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externalLinks/externalLink10.xml" ContentType="application/vnd.openxmlformats-officedocument.spreadsheetml.externalLink+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externalLinks/externalLink8.xml" ContentType="application/vnd.openxmlformats-officedocument.spreadsheetml.externalLink+xml"/>
  <Override PartName="/xl/externalLinks/externalLink19.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555" yWindow="6075" windowWidth="19395" windowHeight="11640" tabRatio="794" firstSheet="1" activeTab="1"/>
  </bookViews>
  <sheets>
    <sheet name="工资表编制细则" sheetId="78" r:id="rId1"/>
    <sheet name="7月" sheetId="108" r:id="rId2"/>
    <sheet name="6月" sheetId="105" r:id="rId3"/>
    <sheet name="5月" sheetId="106" r:id="rId4"/>
    <sheet name="4月" sheetId="102" r:id="rId5"/>
    <sheet name="3月" sheetId="101" r:id="rId6"/>
    <sheet name="2月" sheetId="99" r:id="rId7"/>
    <sheet name="1月" sheetId="97" r:id="rId8"/>
    <sheet name="人事资料" sheetId="35" r:id="rId9"/>
    <sheet name="考勤明细" sheetId="42" r:id="rId10"/>
    <sheet name="社保" sheetId="79" r:id="rId11"/>
    <sheet name="升期结算" sheetId="76" state="hidden" r:id="rId12"/>
    <sheet name="收书提成" sheetId="85" r:id="rId13"/>
    <sheet name="出书提成" sheetId="86" r:id="rId14"/>
    <sheet name="工资汇总实发表" sheetId="71" r:id="rId15"/>
    <sheet name="状态分析表" sheetId="65" r:id="rId16"/>
    <sheet name="基础资料" sheetId="34" state="hidden" r:id="rId17"/>
    <sheet name="保洁花茶纸杯数量" sheetId="100" r:id="rId18"/>
    <sheet name="上门登记表" sheetId="103" r:id="rId19"/>
    <sheet name="人事档案" sheetId="104" r:id="rId20"/>
    <sheet name="Sheet1" sheetId="107"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Fill" localSheetId="6" hidden="1">[1]eqpmad2!#REF!</definedName>
    <definedName name="_Fill" localSheetId="5" hidden="1">[1]eqpmad2!#REF!</definedName>
    <definedName name="_Fill" localSheetId="4" hidden="1">[1]eqpmad2!#REF!</definedName>
    <definedName name="_Fill" localSheetId="3" hidden="1">[1]eqpmad2!#REF!</definedName>
    <definedName name="_Fill" localSheetId="2" hidden="1">[1]eqpmad2!#REF!</definedName>
    <definedName name="_Fill" localSheetId="1" hidden="1">[1]eqpmad2!#REF!</definedName>
    <definedName name="_Fill" localSheetId="13" hidden="1">[2]eqpmad2!#REF!</definedName>
    <definedName name="_Fill" localSheetId="16" hidden="1">[1]eqpmad2!#REF!</definedName>
    <definedName name="_Fill" localSheetId="12" hidden="1">[2]eqpmad2!#REF!</definedName>
    <definedName name="_Fill" hidden="1">[1]eqpmad2!#REF!</definedName>
    <definedName name="HWSheet">1</definedName>
    <definedName name="Module.Prix_SMC" localSheetId="6">#N/A</definedName>
    <definedName name="Module.Prix_SMC" localSheetId="5">#N/A</definedName>
    <definedName name="Module.Prix_SMC" localSheetId="4">#N/A</definedName>
    <definedName name="Module.Prix_SMC" localSheetId="3">#N/A</definedName>
    <definedName name="Module.Prix_SMC" localSheetId="2">#N/A</definedName>
    <definedName name="Module.Prix_SMC" localSheetId="1">#N/A</definedName>
    <definedName name="Module.Prix_SMC" localSheetId="13">#N/A</definedName>
    <definedName name="Module.Prix_SMC" localSheetId="12">#N/A</definedName>
    <definedName name="Module.Prix_SMC">出书提成!Module.Prix_SMC</definedName>
    <definedName name="POS机银行" localSheetId="6">#N/A</definedName>
    <definedName name="POS机银行" localSheetId="5">#N/A</definedName>
    <definedName name="POS机银行" localSheetId="4">#N/A</definedName>
    <definedName name="POS机银行" localSheetId="3">#N/A</definedName>
    <definedName name="POS机银行" localSheetId="2">#N/A</definedName>
    <definedName name="POS机银行" localSheetId="1">#N/A</definedName>
    <definedName name="POS机银行" localSheetId="13">OFFSET([3]基础信息!$A$1,MATCH([3]本月!$B1,出书提成!分校,0),1,,COUNTA(OFFSET([3]基础信息!$B$1:$H$1,MATCH([3]本月!$B1,出书提成!分校,0),)))</definedName>
    <definedName name="POS机银行" localSheetId="12">OFFSET([3]基础信息!$A$1,MATCH([3]本月!$B1,收书提成!分校,0),1,,COUNTA(OFFSET([3]基础信息!$B$1:$H$1,MATCH([3]本月!$B1,收书提成!分校,0),)))</definedName>
    <definedName name="POS机银行">OFFSET([4]基础信息!$A$1,MATCH([4]本月!$B1,出书提成!分校,0),1,,COUNTA(OFFSET([4]基础信息!$B$1:$H$1,MATCH([4]本月!$B1,出书提成!分校,0),)))</definedName>
    <definedName name="部门" localSheetId="6">[5]基础信息!$E$1:$E$10</definedName>
    <definedName name="部门" localSheetId="5">[5]基础信息!$E$1:$E$10</definedName>
    <definedName name="部门" localSheetId="13">[6]基础信息!$E$1:$E$10</definedName>
    <definedName name="部门" localSheetId="12">[6]基础信息!$E$1:$E$10</definedName>
    <definedName name="部门">[5]基础信息!$E$1:$E$10</definedName>
    <definedName name="对象" localSheetId="6">[4]基础信息!$K$2:$K$27</definedName>
    <definedName name="对象" localSheetId="5">[4]基础信息!$K$2:$K$27</definedName>
    <definedName name="对象" localSheetId="13">[3]基础信息!$K$2:$K$27</definedName>
    <definedName name="对象" localSheetId="12">[3]基础信息!$K$2:$K$27</definedName>
    <definedName name="对象">[4]基础信息!$K$2:$K$27</definedName>
    <definedName name="二级部门">基础资料!$C$18:$I$18</definedName>
    <definedName name="分校" localSheetId="6">[5]基础信息!$D$2:$D$14</definedName>
    <definedName name="分校" localSheetId="5">[5]基础信息!$D$2:$D$14</definedName>
    <definedName name="分校" localSheetId="13">[6]基础信息!$D$2:$D$14</definedName>
    <definedName name="分校" localSheetId="12">[6]基础信息!$D$2:$D$14</definedName>
    <definedName name="分校">[5]基础信息!$D$2:$D$14</definedName>
    <definedName name="分校名称" localSheetId="6">[7]基础资料!$C$2:$P$2</definedName>
    <definedName name="分校名称" localSheetId="5">[7]基础资料!$C$2:$P$2</definedName>
    <definedName name="分校名称" localSheetId="4">[8]基础资料!$C$2:$P$2</definedName>
    <definedName name="分校名称" localSheetId="3">[8]基础资料!$C$2:$P$2</definedName>
    <definedName name="分校名称" localSheetId="2">[8]基础资料!$C$2:$P$2</definedName>
    <definedName name="分校名称" localSheetId="1">[8]基础资料!$C$2:$P$2</definedName>
    <definedName name="分校名称">基础资料!$C$2:$P$2</definedName>
    <definedName name="岗位">基础资料!$D$5:$L$16</definedName>
    <definedName name="岗位级别">基础资料!$C$20:$V$20</definedName>
    <definedName name="岗位类型">基础资料!$B$22:$B$23</definedName>
    <definedName name="工作地点" localSheetId="6">[5]基础信息!$G$2:$G$6</definedName>
    <definedName name="工作地点" localSheetId="5">[5]基础信息!$G$2:$G$6</definedName>
    <definedName name="工作地点" localSheetId="13">[6]基础信息!$G$2:$G$6</definedName>
    <definedName name="工作地点" localSheetId="12">[6]基础信息!$G$2:$G$6</definedName>
    <definedName name="工作地点">[5]基础信息!$G$2:$G$6</definedName>
    <definedName name="工作地方" localSheetId="6">[9]基础信息!$G$2:$G$6</definedName>
    <definedName name="工作地方" localSheetId="5">[9]基础信息!$G$2:$G$6</definedName>
    <definedName name="工作地方" localSheetId="4">[10]基础信息!$G$2:$G$6</definedName>
    <definedName name="工作地方" localSheetId="3">[10]基础信息!$G$2:$G$6</definedName>
    <definedName name="工作地方" localSheetId="2">[10]基础信息!$G$2:$G$6</definedName>
    <definedName name="工作地方" localSheetId="1">[10]基础信息!$G$2:$G$6</definedName>
    <definedName name="工作地方" localSheetId="13">[11]基础信息!$G$2:$G$6</definedName>
    <definedName name="工作地方" localSheetId="12">[11]基础信息!$G$2:$G$6</definedName>
    <definedName name="工作地方">[12]基础信息!$G$2:$G$6</definedName>
    <definedName name="公司名称" localSheetId="6">[13]基础信息!$A$2:$A$13</definedName>
    <definedName name="公司名称" localSheetId="5">[13]基础信息!$A$2:$A$13</definedName>
    <definedName name="公司名称" localSheetId="13">[14]基础信息!$A$2:$A$13</definedName>
    <definedName name="公司名称" localSheetId="12">[14]基础信息!$A$2:$A$13</definedName>
    <definedName name="公司名称">[13]基础信息!$A$2:$A$13</definedName>
    <definedName name="教师课时费级别">基础资料!$B$27:$B$37</definedName>
    <definedName name="课前后" localSheetId="6">[15]基础信息!$G$2:$G$3</definedName>
    <definedName name="课前后" localSheetId="5">[15]基础信息!$G$2:$G$3</definedName>
    <definedName name="课前后" localSheetId="13">[16]基础信息!$G$2:$G$3</definedName>
    <definedName name="课前后" localSheetId="12">[16]基础信息!$G$2:$G$3</definedName>
    <definedName name="课前后">[15]基础信息!$G$2:$G$3</definedName>
    <definedName name="年级" localSheetId="6">[4]基础信息!$A$77:$A$79</definedName>
    <definedName name="年级" localSheetId="5">[4]基础信息!$A$77:$A$79</definedName>
    <definedName name="年级" localSheetId="13">[3]基础信息!$A$77:$A$79</definedName>
    <definedName name="年级" localSheetId="12">[3]基础信息!$A$77:$A$79</definedName>
    <definedName name="年级">[4]基础信息!$A$77:$A$79</definedName>
    <definedName name="培训师级别">基础资料!$C$19:$F$19</definedName>
    <definedName name="区域" localSheetId="6">[4]基础信息!$A$73:$A$75</definedName>
    <definedName name="区域" localSheetId="5">[4]基础信息!$A$73:$A$75</definedName>
    <definedName name="区域" localSheetId="13">[3]基础信息!$A$73:$A$75</definedName>
    <definedName name="区域" localSheetId="12">[3]基础信息!$A$73:$A$75</definedName>
    <definedName name="区域">[4]基础信息!$A$73:$A$75</definedName>
    <definedName name="上课时段" localSheetId="6">[4]基础信息!$L$2:$L$51</definedName>
    <definedName name="上课时段" localSheetId="5">[4]基础信息!$L$2:$L$51</definedName>
    <definedName name="上课时段" localSheetId="13">[3]基础信息!$L$2:$L$51</definedName>
    <definedName name="上课时段" localSheetId="12">[3]基础信息!$L$2:$L$51</definedName>
    <definedName name="上课时段">[4]基础信息!$L$2:$L$51</definedName>
    <definedName name="上课小时" localSheetId="6">[4]基础信息!$M$2:$M$7</definedName>
    <definedName name="上课小时" localSheetId="5">[4]基础信息!$M$2:$M$7</definedName>
    <definedName name="上课小时" localSheetId="13">[3]基础信息!$M$2:$M$7</definedName>
    <definedName name="上课小时" localSheetId="12">[3]基础信息!$M$2:$M$7</definedName>
    <definedName name="上课小时">[4]基础信息!$M$2:$M$7</definedName>
    <definedName name="是否" localSheetId="6">[5]基础信息!$B$2:$B$3</definedName>
    <definedName name="是否" localSheetId="5">[5]基础信息!$B$2:$B$3</definedName>
    <definedName name="是否" localSheetId="13">[6]基础信息!$B$2:$B$3</definedName>
    <definedName name="是否" localSheetId="12">[6]基础信息!$B$2:$B$3</definedName>
    <definedName name="是否">[5]基础信息!$B$2:$B$3</definedName>
    <definedName name="收款方式" localSheetId="6">[4]基础信息!$A$23:$A$25</definedName>
    <definedName name="收款方式" localSheetId="5">[4]基础信息!$A$23:$A$25</definedName>
    <definedName name="收款方式" localSheetId="13">[3]基础信息!$A$23:$A$25</definedName>
    <definedName name="收款方式" localSheetId="12">[3]基础信息!$A$23:$A$25</definedName>
    <definedName name="收款方式">[4]基础信息!$A$23:$A$25</definedName>
    <definedName name="所在年级" localSheetId="6">[17]基础信息!$A$92:$A$142</definedName>
    <definedName name="所在年级" localSheetId="5">[17]基础信息!$A$92:$A$142</definedName>
    <definedName name="所在年级" localSheetId="13">[18]基础信息!$A$92:$A$142</definedName>
    <definedName name="所在年级" localSheetId="12">[18]基础信息!$A$92:$A$142</definedName>
    <definedName name="所在年级">[17]基础信息!$A$92:$A$142</definedName>
    <definedName name="性别">基础资料!$C$4:$D$4</definedName>
    <definedName name="学生类型" localSheetId="6">[4]基础信息!$A$93:$A$94</definedName>
    <definedName name="学生类型" localSheetId="5">[4]基础信息!$A$93:$A$94</definedName>
    <definedName name="学生类型" localSheetId="13">[3]基础信息!$A$93:$A$94</definedName>
    <definedName name="学生类型" localSheetId="12">[3]基础信息!$A$93:$A$94</definedName>
    <definedName name="学生类型">[4]基础信息!$A$93:$A$94</definedName>
    <definedName name="业绩部门" localSheetId="6">[4]基础信息!$A$163:$A$164</definedName>
    <definedName name="业绩部门" localSheetId="5">[4]基础信息!$A$163:$A$164</definedName>
    <definedName name="业绩部门" localSheetId="13">[3]基础信息!$A$163:$A$164</definedName>
    <definedName name="业绩部门" localSheetId="12">[3]基础信息!$A$163:$A$164</definedName>
    <definedName name="业绩部门">[4]基础信息!$A$163:$A$164</definedName>
    <definedName name="一级部门" localSheetId="6">[7]基础资料!$C$3:$L$3</definedName>
    <definedName name="一级部门" localSheetId="5">[7]基础资料!$C$3:$L$3</definedName>
    <definedName name="一级部门" localSheetId="4">[8]基础资料!$C$3:$L$3</definedName>
    <definedName name="一级部门" localSheetId="3">[8]基础资料!$C$3:$L$3</definedName>
    <definedName name="一级部门" localSheetId="2">[8]基础资料!$C$3:$L$3</definedName>
    <definedName name="一级部门" localSheetId="1">[8]基础资料!$C$3:$L$3</definedName>
    <definedName name="一级部门">基础资料!$C$3:$L$3</definedName>
    <definedName name="优惠类型" localSheetId="6">[4]基础信息!$P$2:$P$13</definedName>
    <definedName name="优惠类型" localSheetId="5">[4]基础信息!$P$2:$P$13</definedName>
    <definedName name="优惠类型" localSheetId="13">[3]基础信息!$P$2:$P$13</definedName>
    <definedName name="优惠类型" localSheetId="12">[3]基础信息!$P$2:$P$13</definedName>
    <definedName name="优惠类型">[4]基础信息!$P$2:$P$13</definedName>
    <definedName name="月份">基础资料!$C$1:$N$1</definedName>
    <definedName name="在职状态">基础资料!$C$22:$C$24</definedName>
    <definedName name="赠送类型" localSheetId="6">[4]基础信息!$A$166:$A$175</definedName>
    <definedName name="赠送类型" localSheetId="5">[4]基础信息!$A$166:$A$175</definedName>
    <definedName name="赠送类型" localSheetId="13">[3]基础信息!$A$166:$A$175</definedName>
    <definedName name="赠送类型" localSheetId="12">[3]基础信息!$A$166:$A$175</definedName>
    <definedName name="赠送类型">[4]基础信息!$A$166:$A$175</definedName>
    <definedName name="招生来源" localSheetId="6">[4]基础信息!$O$2:$O$24</definedName>
    <definedName name="招生来源" localSheetId="5">[4]基础信息!$O$2:$O$24</definedName>
    <definedName name="招生来源" localSheetId="13">[3]基础信息!$O$2:$O$24</definedName>
    <definedName name="招生来源" localSheetId="12">[3]基础信息!$O$2:$O$24</definedName>
    <definedName name="招生来源">[4]基础信息!$O$2:$O$24</definedName>
    <definedName name="职位" localSheetId="6">[7]基础资料!$M$28:$M$75</definedName>
    <definedName name="职位" localSheetId="5">[7]基础资料!$M$28:$M$75</definedName>
    <definedName name="职位" localSheetId="4">[8]基础资料!$M$28:$M$75</definedName>
    <definedName name="职位" localSheetId="3">[8]基础资料!$M$28:$M$75</definedName>
    <definedName name="职位" localSheetId="2">[8]基础资料!$M$28:$M$75</definedName>
    <definedName name="职位" localSheetId="1">[8]基础资料!$M$28:$M$75</definedName>
    <definedName name="职位">基础资料!$M$28:$M$75</definedName>
    <definedName name="周次" localSheetId="6">[4]基础信息!$N$2:$N$26</definedName>
    <definedName name="周次" localSheetId="5">[4]基础信息!$N$2:$N$26</definedName>
    <definedName name="周次" localSheetId="13">[3]基础信息!$N$2:$N$26</definedName>
    <definedName name="周次" localSheetId="12">[3]基础信息!$N$2:$N$26</definedName>
    <definedName name="周次">[4]基础信息!$N$2:$N$26</definedName>
  </definedNames>
  <calcPr calcId="125725"/>
</workbook>
</file>

<file path=xl/calcChain.xml><?xml version="1.0" encoding="utf-8"?>
<calcChain xmlns="http://schemas.openxmlformats.org/spreadsheetml/2006/main">
  <c r="W7" i="108"/>
  <c r="CA59" l="1"/>
  <c r="CA58"/>
  <c r="CA57"/>
  <c r="CA56"/>
  <c r="CA55"/>
  <c r="CA54"/>
  <c r="CA40"/>
  <c r="BA22"/>
  <c r="AZ22"/>
  <c r="AY22"/>
  <c r="BI21"/>
  <c r="BH21"/>
  <c r="BE21"/>
  <c r="BD21"/>
  <c r="BC21"/>
  <c r="BB21"/>
  <c r="AY21"/>
  <c r="AX21"/>
  <c r="AW21"/>
  <c r="AV21"/>
  <c r="AU21"/>
  <c r="AT21"/>
  <c r="AR21"/>
  <c r="AQ21"/>
  <c r="AM21"/>
  <c r="AL21"/>
  <c r="AJ21"/>
  <c r="AG21"/>
  <c r="AF21"/>
  <c r="AD21"/>
  <c r="AC21"/>
  <c r="AA21"/>
  <c r="Z21"/>
  <c r="X21"/>
  <c r="U21"/>
  <c r="T21"/>
  <c r="R21"/>
  <c r="BF20"/>
  <c r="AN20"/>
  <c r="AK20"/>
  <c r="AH20"/>
  <c r="AE20"/>
  <c r="AB20"/>
  <c r="Y20"/>
  <c r="V20"/>
  <c r="S20"/>
  <c r="L20"/>
  <c r="K20"/>
  <c r="D20"/>
  <c r="C20"/>
  <c r="B20"/>
  <c r="CA53" s="1"/>
  <c r="BF19"/>
  <c r="AN19"/>
  <c r="AK19"/>
  <c r="AH19"/>
  <c r="AE19"/>
  <c r="AB19"/>
  <c r="Y19"/>
  <c r="V19"/>
  <c r="S19"/>
  <c r="L19"/>
  <c r="K19"/>
  <c r="D19"/>
  <c r="C19"/>
  <c r="B19"/>
  <c r="CA52" s="1"/>
  <c r="BF18"/>
  <c r="AN18"/>
  <c r="AK18"/>
  <c r="AH18"/>
  <c r="AE18"/>
  <c r="AB18"/>
  <c r="Y18"/>
  <c r="V18"/>
  <c r="S18"/>
  <c r="L18"/>
  <c r="K18"/>
  <c r="D18"/>
  <c r="C18"/>
  <c r="B18"/>
  <c r="BO18" s="1"/>
  <c r="BF17"/>
  <c r="AN17"/>
  <c r="AK17"/>
  <c r="AH17"/>
  <c r="AE17"/>
  <c r="AB17"/>
  <c r="Y17"/>
  <c r="V17"/>
  <c r="S17"/>
  <c r="L17"/>
  <c r="K17"/>
  <c r="D17"/>
  <c r="C17"/>
  <c r="B17"/>
  <c r="CA50" s="1"/>
  <c r="BF16"/>
  <c r="AN16"/>
  <c r="AK16"/>
  <c r="AH16"/>
  <c r="AE16"/>
  <c r="AB16"/>
  <c r="Y16"/>
  <c r="V16"/>
  <c r="S16"/>
  <c r="L16"/>
  <c r="K16"/>
  <c r="D16"/>
  <c r="C16"/>
  <c r="B16"/>
  <c r="CA49" s="1"/>
  <c r="BF15"/>
  <c r="AN15"/>
  <c r="AK15"/>
  <c r="AH15"/>
  <c r="AE15"/>
  <c r="AB15"/>
  <c r="Y15"/>
  <c r="V15"/>
  <c r="S15"/>
  <c r="L15"/>
  <c r="K15"/>
  <c r="D15"/>
  <c r="C15"/>
  <c r="B15"/>
  <c r="CA48" s="1"/>
  <c r="BF14"/>
  <c r="AN14"/>
  <c r="AK14"/>
  <c r="AH14"/>
  <c r="AE14"/>
  <c r="AB14"/>
  <c r="Y14"/>
  <c r="V14"/>
  <c r="S14"/>
  <c r="L14"/>
  <c r="K14"/>
  <c r="D14"/>
  <c r="C14"/>
  <c r="B14"/>
  <c r="BO14" s="1"/>
  <c r="BF13"/>
  <c r="AN13"/>
  <c r="AK13"/>
  <c r="AH13"/>
  <c r="AE13"/>
  <c r="AB13"/>
  <c r="Y13"/>
  <c r="V13"/>
  <c r="S13"/>
  <c r="L13"/>
  <c r="K13"/>
  <c r="D13"/>
  <c r="C13"/>
  <c r="B13"/>
  <c r="CA46" s="1"/>
  <c r="BF12"/>
  <c r="AN12"/>
  <c r="AK12"/>
  <c r="AH12"/>
  <c r="AE12"/>
  <c r="AB12"/>
  <c r="Y12"/>
  <c r="V12"/>
  <c r="S12"/>
  <c r="L12"/>
  <c r="K12"/>
  <c r="CA45"/>
  <c r="BF11"/>
  <c r="AN11"/>
  <c r="AK11"/>
  <c r="AH11"/>
  <c r="AE11"/>
  <c r="AB11"/>
  <c r="Y11"/>
  <c r="V11"/>
  <c r="S11"/>
  <c r="L11"/>
  <c r="K11"/>
  <c r="CA44"/>
  <c r="BF10"/>
  <c r="AN10"/>
  <c r="AK10"/>
  <c r="AH10"/>
  <c r="AE10"/>
  <c r="AB10"/>
  <c r="Y10"/>
  <c r="V10"/>
  <c r="S10"/>
  <c r="L10"/>
  <c r="K10"/>
  <c r="BF9"/>
  <c r="AN9"/>
  <c r="AK9"/>
  <c r="AH9"/>
  <c r="AE9"/>
  <c r="AB9"/>
  <c r="Y9"/>
  <c r="V9"/>
  <c r="S9"/>
  <c r="L9"/>
  <c r="K9"/>
  <c r="BF8"/>
  <c r="AN8"/>
  <c r="AK8"/>
  <c r="AH8"/>
  <c r="AE8"/>
  <c r="AB8"/>
  <c r="Y8"/>
  <c r="V8"/>
  <c r="S8"/>
  <c r="L8"/>
  <c r="K8"/>
  <c r="CA41"/>
  <c r="BO7"/>
  <c r="BF7"/>
  <c r="BF21" s="1"/>
  <c r="AZ21"/>
  <c r="AP21"/>
  <c r="AN7"/>
  <c r="AI21"/>
  <c r="AH7"/>
  <c r="AE7"/>
  <c r="AE21" s="1"/>
  <c r="AB7"/>
  <c r="Y7"/>
  <c r="V7"/>
  <c r="S7"/>
  <c r="L7"/>
  <c r="K7"/>
  <c r="A1"/>
  <c r="AI7" i="105"/>
  <c r="AH21" i="108" l="1"/>
  <c r="AO11"/>
  <c r="BA11" s="1"/>
  <c r="BG11" s="1"/>
  <c r="AO12"/>
  <c r="BA12" s="1"/>
  <c r="BG12" s="1"/>
  <c r="O12" i="71" s="1"/>
  <c r="AO14" i="108"/>
  <c r="BA14" s="1"/>
  <c r="BG14" s="1"/>
  <c r="AO16"/>
  <c r="BA16" s="1"/>
  <c r="BG16" s="1"/>
  <c r="BJ16" s="1"/>
  <c r="BK16" s="1"/>
  <c r="AO18"/>
  <c r="BA18" s="1"/>
  <c r="BG18" s="1"/>
  <c r="AO20"/>
  <c r="BA20" s="1"/>
  <c r="BG20" s="1"/>
  <c r="BK20" s="1"/>
  <c r="AN21"/>
  <c r="AO15"/>
  <c r="BA15" s="1"/>
  <c r="BG15" s="1"/>
  <c r="BJ15" s="1"/>
  <c r="BK15" s="1"/>
  <c r="AO17"/>
  <c r="BA17" s="1"/>
  <c r="BG17" s="1"/>
  <c r="AO19"/>
  <c r="BA19" s="1"/>
  <c r="BG19" s="1"/>
  <c r="AB21"/>
  <c r="AO13"/>
  <c r="BA13" s="1"/>
  <c r="BG13" s="1"/>
  <c r="BJ13" s="1"/>
  <c r="BK13" s="1"/>
  <c r="AO8"/>
  <c r="BA8" s="1"/>
  <c r="BG8" s="1"/>
  <c r="O8" i="71" s="1"/>
  <c r="V21" i="108"/>
  <c r="AO9"/>
  <c r="BA9" s="1"/>
  <c r="BG9" s="1"/>
  <c r="BP7"/>
  <c r="M7" s="1"/>
  <c r="BO9"/>
  <c r="BP9" s="1"/>
  <c r="M9" s="1"/>
  <c r="BJ12"/>
  <c r="BK12" s="1"/>
  <c r="BJ14"/>
  <c r="BK14" s="1"/>
  <c r="BJ18"/>
  <c r="BK18" s="1"/>
  <c r="BJ20"/>
  <c r="Y21"/>
  <c r="AO10"/>
  <c r="BA10" s="1"/>
  <c r="BG10" s="1"/>
  <c r="O13" i="71" s="1"/>
  <c r="S21" i="108"/>
  <c r="BJ11"/>
  <c r="BK11" s="1"/>
  <c r="BJ17"/>
  <c r="BK17" s="1"/>
  <c r="BJ19"/>
  <c r="BK19" s="1"/>
  <c r="BP14"/>
  <c r="M14" s="1"/>
  <c r="BP18"/>
  <c r="M18" s="1"/>
  <c r="BO11"/>
  <c r="BP11" s="1"/>
  <c r="M11" s="1"/>
  <c r="BO13"/>
  <c r="BP13" s="1"/>
  <c r="M13" s="1"/>
  <c r="BO15"/>
  <c r="BP15" s="1"/>
  <c r="M15" s="1"/>
  <c r="BO17"/>
  <c r="BP17" s="1"/>
  <c r="M17" s="1"/>
  <c r="BO19"/>
  <c r="BP19" s="1"/>
  <c r="M19" s="1"/>
  <c r="Q21"/>
  <c r="CA47"/>
  <c r="CA51"/>
  <c r="CA42"/>
  <c r="AK7"/>
  <c r="AK21" s="1"/>
  <c r="BO8"/>
  <c r="BP8" s="1"/>
  <c r="M8" s="1"/>
  <c r="BO12"/>
  <c r="BP12" s="1"/>
  <c r="M12" s="1"/>
  <c r="BO16"/>
  <c r="BP16" s="1"/>
  <c r="M16" s="1"/>
  <c r="BO20"/>
  <c r="BP20" s="1"/>
  <c r="M20" s="1"/>
  <c r="W21"/>
  <c r="CA59" i="106"/>
  <c r="CA58"/>
  <c r="CA57"/>
  <c r="CA56"/>
  <c r="CA55"/>
  <c r="CA54"/>
  <c r="CA40"/>
  <c r="BA22"/>
  <c r="AZ22"/>
  <c r="AY22"/>
  <c r="BI21"/>
  <c r="BH21"/>
  <c r="BE21"/>
  <c r="BD21"/>
  <c r="BC21"/>
  <c r="BB21"/>
  <c r="AY21"/>
  <c r="AX21"/>
  <c r="AW21"/>
  <c r="AV21"/>
  <c r="AU21"/>
  <c r="AT21"/>
  <c r="AR21"/>
  <c r="AQ21"/>
  <c r="AP21"/>
  <c r="AM21"/>
  <c r="AL21"/>
  <c r="AJ21"/>
  <c r="AI21"/>
  <c r="AG21"/>
  <c r="AF21"/>
  <c r="AD21"/>
  <c r="AC21"/>
  <c r="AA21"/>
  <c r="Z21"/>
  <c r="X21"/>
  <c r="T21"/>
  <c r="R21"/>
  <c r="BF20"/>
  <c r="AN20"/>
  <c r="AK20"/>
  <c r="AH20"/>
  <c r="AE20"/>
  <c r="AB20"/>
  <c r="Y20"/>
  <c r="V20"/>
  <c r="S20"/>
  <c r="L20"/>
  <c r="K20"/>
  <c r="D20"/>
  <c r="C20"/>
  <c r="B20"/>
  <c r="CA53" s="1"/>
  <c r="BF19"/>
  <c r="AN19"/>
  <c r="AK19"/>
  <c r="AH19"/>
  <c r="AE19"/>
  <c r="AB19"/>
  <c r="Y19"/>
  <c r="V19"/>
  <c r="S19"/>
  <c r="L19"/>
  <c r="K19"/>
  <c r="D19"/>
  <c r="C19"/>
  <c r="B19"/>
  <c r="CA52" s="1"/>
  <c r="BF18"/>
  <c r="AN18"/>
  <c r="AK18"/>
  <c r="AH18"/>
  <c r="AE18"/>
  <c r="AB18"/>
  <c r="Y18"/>
  <c r="V18"/>
  <c r="S18"/>
  <c r="L18"/>
  <c r="K18"/>
  <c r="D18"/>
  <c r="C18"/>
  <c r="B18"/>
  <c r="BO18" s="1"/>
  <c r="BF17"/>
  <c r="AN17"/>
  <c r="AK17"/>
  <c r="AH17"/>
  <c r="AE17"/>
  <c r="AB17"/>
  <c r="Y17"/>
  <c r="V17"/>
  <c r="S17"/>
  <c r="L17"/>
  <c r="K17"/>
  <c r="D17"/>
  <c r="C17"/>
  <c r="B17"/>
  <c r="CA50" s="1"/>
  <c r="BF16"/>
  <c r="AN16"/>
  <c r="AK16"/>
  <c r="AH16"/>
  <c r="AE16"/>
  <c r="AB16"/>
  <c r="Y16"/>
  <c r="V16"/>
  <c r="S16"/>
  <c r="L16"/>
  <c r="K16"/>
  <c r="D16"/>
  <c r="C16"/>
  <c r="B16"/>
  <c r="CA49" s="1"/>
  <c r="BF15"/>
  <c r="AN15"/>
  <c r="AK15"/>
  <c r="AH15"/>
  <c r="AE15"/>
  <c r="AB15"/>
  <c r="Y15"/>
  <c r="V15"/>
  <c r="S15"/>
  <c r="L15"/>
  <c r="K15"/>
  <c r="D15"/>
  <c r="C15"/>
  <c r="B15"/>
  <c r="BO15" s="1"/>
  <c r="BF14"/>
  <c r="AN14"/>
  <c r="AK14"/>
  <c r="AH14"/>
  <c r="AE14"/>
  <c r="AB14"/>
  <c r="Y14"/>
  <c r="V14"/>
  <c r="S14"/>
  <c r="L14"/>
  <c r="K14"/>
  <c r="D14"/>
  <c r="C14"/>
  <c r="B14"/>
  <c r="BO14" s="1"/>
  <c r="BF13"/>
  <c r="AN13"/>
  <c r="AK13"/>
  <c r="AH13"/>
  <c r="AE13"/>
  <c r="AB13"/>
  <c r="Y13"/>
  <c r="V13"/>
  <c r="S13"/>
  <c r="L13"/>
  <c r="K13"/>
  <c r="D13"/>
  <c r="C13"/>
  <c r="B13"/>
  <c r="BO13" s="1"/>
  <c r="BF12"/>
  <c r="AN12"/>
  <c r="AK12"/>
  <c r="AH12"/>
  <c r="AE12"/>
  <c r="AB12"/>
  <c r="Y12"/>
  <c r="V12"/>
  <c r="S12"/>
  <c r="L12"/>
  <c r="K12"/>
  <c r="D12"/>
  <c r="C12"/>
  <c r="B12"/>
  <c r="CA45" s="1"/>
  <c r="BF11"/>
  <c r="AN11"/>
  <c r="AK11"/>
  <c r="AH11"/>
  <c r="AE11"/>
  <c r="AB11"/>
  <c r="Y11"/>
  <c r="V11"/>
  <c r="S11"/>
  <c r="L11"/>
  <c r="K11"/>
  <c r="D11"/>
  <c r="C11"/>
  <c r="B11"/>
  <c r="BO11" s="1"/>
  <c r="BF10"/>
  <c r="AN10"/>
  <c r="AK10"/>
  <c r="AH10"/>
  <c r="AE10"/>
  <c r="AB10"/>
  <c r="Y10"/>
  <c r="V10"/>
  <c r="S10"/>
  <c r="L10"/>
  <c r="K10"/>
  <c r="BF9"/>
  <c r="AN9"/>
  <c r="AK9"/>
  <c r="AH9"/>
  <c r="AE9"/>
  <c r="AB9"/>
  <c r="W9"/>
  <c r="Y9" s="1"/>
  <c r="U9"/>
  <c r="V9" s="1"/>
  <c r="Q9"/>
  <c r="S9" s="1"/>
  <c r="L9"/>
  <c r="K9"/>
  <c r="BF8"/>
  <c r="AN8"/>
  <c r="AK8"/>
  <c r="AH8"/>
  <c r="AE8"/>
  <c r="AB8"/>
  <c r="Y8"/>
  <c r="V8"/>
  <c r="S8"/>
  <c r="L8"/>
  <c r="K8"/>
  <c r="D8"/>
  <c r="D9" s="1"/>
  <c r="D10" s="1"/>
  <c r="C8"/>
  <c r="C9" s="1"/>
  <c r="C10" s="1"/>
  <c r="B8"/>
  <c r="CA41" s="1"/>
  <c r="BO7"/>
  <c r="BF7"/>
  <c r="AZ7"/>
  <c r="AZ21" s="1"/>
  <c r="AN7"/>
  <c r="AK7"/>
  <c r="AH7"/>
  <c r="AE7"/>
  <c r="AB7"/>
  <c r="W7"/>
  <c r="W21" s="1"/>
  <c r="V7"/>
  <c r="S7"/>
  <c r="Q7"/>
  <c r="L7"/>
  <c r="K7"/>
  <c r="A1"/>
  <c r="BP13" l="1"/>
  <c r="BP15"/>
  <c r="M15" s="1"/>
  <c r="BJ8" i="108"/>
  <c r="BK8" s="1"/>
  <c r="BJ9"/>
  <c r="BK9" s="1"/>
  <c r="O11" i="71"/>
  <c r="BO10" i="108"/>
  <c r="BP10" s="1"/>
  <c r="M10" s="1"/>
  <c r="CA43"/>
  <c r="BJ10"/>
  <c r="BK10" s="1"/>
  <c r="AO7"/>
  <c r="AH21" i="106"/>
  <c r="BF21"/>
  <c r="B9"/>
  <c r="B10" s="1"/>
  <c r="AO11"/>
  <c r="BA11" s="1"/>
  <c r="BG11" s="1"/>
  <c r="M11" i="71" s="1"/>
  <c r="AO13" i="106"/>
  <c r="BA13" s="1"/>
  <c r="BG13" s="1"/>
  <c r="AO15"/>
  <c r="BA15" s="1"/>
  <c r="BG15" s="1"/>
  <c r="BJ15" s="1"/>
  <c r="BK15" s="1"/>
  <c r="AO17"/>
  <c r="BA17" s="1"/>
  <c r="BG17" s="1"/>
  <c r="AO19"/>
  <c r="BA19" s="1"/>
  <c r="BG19" s="1"/>
  <c r="CA46"/>
  <c r="S21"/>
  <c r="AE21"/>
  <c r="AO8"/>
  <c r="BA8" s="1"/>
  <c r="BG8" s="1"/>
  <c r="M8" i="71" s="1"/>
  <c r="BP11" i="106"/>
  <c r="M11" s="1"/>
  <c r="CA44"/>
  <c r="M13"/>
  <c r="Q21"/>
  <c r="AB21"/>
  <c r="AN21"/>
  <c r="AO10"/>
  <c r="BA10" s="1"/>
  <c r="BG10" s="1"/>
  <c r="M10" i="71" s="1"/>
  <c r="AO14" i="106"/>
  <c r="BA14" s="1"/>
  <c r="BG14" s="1"/>
  <c r="AO16"/>
  <c r="BA16" s="1"/>
  <c r="BG16" s="1"/>
  <c r="BJ16" s="1"/>
  <c r="BK16" s="1"/>
  <c r="AO18"/>
  <c r="BA18" s="1"/>
  <c r="BG18" s="1"/>
  <c r="AO20"/>
  <c r="BA20" s="1"/>
  <c r="BG20" s="1"/>
  <c r="V21"/>
  <c r="AO12"/>
  <c r="BA12" s="1"/>
  <c r="BG12" s="1"/>
  <c r="AK21"/>
  <c r="CA48"/>
  <c r="BP7"/>
  <c r="M7" s="1"/>
  <c r="BP14"/>
  <c r="M14" s="1"/>
  <c r="BP18"/>
  <c r="M18" s="1"/>
  <c r="BJ13"/>
  <c r="BK13" s="1"/>
  <c r="BJ8"/>
  <c r="BK8" s="1"/>
  <c r="BJ10"/>
  <c r="BK10" s="1"/>
  <c r="BJ12"/>
  <c r="BK12" s="1"/>
  <c r="BJ14"/>
  <c r="BK14" s="1"/>
  <c r="BJ18"/>
  <c r="BK18" s="1"/>
  <c r="BJ20"/>
  <c r="BK20" s="1"/>
  <c r="AO9"/>
  <c r="BA9" s="1"/>
  <c r="BG9" s="1"/>
  <c r="M9" i="71" s="1"/>
  <c r="BO10" i="106"/>
  <c r="BP10" s="1"/>
  <c r="M10" s="1"/>
  <c r="CA43"/>
  <c r="BJ11"/>
  <c r="BK11" s="1"/>
  <c r="BJ17"/>
  <c r="BK17" s="1"/>
  <c r="BJ19"/>
  <c r="BK19" s="1"/>
  <c r="Y7"/>
  <c r="Y21" s="1"/>
  <c r="BO9"/>
  <c r="BP9" s="1"/>
  <c r="M9" s="1"/>
  <c r="BO17"/>
  <c r="BP17" s="1"/>
  <c r="M17" s="1"/>
  <c r="BO19"/>
  <c r="BP19" s="1"/>
  <c r="M19" s="1"/>
  <c r="U21"/>
  <c r="CA47"/>
  <c r="CA51"/>
  <c r="BO8"/>
  <c r="BP8" s="1"/>
  <c r="M8" s="1"/>
  <c r="CA42"/>
  <c r="BO12"/>
  <c r="BP12" s="1"/>
  <c r="M12" s="1"/>
  <c r="BO16"/>
  <c r="BP16" s="1"/>
  <c r="M16" s="1"/>
  <c r="BO20"/>
  <c r="BP20" s="1"/>
  <c r="M20" s="1"/>
  <c r="AO7" l="1"/>
  <c r="BA7" s="1"/>
  <c r="BA7" i="108"/>
  <c r="AO21"/>
  <c r="BJ9" i="106"/>
  <c r="BK9" s="1"/>
  <c r="AO21" l="1"/>
  <c r="BG7" i="108"/>
  <c r="O7" i="71" s="1"/>
  <c r="BA21" i="108"/>
  <c r="BG7" i="106"/>
  <c r="M7" i="71" s="1"/>
  <c r="BA21" i="106"/>
  <c r="BG21" i="108" l="1"/>
  <c r="BJ7"/>
  <c r="BJ21" s="1"/>
  <c r="BG21" i="106"/>
  <c r="BJ7"/>
  <c r="BJ21" s="1"/>
  <c r="BK7" i="108" l="1"/>
  <c r="BK21" s="1"/>
  <c r="BK7" i="106"/>
  <c r="BK21" s="1"/>
  <c r="AP7" i="105" l="1"/>
  <c r="AZ7"/>
  <c r="AZ9"/>
  <c r="C25" i="100"/>
  <c r="W10" i="105"/>
  <c r="W9"/>
  <c r="W7"/>
  <c r="Q10"/>
  <c r="Q7"/>
  <c r="CA59" l="1"/>
  <c r="CA58"/>
  <c r="CA57"/>
  <c r="CA56"/>
  <c r="CA55"/>
  <c r="CA54"/>
  <c r="CA40"/>
  <c r="BA22"/>
  <c r="AZ22"/>
  <c r="AY22"/>
  <c r="BI21"/>
  <c r="BH21"/>
  <c r="BE21"/>
  <c r="BD21"/>
  <c r="BC21"/>
  <c r="BB21"/>
  <c r="AZ21"/>
  <c r="AY21"/>
  <c r="AX21"/>
  <c r="AW21"/>
  <c r="AV21"/>
  <c r="AU21"/>
  <c r="AT21"/>
  <c r="AR21"/>
  <c r="AQ21"/>
  <c r="AP21"/>
  <c r="AM21"/>
  <c r="AL21"/>
  <c r="AJ21"/>
  <c r="AG21"/>
  <c r="AF21"/>
  <c r="AD21"/>
  <c r="AC21"/>
  <c r="AA21"/>
  <c r="Z21"/>
  <c r="T21"/>
  <c r="R21"/>
  <c r="BF20"/>
  <c r="AN20"/>
  <c r="AK20"/>
  <c r="AH20"/>
  <c r="AE20"/>
  <c r="AB20"/>
  <c r="Y20"/>
  <c r="V20"/>
  <c r="S20"/>
  <c r="L20"/>
  <c r="K20"/>
  <c r="D20"/>
  <c r="C20"/>
  <c r="B20"/>
  <c r="CA53" s="1"/>
  <c r="BF19"/>
  <c r="AN19"/>
  <c r="AK19"/>
  <c r="AH19"/>
  <c r="AE19"/>
  <c r="AB19"/>
  <c r="Y19"/>
  <c r="V19"/>
  <c r="S19"/>
  <c r="L19"/>
  <c r="K19"/>
  <c r="D19"/>
  <c r="C19"/>
  <c r="B19"/>
  <c r="CA52" s="1"/>
  <c r="BF18"/>
  <c r="AN18"/>
  <c r="AK18"/>
  <c r="AH18"/>
  <c r="AE18"/>
  <c r="AB18"/>
  <c r="Y18"/>
  <c r="V18"/>
  <c r="S18"/>
  <c r="L18"/>
  <c r="K18"/>
  <c r="D18"/>
  <c r="C18"/>
  <c r="B18"/>
  <c r="BO18" s="1"/>
  <c r="BF17"/>
  <c r="AN17"/>
  <c r="AK17"/>
  <c r="AH17"/>
  <c r="AE17"/>
  <c r="AB17"/>
  <c r="Y17"/>
  <c r="V17"/>
  <c r="S17"/>
  <c r="L17"/>
  <c r="K17"/>
  <c r="D17"/>
  <c r="C17"/>
  <c r="B17"/>
  <c r="CA50" s="1"/>
  <c r="BF16"/>
  <c r="AN16"/>
  <c r="AK16"/>
  <c r="AH16"/>
  <c r="AE16"/>
  <c r="AB16"/>
  <c r="Y16"/>
  <c r="V16"/>
  <c r="S16"/>
  <c r="L16"/>
  <c r="K16"/>
  <c r="D16"/>
  <c r="C16"/>
  <c r="B16"/>
  <c r="CA49" s="1"/>
  <c r="BF15"/>
  <c r="AN15"/>
  <c r="AK15"/>
  <c r="AH15"/>
  <c r="AE15"/>
  <c r="AB15"/>
  <c r="Y15"/>
  <c r="V15"/>
  <c r="S15"/>
  <c r="L15"/>
  <c r="K15"/>
  <c r="D15"/>
  <c r="C15"/>
  <c r="B15"/>
  <c r="CA48" s="1"/>
  <c r="BF14"/>
  <c r="AN14"/>
  <c r="AK14"/>
  <c r="AH14"/>
  <c r="AE14"/>
  <c r="AB14"/>
  <c r="Y14"/>
  <c r="V14"/>
  <c r="S14"/>
  <c r="L14"/>
  <c r="K14"/>
  <c r="D14"/>
  <c r="C14"/>
  <c r="B14"/>
  <c r="BO14" s="1"/>
  <c r="BF13"/>
  <c r="AN13"/>
  <c r="AK13"/>
  <c r="AH13"/>
  <c r="AE13"/>
  <c r="AB13"/>
  <c r="Y13"/>
  <c r="V13"/>
  <c r="S13"/>
  <c r="L13"/>
  <c r="K13"/>
  <c r="D13"/>
  <c r="C13"/>
  <c r="B13"/>
  <c r="CA46" s="1"/>
  <c r="BF12"/>
  <c r="AN12"/>
  <c r="AK12"/>
  <c r="AH12"/>
  <c r="AE12"/>
  <c r="AB12"/>
  <c r="Y12"/>
  <c r="V12"/>
  <c r="S12"/>
  <c r="L12"/>
  <c r="K12"/>
  <c r="D12"/>
  <c r="C12"/>
  <c r="B12"/>
  <c r="CA45" s="1"/>
  <c r="BF11"/>
  <c r="AN11"/>
  <c r="AK11"/>
  <c r="AH11"/>
  <c r="AE11"/>
  <c r="AB11"/>
  <c r="Y11"/>
  <c r="V11"/>
  <c r="S11"/>
  <c r="L11"/>
  <c r="K11"/>
  <c r="D11"/>
  <c r="C11"/>
  <c r="B11"/>
  <c r="CA44" s="1"/>
  <c r="BF10"/>
  <c r="AN10"/>
  <c r="AK10"/>
  <c r="AH10"/>
  <c r="AE10"/>
  <c r="AB10"/>
  <c r="Y10"/>
  <c r="V10"/>
  <c r="S10"/>
  <c r="L10"/>
  <c r="K10"/>
  <c r="BF9"/>
  <c r="AN9"/>
  <c r="AK9"/>
  <c r="AH9"/>
  <c r="AE9"/>
  <c r="AB9"/>
  <c r="Y9"/>
  <c r="V9"/>
  <c r="S9"/>
  <c r="L9"/>
  <c r="K9"/>
  <c r="BF8"/>
  <c r="AN8"/>
  <c r="AK8"/>
  <c r="AH8"/>
  <c r="AE8"/>
  <c r="AB8"/>
  <c r="Y8"/>
  <c r="V8"/>
  <c r="S8"/>
  <c r="L8"/>
  <c r="K8"/>
  <c r="D8"/>
  <c r="D9" s="1"/>
  <c r="D10" s="1"/>
  <c r="C8"/>
  <c r="C9" s="1"/>
  <c r="C10" s="1"/>
  <c r="B8"/>
  <c r="CA41" s="1"/>
  <c r="BO7"/>
  <c r="BF7"/>
  <c r="AN7"/>
  <c r="AK7"/>
  <c r="AI21"/>
  <c r="AH7"/>
  <c r="AE7"/>
  <c r="AB7"/>
  <c r="X21"/>
  <c r="W21"/>
  <c r="V7"/>
  <c r="U21"/>
  <c r="S7"/>
  <c r="L7"/>
  <c r="K7"/>
  <c r="A1"/>
  <c r="W9" i="102"/>
  <c r="W7"/>
  <c r="AE21" i="105" l="1"/>
  <c r="AN21"/>
  <c r="AO8"/>
  <c r="BA8" s="1"/>
  <c r="BG8" s="1"/>
  <c r="N8" i="71" s="1"/>
  <c r="AO12" i="105"/>
  <c r="BA12" s="1"/>
  <c r="BG12" s="1"/>
  <c r="BJ12" s="1"/>
  <c r="BK12" s="1"/>
  <c r="AO14"/>
  <c r="BA14" s="1"/>
  <c r="BG14" s="1"/>
  <c r="BJ14" s="1"/>
  <c r="BK14" s="1"/>
  <c r="AO16"/>
  <c r="BA16" s="1"/>
  <c r="BG16" s="1"/>
  <c r="BJ16" s="1"/>
  <c r="BK16" s="1"/>
  <c r="AO18"/>
  <c r="BA18" s="1"/>
  <c r="BG18" s="1"/>
  <c r="AO20"/>
  <c r="BA20" s="1"/>
  <c r="BG20" s="1"/>
  <c r="BJ20" s="1"/>
  <c r="BK20" s="1"/>
  <c r="BF21"/>
  <c r="AO11"/>
  <c r="BA11" s="1"/>
  <c r="BG11" s="1"/>
  <c r="BJ11" s="1"/>
  <c r="BK11" s="1"/>
  <c r="AO13"/>
  <c r="BA13" s="1"/>
  <c r="BG13" s="1"/>
  <c r="AO15"/>
  <c r="BA15" s="1"/>
  <c r="BG15" s="1"/>
  <c r="AO17"/>
  <c r="BA17" s="1"/>
  <c r="BG17" s="1"/>
  <c r="AO19"/>
  <c r="BA19" s="1"/>
  <c r="BG19" s="1"/>
  <c r="AB21"/>
  <c r="AH21"/>
  <c r="AO10"/>
  <c r="BA10" s="1"/>
  <c r="BG10" s="1"/>
  <c r="N12" i="71" s="1"/>
  <c r="AK21" i="105"/>
  <c r="AO9"/>
  <c r="BA9" s="1"/>
  <c r="BG9" s="1"/>
  <c r="V21"/>
  <c r="BP7"/>
  <c r="M7" s="1"/>
  <c r="BP14"/>
  <c r="M14" s="1"/>
  <c r="BP18"/>
  <c r="M18" s="1"/>
  <c r="BJ15"/>
  <c r="BK15" s="1"/>
  <c r="BJ17"/>
  <c r="BK17" s="1"/>
  <c r="S21"/>
  <c r="BJ18"/>
  <c r="BK18" s="1"/>
  <c r="BJ8"/>
  <c r="BK8" s="1"/>
  <c r="BJ13"/>
  <c r="BK13" s="1"/>
  <c r="BJ19"/>
  <c r="BK19" s="1"/>
  <c r="B9"/>
  <c r="BO11"/>
  <c r="BP11" s="1"/>
  <c r="M11" s="1"/>
  <c r="BO13"/>
  <c r="BP13" s="1"/>
  <c r="M13" s="1"/>
  <c r="BO15"/>
  <c r="BP15" s="1"/>
  <c r="M15" s="1"/>
  <c r="BO17"/>
  <c r="BP17" s="1"/>
  <c r="M17" s="1"/>
  <c r="BO19"/>
  <c r="BP19" s="1"/>
  <c r="M19" s="1"/>
  <c r="Q21"/>
  <c r="CA47"/>
  <c r="CA51"/>
  <c r="Y7"/>
  <c r="Y21" s="1"/>
  <c r="BO8"/>
  <c r="BP8" s="1"/>
  <c r="M8" s="1"/>
  <c r="BO12"/>
  <c r="BP12" s="1"/>
  <c r="M12" s="1"/>
  <c r="BO16"/>
  <c r="BP16" s="1"/>
  <c r="M16" s="1"/>
  <c r="BO20"/>
  <c r="BP20" s="1"/>
  <c r="M20" s="1"/>
  <c r="AI7" i="102"/>
  <c r="N11" i="71" l="1"/>
  <c r="BJ9" i="105"/>
  <c r="BK9" s="1"/>
  <c r="BJ10"/>
  <c r="BK10" s="1"/>
  <c r="B10"/>
  <c r="CA42"/>
  <c r="BO9"/>
  <c r="BP9" s="1"/>
  <c r="M9" s="1"/>
  <c r="AO7"/>
  <c r="Q7" i="102"/>
  <c r="BO10" i="105" l="1"/>
  <c r="BP10" s="1"/>
  <c r="M10" s="1"/>
  <c r="CA43"/>
  <c r="BA7"/>
  <c r="AO21"/>
  <c r="AI9" i="102"/>
  <c r="BA21" i="105" l="1"/>
  <c r="BG7"/>
  <c r="X9" i="102"/>
  <c r="Q9"/>
  <c r="X7"/>
  <c r="U7"/>
  <c r="N7" i="71" l="1"/>
  <c r="BG21" i="105"/>
  <c r="BJ7"/>
  <c r="BJ21" s="1"/>
  <c r="L20" i="102"/>
  <c r="K20"/>
  <c r="L19"/>
  <c r="K19"/>
  <c r="L18"/>
  <c r="K18"/>
  <c r="L17"/>
  <c r="K17"/>
  <c r="L16"/>
  <c r="K16"/>
  <c r="L15"/>
  <c r="K15"/>
  <c r="L14"/>
  <c r="K14"/>
  <c r="L13"/>
  <c r="K13"/>
  <c r="L12"/>
  <c r="K12"/>
  <c r="L11"/>
  <c r="K11"/>
  <c r="L10"/>
  <c r="K10"/>
  <c r="L9"/>
  <c r="K9"/>
  <c r="L8"/>
  <c r="K8"/>
  <c r="L7"/>
  <c r="K7"/>
  <c r="CA59"/>
  <c r="CA58"/>
  <c r="CA57"/>
  <c r="CA56"/>
  <c r="CA55"/>
  <c r="CA54"/>
  <c r="CA40"/>
  <c r="BA22"/>
  <c r="AZ22"/>
  <c r="AY22"/>
  <c r="BI21"/>
  <c r="BH21"/>
  <c r="BE21"/>
  <c r="BD21"/>
  <c r="BC21"/>
  <c r="BB21"/>
  <c r="AZ21"/>
  <c r="AY21"/>
  <c r="AX21"/>
  <c r="AW21"/>
  <c r="AV21"/>
  <c r="AU21"/>
  <c r="AT21"/>
  <c r="AR21"/>
  <c r="AQ21"/>
  <c r="AP21"/>
  <c r="AM21"/>
  <c r="AL21"/>
  <c r="AJ21"/>
  <c r="AI21"/>
  <c r="AG21"/>
  <c r="AF21"/>
  <c r="AD21"/>
  <c r="AC21"/>
  <c r="AA21"/>
  <c r="Z21"/>
  <c r="X21"/>
  <c r="W21"/>
  <c r="U21"/>
  <c r="T21"/>
  <c r="R21"/>
  <c r="Q21"/>
  <c r="BF20"/>
  <c r="AN20"/>
  <c r="AK20"/>
  <c r="AH20"/>
  <c r="AE20"/>
  <c r="AB20"/>
  <c r="Y20"/>
  <c r="V20"/>
  <c r="S20"/>
  <c r="D20"/>
  <c r="C20"/>
  <c r="B20"/>
  <c r="CA53" s="1"/>
  <c r="BF19"/>
  <c r="AN19"/>
  <c r="AK19"/>
  <c r="AH19"/>
  <c r="AE19"/>
  <c r="AB19"/>
  <c r="Y19"/>
  <c r="V19"/>
  <c r="S19"/>
  <c r="D19"/>
  <c r="C19"/>
  <c r="B19"/>
  <c r="CA52" s="1"/>
  <c r="BF18"/>
  <c r="AN18"/>
  <c r="AK18"/>
  <c r="AH18"/>
  <c r="AE18"/>
  <c r="AB18"/>
  <c r="Y18"/>
  <c r="V18"/>
  <c r="S18"/>
  <c r="D18"/>
  <c r="C18"/>
  <c r="B18"/>
  <c r="BO18" s="1"/>
  <c r="BP18" s="1"/>
  <c r="BF17"/>
  <c r="AN17"/>
  <c r="AK17"/>
  <c r="AH17"/>
  <c r="AE17"/>
  <c r="AB17"/>
  <c r="Y17"/>
  <c r="V17"/>
  <c r="S17"/>
  <c r="D17"/>
  <c r="C17"/>
  <c r="B17"/>
  <c r="CA50" s="1"/>
  <c r="BF16"/>
  <c r="AN16"/>
  <c r="AK16"/>
  <c r="AH16"/>
  <c r="AE16"/>
  <c r="AB16"/>
  <c r="Y16"/>
  <c r="V16"/>
  <c r="S16"/>
  <c r="D16"/>
  <c r="C16"/>
  <c r="B16"/>
  <c r="CA49" s="1"/>
  <c r="BF15"/>
  <c r="AN15"/>
  <c r="AK15"/>
  <c r="AH15"/>
  <c r="AE15"/>
  <c r="AB15"/>
  <c r="Y15"/>
  <c r="V15"/>
  <c r="S15"/>
  <c r="D15"/>
  <c r="C15"/>
  <c r="B15"/>
  <c r="CA48" s="1"/>
  <c r="BF14"/>
  <c r="AN14"/>
  <c r="AK14"/>
  <c r="AH14"/>
  <c r="AE14"/>
  <c r="AB14"/>
  <c r="Y14"/>
  <c r="V14"/>
  <c r="S14"/>
  <c r="D14"/>
  <c r="C14"/>
  <c r="B14"/>
  <c r="BO14" s="1"/>
  <c r="BP14" s="1"/>
  <c r="BF13"/>
  <c r="AN13"/>
  <c r="AK13"/>
  <c r="AH13"/>
  <c r="AE13"/>
  <c r="AB13"/>
  <c r="Y13"/>
  <c r="V13"/>
  <c r="S13"/>
  <c r="D13"/>
  <c r="C13"/>
  <c r="B13"/>
  <c r="CA46" s="1"/>
  <c r="BF12"/>
  <c r="AN12"/>
  <c r="AK12"/>
  <c r="AH12"/>
  <c r="AE12"/>
  <c r="AB12"/>
  <c r="Y12"/>
  <c r="V12"/>
  <c r="S12"/>
  <c r="D12"/>
  <c r="C12"/>
  <c r="B12"/>
  <c r="CA45" s="1"/>
  <c r="BF11"/>
  <c r="AN11"/>
  <c r="AK11"/>
  <c r="AH11"/>
  <c r="AE11"/>
  <c r="AB11"/>
  <c r="Y11"/>
  <c r="V11"/>
  <c r="S11"/>
  <c r="D11"/>
  <c r="C11"/>
  <c r="B11"/>
  <c r="CA44" s="1"/>
  <c r="BF10"/>
  <c r="AN10"/>
  <c r="AK10"/>
  <c r="AH10"/>
  <c r="AE10"/>
  <c r="AB10"/>
  <c r="Y10"/>
  <c r="V10"/>
  <c r="S10"/>
  <c r="BF9"/>
  <c r="AN9"/>
  <c r="AK9"/>
  <c r="AH9"/>
  <c r="AE9"/>
  <c r="AB9"/>
  <c r="Y9"/>
  <c r="V9"/>
  <c r="S9"/>
  <c r="BF8"/>
  <c r="AN8"/>
  <c r="AK8"/>
  <c r="AH8"/>
  <c r="AE8"/>
  <c r="AB8"/>
  <c r="Y8"/>
  <c r="V8"/>
  <c r="S8"/>
  <c r="D8"/>
  <c r="D9" s="1"/>
  <c r="D10" s="1"/>
  <c r="C8"/>
  <c r="C9" s="1"/>
  <c r="C10" s="1"/>
  <c r="B8"/>
  <c r="CA41" s="1"/>
  <c r="BO7"/>
  <c r="BF7"/>
  <c r="AN7"/>
  <c r="AK7"/>
  <c r="AH7"/>
  <c r="AE7"/>
  <c r="AB7"/>
  <c r="Y7"/>
  <c r="V7"/>
  <c r="S7"/>
  <c r="A1"/>
  <c r="AE21" l="1"/>
  <c r="BF21"/>
  <c r="M14"/>
  <c r="AO20"/>
  <c r="BA20" s="1"/>
  <c r="BG20" s="1"/>
  <c r="M18"/>
  <c r="BK7" i="105"/>
  <c r="BK21" s="1"/>
  <c r="AO8" i="102"/>
  <c r="BA8" s="1"/>
  <c r="BG8" s="1"/>
  <c r="L8" i="71" s="1"/>
  <c r="AO14" i="102"/>
  <c r="BA14" s="1"/>
  <c r="BG14" s="1"/>
  <c r="AO15"/>
  <c r="BA15" s="1"/>
  <c r="BG15" s="1"/>
  <c r="AO16"/>
  <c r="BA16" s="1"/>
  <c r="BG16" s="1"/>
  <c r="BJ16" s="1"/>
  <c r="AO17"/>
  <c r="BA17" s="1"/>
  <c r="BG17" s="1"/>
  <c r="AO18"/>
  <c r="BA18" s="1"/>
  <c r="BG18" s="1"/>
  <c r="AO19"/>
  <c r="BA19" s="1"/>
  <c r="BG19" s="1"/>
  <c r="AH21"/>
  <c r="AK21"/>
  <c r="Y21"/>
  <c r="AO11"/>
  <c r="BA11" s="1"/>
  <c r="BG11" s="1"/>
  <c r="BJ11" s="1"/>
  <c r="BK11" s="1"/>
  <c r="AO12"/>
  <c r="BA12" s="1"/>
  <c r="BG12" s="1"/>
  <c r="BJ12" s="1"/>
  <c r="BK12" s="1"/>
  <c r="AO13"/>
  <c r="BA13" s="1"/>
  <c r="BG13" s="1"/>
  <c r="BJ13" s="1"/>
  <c r="BK13" s="1"/>
  <c r="AO9"/>
  <c r="BA9" s="1"/>
  <c r="BG9" s="1"/>
  <c r="S21"/>
  <c r="V21"/>
  <c r="AO10"/>
  <c r="BA10" s="1"/>
  <c r="BG10" s="1"/>
  <c r="L10" i="71" s="1"/>
  <c r="AN21" i="102"/>
  <c r="AB21"/>
  <c r="B9"/>
  <c r="BO9" s="1"/>
  <c r="BP9" s="1"/>
  <c r="M9" s="1"/>
  <c r="CA51"/>
  <c r="CA47"/>
  <c r="BP7"/>
  <c r="M7" s="1"/>
  <c r="BJ8"/>
  <c r="BK8" s="1"/>
  <c r="BJ10"/>
  <c r="BK10" s="1"/>
  <c r="BJ14"/>
  <c r="BK14" s="1"/>
  <c r="BJ18"/>
  <c r="BK18" s="1"/>
  <c r="BJ20"/>
  <c r="BK20" s="1"/>
  <c r="BJ15"/>
  <c r="BK15" s="1"/>
  <c r="BJ17"/>
  <c r="BK17" s="1"/>
  <c r="BJ19"/>
  <c r="BK19" s="1"/>
  <c r="BO11"/>
  <c r="BP11" s="1"/>
  <c r="M11" s="1"/>
  <c r="BO13"/>
  <c r="BP13" s="1"/>
  <c r="M13" s="1"/>
  <c r="BO15"/>
  <c r="BP15" s="1"/>
  <c r="M15" s="1"/>
  <c r="BO17"/>
  <c r="BP17" s="1"/>
  <c r="M17" s="1"/>
  <c r="BO19"/>
  <c r="BP19" s="1"/>
  <c r="M19" s="1"/>
  <c r="AO7"/>
  <c r="BO8"/>
  <c r="BP8" s="1"/>
  <c r="M8" s="1"/>
  <c r="BO12"/>
  <c r="BP12" s="1"/>
  <c r="M12" s="1"/>
  <c r="BO16"/>
  <c r="BP16" s="1"/>
  <c r="M16" s="1"/>
  <c r="BO20"/>
  <c r="BP20" s="1"/>
  <c r="M20" s="1"/>
  <c r="AJ7" i="101"/>
  <c r="AF10"/>
  <c r="AP7"/>
  <c r="BK16" i="102" l="1"/>
  <c r="BJ9"/>
  <c r="BK9" s="1"/>
  <c r="L9" i="71"/>
  <c r="CA42" i="102"/>
  <c r="B10"/>
  <c r="BA7"/>
  <c r="AO21"/>
  <c r="W7" i="101"/>
  <c r="W21" s="1"/>
  <c r="CA59"/>
  <c r="CA58"/>
  <c r="CA57"/>
  <c r="CA56"/>
  <c r="CA55"/>
  <c r="CA54"/>
  <c r="CA40"/>
  <c r="BA22"/>
  <c r="AZ22"/>
  <c r="AY22"/>
  <c r="BI21"/>
  <c r="BH21"/>
  <c r="BE21"/>
  <c r="BD21"/>
  <c r="BC21"/>
  <c r="BB21"/>
  <c r="AY21"/>
  <c r="AX21"/>
  <c r="AW21"/>
  <c r="AV21"/>
  <c r="AT21"/>
  <c r="AR21"/>
  <c r="AQ21"/>
  <c r="AO21"/>
  <c r="AN21"/>
  <c r="AM21"/>
  <c r="AL21"/>
  <c r="AK21"/>
  <c r="AH21"/>
  <c r="AG21"/>
  <c r="AE21"/>
  <c r="AD21"/>
  <c r="AC21"/>
  <c r="AB21"/>
  <c r="AA21"/>
  <c r="Z21"/>
  <c r="X21"/>
  <c r="V21"/>
  <c r="U21"/>
  <c r="T21"/>
  <c r="S21"/>
  <c r="R21"/>
  <c r="Q21"/>
  <c r="BF20"/>
  <c r="BA20"/>
  <c r="AI20"/>
  <c r="L20"/>
  <c r="K20"/>
  <c r="D20"/>
  <c r="C20"/>
  <c r="B20"/>
  <c r="CA53" s="1"/>
  <c r="BF19"/>
  <c r="BA19"/>
  <c r="AI19"/>
  <c r="L19"/>
  <c r="K19"/>
  <c r="D19"/>
  <c r="C19"/>
  <c r="B19"/>
  <c r="CA52" s="1"/>
  <c r="BF18"/>
  <c r="BA18"/>
  <c r="AI18"/>
  <c r="L18"/>
  <c r="K18"/>
  <c r="D18"/>
  <c r="C18"/>
  <c r="B18"/>
  <c r="BO18" s="1"/>
  <c r="BF17"/>
  <c r="BA17"/>
  <c r="AI17"/>
  <c r="L17"/>
  <c r="K17"/>
  <c r="D17"/>
  <c r="C17"/>
  <c r="B17"/>
  <c r="BO17" s="1"/>
  <c r="BF16"/>
  <c r="BA16"/>
  <c r="AI16"/>
  <c r="L16"/>
  <c r="K16"/>
  <c r="D16"/>
  <c r="C16"/>
  <c r="B16"/>
  <c r="CA49" s="1"/>
  <c r="BF15"/>
  <c r="BA15"/>
  <c r="AI15"/>
  <c r="L15"/>
  <c r="K15"/>
  <c r="D15"/>
  <c r="C15"/>
  <c r="B15"/>
  <c r="CA48" s="1"/>
  <c r="BF14"/>
  <c r="BA14"/>
  <c r="AI14"/>
  <c r="L14"/>
  <c r="K14"/>
  <c r="D14"/>
  <c r="C14"/>
  <c r="B14"/>
  <c r="BO14" s="1"/>
  <c r="BF13"/>
  <c r="BA13"/>
  <c r="AI13"/>
  <c r="L13"/>
  <c r="K13"/>
  <c r="D13"/>
  <c r="C13"/>
  <c r="B13"/>
  <c r="BO13" s="1"/>
  <c r="BF12"/>
  <c r="BA12"/>
  <c r="AI12"/>
  <c r="L12"/>
  <c r="K12"/>
  <c r="D12"/>
  <c r="C12"/>
  <c r="B12"/>
  <c r="CA45" s="1"/>
  <c r="BF11"/>
  <c r="BA11"/>
  <c r="AI11"/>
  <c r="L11"/>
  <c r="K11"/>
  <c r="D11"/>
  <c r="C11"/>
  <c r="B11"/>
  <c r="CA44" s="1"/>
  <c r="BF10"/>
  <c r="BA10"/>
  <c r="AI10"/>
  <c r="L10"/>
  <c r="K10"/>
  <c r="BF9"/>
  <c r="AU21"/>
  <c r="AF9"/>
  <c r="AF21" s="1"/>
  <c r="L9"/>
  <c r="K9"/>
  <c r="BF8"/>
  <c r="BA8"/>
  <c r="AI8"/>
  <c r="L8"/>
  <c r="K8"/>
  <c r="D8"/>
  <c r="D9" s="1"/>
  <c r="D10" s="1"/>
  <c r="C8"/>
  <c r="C9" s="1"/>
  <c r="C10" s="1"/>
  <c r="B8"/>
  <c r="CA41" s="1"/>
  <c r="BO7"/>
  <c r="BF7"/>
  <c r="AZ21"/>
  <c r="AP21"/>
  <c r="AJ21"/>
  <c r="AI7"/>
  <c r="L7"/>
  <c r="K7"/>
  <c r="A1"/>
  <c r="AZ8" i="99"/>
  <c r="AZ7"/>
  <c r="AU9"/>
  <c r="AP7"/>
  <c r="AJ7"/>
  <c r="C27" i="100"/>
  <c r="BP13" i="101" l="1"/>
  <c r="BP7"/>
  <c r="M7" s="1"/>
  <c r="BG13"/>
  <c r="BJ13" s="1"/>
  <c r="BG15"/>
  <c r="BJ15" s="1"/>
  <c r="BG17"/>
  <c r="BJ17" s="1"/>
  <c r="BG19"/>
  <c r="BJ19" s="1"/>
  <c r="BO10" i="102"/>
  <c r="BP10" s="1"/>
  <c r="M10" s="1"/>
  <c r="CA43"/>
  <c r="BG7"/>
  <c r="L7" i="71" s="1"/>
  <c r="BA21" i="102"/>
  <c r="BG12" i="101"/>
  <c r="BJ12" s="1"/>
  <c r="BK12" s="1"/>
  <c r="BP17"/>
  <c r="M17" s="1"/>
  <c r="BF21"/>
  <c r="BG16"/>
  <c r="BJ16" s="1"/>
  <c r="BK16" s="1"/>
  <c r="BG14"/>
  <c r="BJ14" s="1"/>
  <c r="BK14" s="1"/>
  <c r="M13"/>
  <c r="AI9"/>
  <c r="AI21" s="1"/>
  <c r="BG10"/>
  <c r="BG11"/>
  <c r="BJ11" s="1"/>
  <c r="BK11" s="1"/>
  <c r="BG18"/>
  <c r="BJ18" s="1"/>
  <c r="BK18" s="1"/>
  <c r="BG20"/>
  <c r="BO8"/>
  <c r="BP8" s="1"/>
  <c r="M8" s="1"/>
  <c r="B9"/>
  <c r="BO9" s="1"/>
  <c r="BP9" s="1"/>
  <c r="M9" s="1"/>
  <c r="BP18"/>
  <c r="M18" s="1"/>
  <c r="BJ20"/>
  <c r="BK20" s="1"/>
  <c r="BG8"/>
  <c r="K8" i="71" s="1"/>
  <c r="BP14" i="101"/>
  <c r="M14" s="1"/>
  <c r="BA7"/>
  <c r="BA9"/>
  <c r="BG9" s="1"/>
  <c r="K9" i="71" s="1"/>
  <c r="BK13" i="101"/>
  <c r="BK15"/>
  <c r="BK17"/>
  <c r="BK19"/>
  <c r="CA47"/>
  <c r="CA51"/>
  <c r="BO12"/>
  <c r="BP12" s="1"/>
  <c r="M12" s="1"/>
  <c r="BO16"/>
  <c r="BP16" s="1"/>
  <c r="M16" s="1"/>
  <c r="BO20"/>
  <c r="BP20" s="1"/>
  <c r="M20" s="1"/>
  <c r="CA46"/>
  <c r="CA50"/>
  <c r="BO11"/>
  <c r="BP11" s="1"/>
  <c r="M11" s="1"/>
  <c r="BO15"/>
  <c r="BP15" s="1"/>
  <c r="M15" s="1"/>
  <c r="BO19"/>
  <c r="BP19" s="1"/>
  <c r="M19" s="1"/>
  <c r="CA59" i="99"/>
  <c r="CA58"/>
  <c r="CA57"/>
  <c r="CA56"/>
  <c r="CA55"/>
  <c r="CA54"/>
  <c r="CA40"/>
  <c r="BA22"/>
  <c r="AZ22"/>
  <c r="AY22"/>
  <c r="BI21"/>
  <c r="BH21"/>
  <c r="BE21"/>
  <c r="BD21"/>
  <c r="BC21"/>
  <c r="BB21"/>
  <c r="AY21"/>
  <c r="AV21"/>
  <c r="AU21"/>
  <c r="AT21"/>
  <c r="AR21"/>
  <c r="AQ21"/>
  <c r="AO21"/>
  <c r="AN21"/>
  <c r="AM21"/>
  <c r="AL21"/>
  <c r="AK21"/>
  <c r="AH21"/>
  <c r="AG21"/>
  <c r="AE21"/>
  <c r="AD21"/>
  <c r="AC21"/>
  <c r="AB21"/>
  <c r="AA21"/>
  <c r="Z21"/>
  <c r="X21"/>
  <c r="W21"/>
  <c r="V21"/>
  <c r="U21"/>
  <c r="T21"/>
  <c r="S21"/>
  <c r="R21"/>
  <c r="Q21"/>
  <c r="BF20"/>
  <c r="BA20"/>
  <c r="AI20"/>
  <c r="L20"/>
  <c r="K20"/>
  <c r="D20"/>
  <c r="C20"/>
  <c r="B20"/>
  <c r="CA53" s="1"/>
  <c r="BF19"/>
  <c r="BA19"/>
  <c r="AI19"/>
  <c r="L19"/>
  <c r="K19"/>
  <c r="D19"/>
  <c r="C19"/>
  <c r="B19"/>
  <c r="CA52" s="1"/>
  <c r="BF18"/>
  <c r="BA18"/>
  <c r="AI18"/>
  <c r="L18"/>
  <c r="K18"/>
  <c r="D18"/>
  <c r="C18"/>
  <c r="B18"/>
  <c r="BO18" s="1"/>
  <c r="BF17"/>
  <c r="BA17"/>
  <c r="AI17"/>
  <c r="L17"/>
  <c r="K17"/>
  <c r="D17"/>
  <c r="C17"/>
  <c r="B17"/>
  <c r="BO17" s="1"/>
  <c r="BF16"/>
  <c r="BA16"/>
  <c r="AI16"/>
  <c r="L16"/>
  <c r="K16"/>
  <c r="D16"/>
  <c r="C16"/>
  <c r="B16"/>
  <c r="CA49" s="1"/>
  <c r="BF15"/>
  <c r="BA15"/>
  <c r="AI15"/>
  <c r="L15"/>
  <c r="K15"/>
  <c r="D15"/>
  <c r="C15"/>
  <c r="B15"/>
  <c r="CA48" s="1"/>
  <c r="BF14"/>
  <c r="BA14"/>
  <c r="AI14"/>
  <c r="L14"/>
  <c r="K14"/>
  <c r="D14"/>
  <c r="C14"/>
  <c r="B14"/>
  <c r="BO14" s="1"/>
  <c r="BF13"/>
  <c r="BA13"/>
  <c r="AI13"/>
  <c r="L13"/>
  <c r="K13"/>
  <c r="D13"/>
  <c r="C13"/>
  <c r="B13"/>
  <c r="BO13" s="1"/>
  <c r="BF12"/>
  <c r="BA12"/>
  <c r="AI12"/>
  <c r="L12"/>
  <c r="K12"/>
  <c r="D12"/>
  <c r="C12"/>
  <c r="B12"/>
  <c r="CA45" s="1"/>
  <c r="BF11"/>
  <c r="BA11"/>
  <c r="AI11"/>
  <c r="L11"/>
  <c r="K11"/>
  <c r="D11"/>
  <c r="C11"/>
  <c r="B11"/>
  <c r="CA44" s="1"/>
  <c r="BF10"/>
  <c r="BA10"/>
  <c r="AI10"/>
  <c r="L10"/>
  <c r="K10"/>
  <c r="D10"/>
  <c r="C10"/>
  <c r="B10"/>
  <c r="BO10" s="1"/>
  <c r="BF9"/>
  <c r="BA9"/>
  <c r="AF9"/>
  <c r="AF21" s="1"/>
  <c r="L9"/>
  <c r="K9"/>
  <c r="BF8"/>
  <c r="BA8"/>
  <c r="AI8"/>
  <c r="L8"/>
  <c r="K8"/>
  <c r="D8"/>
  <c r="D9" s="1"/>
  <c r="C8"/>
  <c r="C9" s="1"/>
  <c r="B8"/>
  <c r="CA41" s="1"/>
  <c r="BO7"/>
  <c r="BF7"/>
  <c r="AZ21"/>
  <c r="AX21"/>
  <c r="AW21"/>
  <c r="AP21"/>
  <c r="AJ21"/>
  <c r="AI7"/>
  <c r="L7"/>
  <c r="K7"/>
  <c r="A1"/>
  <c r="BJ10" i="101" l="1"/>
  <c r="BK10" s="1"/>
  <c r="K10" i="71"/>
  <c r="BG21" i="102"/>
  <c r="BJ7"/>
  <c r="BJ21" s="1"/>
  <c r="BF21" i="99"/>
  <c r="BG8"/>
  <c r="BG17"/>
  <c r="BJ17" s="1"/>
  <c r="BK17" s="1"/>
  <c r="CA42" i="101"/>
  <c r="B10"/>
  <c r="AI9" i="99"/>
  <c r="AI21" s="1"/>
  <c r="BG10"/>
  <c r="BJ10" s="1"/>
  <c r="BK10" s="1"/>
  <c r="BG11"/>
  <c r="BJ11" s="1"/>
  <c r="BK11" s="1"/>
  <c r="BG12"/>
  <c r="BG13"/>
  <c r="BJ13" s="1"/>
  <c r="BK13" s="1"/>
  <c r="BG14"/>
  <c r="BJ14" s="1"/>
  <c r="BK14" s="1"/>
  <c r="BG15"/>
  <c r="BJ15" s="1"/>
  <c r="BK15" s="1"/>
  <c r="BG16"/>
  <c r="BG18"/>
  <c r="BG19"/>
  <c r="BJ19" s="1"/>
  <c r="BK19" s="1"/>
  <c r="BG20"/>
  <c r="BJ20" s="1"/>
  <c r="BK20" s="1"/>
  <c r="BJ9" i="101"/>
  <c r="BK9" s="1"/>
  <c r="BG7"/>
  <c r="K7" i="71" s="1"/>
  <c r="BA21" i="101"/>
  <c r="BJ8"/>
  <c r="BK8" s="1"/>
  <c r="BJ8" i="99"/>
  <c r="BK8" s="1"/>
  <c r="J8" i="71"/>
  <c r="BP7" i="99"/>
  <c r="M7" s="1"/>
  <c r="BJ12"/>
  <c r="BK12" s="1"/>
  <c r="BJ16"/>
  <c r="BK16" s="1"/>
  <c r="BJ18"/>
  <c r="BK18" s="1"/>
  <c r="BP10"/>
  <c r="M10" s="1"/>
  <c r="BP13"/>
  <c r="M13" s="1"/>
  <c r="BP14"/>
  <c r="M14" s="1"/>
  <c r="BP17"/>
  <c r="M17" s="1"/>
  <c r="BP18"/>
  <c r="M18" s="1"/>
  <c r="BA7"/>
  <c r="BA21" s="1"/>
  <c r="BO8"/>
  <c r="BP8" s="1"/>
  <c r="M8" s="1"/>
  <c r="CA43"/>
  <c r="CA47"/>
  <c r="CA51"/>
  <c r="BO12"/>
  <c r="BP12" s="1"/>
  <c r="M12" s="1"/>
  <c r="BO16"/>
  <c r="BP16" s="1"/>
  <c r="M16" s="1"/>
  <c r="BO20"/>
  <c r="BP20" s="1"/>
  <c r="M20" s="1"/>
  <c r="CA46"/>
  <c r="CA50"/>
  <c r="B9"/>
  <c r="BO11"/>
  <c r="BP11" s="1"/>
  <c r="M11" s="1"/>
  <c r="BO15"/>
  <c r="BP15" s="1"/>
  <c r="M15" s="1"/>
  <c r="BO19"/>
  <c r="BP19" s="1"/>
  <c r="M19" s="1"/>
  <c r="BG9" l="1"/>
  <c r="BK7" i="102"/>
  <c r="BK21" s="1"/>
  <c r="BO10" i="101"/>
  <c r="BP10" s="1"/>
  <c r="M10" s="1"/>
  <c r="CA43"/>
  <c r="BG21"/>
  <c r="BJ7"/>
  <c r="BJ21" s="1"/>
  <c r="BG7" i="99"/>
  <c r="J7" i="71" s="1"/>
  <c r="BO9" i="99"/>
  <c r="BP9" s="1"/>
  <c r="M9" s="1"/>
  <c r="CA42"/>
  <c r="BJ7" l="1"/>
  <c r="BK7" s="1"/>
  <c r="J9" i="71"/>
  <c r="BJ9" i="99"/>
  <c r="BK9" s="1"/>
  <c r="BK7" i="101"/>
  <c r="BK21" s="1"/>
  <c r="BG21" i="99"/>
  <c r="BK21" l="1"/>
  <c r="BJ21"/>
  <c r="B28" i="34"/>
  <c r="B29" s="1"/>
  <c r="B30" s="1"/>
  <c r="B31" s="1"/>
  <c r="B32" s="1"/>
  <c r="B33" s="1"/>
  <c r="B34" s="1"/>
  <c r="B35" s="1"/>
  <c r="B36" s="1"/>
  <c r="B37" s="1"/>
  <c r="L36" i="65"/>
  <c r="M36" s="1"/>
  <c r="G36"/>
  <c r="D36"/>
  <c r="C36"/>
  <c r="L33"/>
  <c r="M33" s="1"/>
  <c r="G33"/>
  <c r="D33"/>
  <c r="C33"/>
  <c r="L30"/>
  <c r="M30" s="1"/>
  <c r="G30"/>
  <c r="D30"/>
  <c r="C30"/>
  <c r="L27"/>
  <c r="M27" s="1"/>
  <c r="G27"/>
  <c r="D27"/>
  <c r="C27"/>
  <c r="L24"/>
  <c r="M24" s="1"/>
  <c r="G24"/>
  <c r="D24"/>
  <c r="C24"/>
  <c r="L21"/>
  <c r="M21" s="1"/>
  <c r="G21"/>
  <c r="D21"/>
  <c r="C21"/>
  <c r="L18"/>
  <c r="M18" s="1"/>
  <c r="G18"/>
  <c r="D18"/>
  <c r="C18"/>
  <c r="L15"/>
  <c r="M15" s="1"/>
  <c r="G15"/>
  <c r="D15"/>
  <c r="C15"/>
  <c r="L12"/>
  <c r="M12" s="1"/>
  <c r="G12"/>
  <c r="D12"/>
  <c r="C12"/>
  <c r="L9"/>
  <c r="M9" s="1"/>
  <c r="G9"/>
  <c r="D9"/>
  <c r="C9"/>
  <c r="L6"/>
  <c r="M6" s="1"/>
  <c r="G6"/>
  <c r="D6"/>
  <c r="C6"/>
  <c r="G3"/>
  <c r="C3"/>
  <c r="H84" i="71"/>
  <c r="G84"/>
  <c r="H83"/>
  <c r="G83"/>
  <c r="H82"/>
  <c r="G82"/>
  <c r="H81"/>
  <c r="G81"/>
  <c r="H80"/>
  <c r="G80"/>
  <c r="H79"/>
  <c r="G79"/>
  <c r="H78"/>
  <c r="G78"/>
  <c r="H77"/>
  <c r="G77"/>
  <c r="H76"/>
  <c r="G76"/>
  <c r="H75"/>
  <c r="G75"/>
  <c r="H74"/>
  <c r="G74"/>
  <c r="H73"/>
  <c r="G73"/>
  <c r="H72"/>
  <c r="G72"/>
  <c r="H71"/>
  <c r="G71"/>
  <c r="H70"/>
  <c r="G70"/>
  <c r="H69"/>
  <c r="G69"/>
  <c r="H68"/>
  <c r="G68"/>
  <c r="H67"/>
  <c r="G67"/>
  <c r="H66"/>
  <c r="G66"/>
  <c r="H65"/>
  <c r="G65"/>
  <c r="H64"/>
  <c r="G64"/>
  <c r="H63"/>
  <c r="G63"/>
  <c r="H62"/>
  <c r="G62"/>
  <c r="H61"/>
  <c r="G61"/>
  <c r="H60"/>
  <c r="G60"/>
  <c r="H59"/>
  <c r="G59"/>
  <c r="H58"/>
  <c r="G58"/>
  <c r="H57"/>
  <c r="G57"/>
  <c r="H56"/>
  <c r="G56"/>
  <c r="H55"/>
  <c r="G55"/>
  <c r="H54"/>
  <c r="G54"/>
  <c r="H53"/>
  <c r="G53"/>
  <c r="H52"/>
  <c r="G52"/>
  <c r="H51"/>
  <c r="G51"/>
  <c r="H50"/>
  <c r="G50"/>
  <c r="H49"/>
  <c r="G49"/>
  <c r="H48"/>
  <c r="G48"/>
  <c r="H47"/>
  <c r="G47"/>
  <c r="H46"/>
  <c r="G46"/>
  <c r="H45"/>
  <c r="G45"/>
  <c r="H44"/>
  <c r="G44"/>
  <c r="H43"/>
  <c r="G43"/>
  <c r="H42"/>
  <c r="G42"/>
  <c r="H41"/>
  <c r="G41"/>
  <c r="H40"/>
  <c r="G40"/>
  <c r="H39"/>
  <c r="G39"/>
  <c r="H38"/>
  <c r="G38"/>
  <c r="H37"/>
  <c r="G37"/>
  <c r="H36"/>
  <c r="G36"/>
  <c r="H35"/>
  <c r="G35"/>
  <c r="H34"/>
  <c r="G34"/>
  <c r="H33"/>
  <c r="G33"/>
  <c r="H32"/>
  <c r="G32"/>
  <c r="H31"/>
  <c r="G31"/>
  <c r="H30"/>
  <c r="G30"/>
  <c r="H29"/>
  <c r="G29"/>
  <c r="H28"/>
  <c r="G28"/>
  <c r="H27"/>
  <c r="G27"/>
  <c r="H26"/>
  <c r="G26"/>
  <c r="H25"/>
  <c r="G25"/>
  <c r="H24"/>
  <c r="G24"/>
  <c r="H23"/>
  <c r="G23"/>
  <c r="H22"/>
  <c r="G22"/>
  <c r="H21"/>
  <c r="G21"/>
  <c r="H20"/>
  <c r="G20"/>
  <c r="H19"/>
  <c r="G19"/>
  <c r="H18"/>
  <c r="G18"/>
  <c r="H17"/>
  <c r="G17"/>
  <c r="H16"/>
  <c r="G16"/>
  <c r="H15"/>
  <c r="G15"/>
  <c r="H14"/>
  <c r="G14"/>
  <c r="H13"/>
  <c r="G13"/>
  <c r="H12"/>
  <c r="G12"/>
  <c r="H11"/>
  <c r="G11"/>
  <c r="H10"/>
  <c r="G10"/>
  <c r="T6"/>
  <c r="T4" s="1"/>
  <c r="S6"/>
  <c r="R6"/>
  <c r="R4" s="1"/>
  <c r="Q6"/>
  <c r="Q4" s="1"/>
  <c r="P6"/>
  <c r="P4" s="1"/>
  <c r="O6"/>
  <c r="O4" s="1"/>
  <c r="N6"/>
  <c r="N4" s="1"/>
  <c r="M6"/>
  <c r="M4" s="1"/>
  <c r="L6"/>
  <c r="L4" s="1"/>
  <c r="K6"/>
  <c r="K4" s="1"/>
  <c r="J6"/>
  <c r="J4" s="1"/>
  <c r="H5"/>
  <c r="G5"/>
  <c r="S4"/>
  <c r="M45" i="85"/>
  <c r="J45"/>
  <c r="G45"/>
  <c r="M44"/>
  <c r="J44"/>
  <c r="G44"/>
  <c r="M43"/>
  <c r="J43"/>
  <c r="G43"/>
  <c r="M42"/>
  <c r="J42"/>
  <c r="G42"/>
  <c r="M41"/>
  <c r="J41"/>
  <c r="G41"/>
  <c r="M40"/>
  <c r="J40"/>
  <c r="G40"/>
  <c r="M39"/>
  <c r="J39"/>
  <c r="G39"/>
  <c r="M38"/>
  <c r="J38"/>
  <c r="G38"/>
  <c r="M37"/>
  <c r="J37"/>
  <c r="G37"/>
  <c r="M36"/>
  <c r="J36"/>
  <c r="G36"/>
  <c r="M35"/>
  <c r="J35"/>
  <c r="G35"/>
  <c r="M34"/>
  <c r="J34"/>
  <c r="G34"/>
  <c r="M33"/>
  <c r="J33"/>
  <c r="G33"/>
  <c r="M32"/>
  <c r="J32"/>
  <c r="G32"/>
  <c r="M31"/>
  <c r="J31"/>
  <c r="G31"/>
  <c r="M30"/>
  <c r="J30"/>
  <c r="G30"/>
  <c r="M29"/>
  <c r="J29"/>
  <c r="G29"/>
  <c r="M28"/>
  <c r="J28"/>
  <c r="G28"/>
  <c r="M27"/>
  <c r="J27"/>
  <c r="G27"/>
  <c r="M26"/>
  <c r="J26"/>
  <c r="G26"/>
  <c r="M25"/>
  <c r="J25"/>
  <c r="G25"/>
  <c r="M24"/>
  <c r="J24"/>
  <c r="G24"/>
  <c r="M23"/>
  <c r="J23"/>
  <c r="G23"/>
  <c r="M22"/>
  <c r="J22"/>
  <c r="G22"/>
  <c r="M21"/>
  <c r="J21"/>
  <c r="G21"/>
  <c r="M20"/>
  <c r="J20"/>
  <c r="G20"/>
  <c r="M19"/>
  <c r="J19"/>
  <c r="G19"/>
  <c r="M18"/>
  <c r="J18"/>
  <c r="G18"/>
  <c r="M17"/>
  <c r="J17"/>
  <c r="G17"/>
  <c r="M16"/>
  <c r="J16"/>
  <c r="G16"/>
  <c r="M15"/>
  <c r="J15"/>
  <c r="G15"/>
  <c r="M14"/>
  <c r="J14"/>
  <c r="G14"/>
  <c r="M13"/>
  <c r="J13"/>
  <c r="G13"/>
  <c r="M12"/>
  <c r="J12"/>
  <c r="G12"/>
  <c r="M11"/>
  <c r="J11"/>
  <c r="G11"/>
  <c r="M10"/>
  <c r="J10"/>
  <c r="G10"/>
  <c r="M9"/>
  <c r="J9"/>
  <c r="G9"/>
  <c r="M8"/>
  <c r="J8"/>
  <c r="G8"/>
  <c r="M7"/>
  <c r="J7"/>
  <c r="G7"/>
  <c r="M6"/>
  <c r="J6"/>
  <c r="G6"/>
  <c r="M5"/>
  <c r="J5"/>
  <c r="G5"/>
  <c r="M4"/>
  <c r="J4"/>
  <c r="G4"/>
  <c r="K29" i="35"/>
  <c r="K28"/>
  <c r="K27"/>
  <c r="K26"/>
  <c r="K25"/>
  <c r="K24"/>
  <c r="K23"/>
  <c r="K22"/>
  <c r="K21"/>
  <c r="K20"/>
  <c r="K19"/>
  <c r="K18"/>
  <c r="K17"/>
  <c r="K16"/>
  <c r="K15"/>
  <c r="CA59" i="97"/>
  <c r="CA58"/>
  <c r="CA57"/>
  <c r="CA56"/>
  <c r="CA55"/>
  <c r="CA54"/>
  <c r="CA40"/>
  <c r="BA22"/>
  <c r="AZ22"/>
  <c r="AY22"/>
  <c r="BI21"/>
  <c r="BH21"/>
  <c r="BE21"/>
  <c r="BD21"/>
  <c r="BC21"/>
  <c r="BB21"/>
  <c r="AY21"/>
  <c r="AX21"/>
  <c r="AW21"/>
  <c r="AV21"/>
  <c r="AU21"/>
  <c r="AT21"/>
  <c r="AR21"/>
  <c r="AQ21"/>
  <c r="AO21"/>
  <c r="AN21"/>
  <c r="AM21"/>
  <c r="AL21"/>
  <c r="AK21"/>
  <c r="AH21"/>
  <c r="AG21"/>
  <c r="AF21"/>
  <c r="AE21"/>
  <c r="AD21"/>
  <c r="AC21"/>
  <c r="AB21"/>
  <c r="AA21"/>
  <c r="Z21"/>
  <c r="X21"/>
  <c r="W21"/>
  <c r="V21"/>
  <c r="U21"/>
  <c r="T21"/>
  <c r="S21"/>
  <c r="R21"/>
  <c r="Q21"/>
  <c r="BF20"/>
  <c r="BA20"/>
  <c r="AI20"/>
  <c r="L20"/>
  <c r="K20"/>
  <c r="D20"/>
  <c r="C20"/>
  <c r="B20"/>
  <c r="CA53" s="1"/>
  <c r="BF19"/>
  <c r="BA19"/>
  <c r="AI19"/>
  <c r="L19"/>
  <c r="K19"/>
  <c r="D19"/>
  <c r="C19"/>
  <c r="B19"/>
  <c r="CA52" s="1"/>
  <c r="BF18"/>
  <c r="BA18"/>
  <c r="AI18"/>
  <c r="L18"/>
  <c r="K18"/>
  <c r="D18"/>
  <c r="C18"/>
  <c r="B18"/>
  <c r="BO18" s="1"/>
  <c r="BF17"/>
  <c r="BA17"/>
  <c r="AI17"/>
  <c r="L17"/>
  <c r="K17"/>
  <c r="D17"/>
  <c r="C17"/>
  <c r="B17"/>
  <c r="CA50" s="1"/>
  <c r="BF16"/>
  <c r="AZ16"/>
  <c r="BA16" s="1"/>
  <c r="AI16"/>
  <c r="L16"/>
  <c r="K16"/>
  <c r="D16"/>
  <c r="C16"/>
  <c r="B16"/>
  <c r="CA49" s="1"/>
  <c r="BF15"/>
  <c r="BA15"/>
  <c r="AI15"/>
  <c r="L15"/>
  <c r="K15"/>
  <c r="D15"/>
  <c r="C15"/>
  <c r="B15"/>
  <c r="CA48" s="1"/>
  <c r="BF14"/>
  <c r="BA14"/>
  <c r="AI14"/>
  <c r="L14"/>
  <c r="K14"/>
  <c r="B14"/>
  <c r="CA47" s="1"/>
  <c r="BF13"/>
  <c r="BA13"/>
  <c r="AI13"/>
  <c r="L13"/>
  <c r="K13"/>
  <c r="B13"/>
  <c r="CA46" s="1"/>
  <c r="BF12"/>
  <c r="BA12"/>
  <c r="AI12"/>
  <c r="L12"/>
  <c r="K12"/>
  <c r="B12"/>
  <c r="BO12" s="1"/>
  <c r="BF11"/>
  <c r="BA11"/>
  <c r="AI11"/>
  <c r="L11"/>
  <c r="K11"/>
  <c r="B11"/>
  <c r="CA44" s="1"/>
  <c r="BF10"/>
  <c r="BA10"/>
  <c r="AI10"/>
  <c r="L10"/>
  <c r="K10"/>
  <c r="B10"/>
  <c r="BO10" s="1"/>
  <c r="BF9"/>
  <c r="BA9"/>
  <c r="AI9"/>
  <c r="L9"/>
  <c r="K9"/>
  <c r="BF8"/>
  <c r="BA8"/>
  <c r="AI8"/>
  <c r="L8"/>
  <c r="K8"/>
  <c r="D8"/>
  <c r="D9" s="1"/>
  <c r="B8"/>
  <c r="BO8" s="1"/>
  <c r="BO7"/>
  <c r="BF7"/>
  <c r="AZ7"/>
  <c r="AP7"/>
  <c r="AP21" s="1"/>
  <c r="AJ7"/>
  <c r="AJ21" s="1"/>
  <c r="AI7"/>
  <c r="L7"/>
  <c r="K7"/>
  <c r="A1"/>
  <c r="AZ21" l="1"/>
  <c r="BG15"/>
  <c r="BJ15" s="1"/>
  <c r="BG19"/>
  <c r="N4" i="85"/>
  <c r="N9"/>
  <c r="N13"/>
  <c r="N17"/>
  <c r="N21"/>
  <c r="N25"/>
  <c r="N29"/>
  <c r="N33"/>
  <c r="N37"/>
  <c r="N41"/>
  <c r="N45"/>
  <c r="BG9" i="97"/>
  <c r="BG11"/>
  <c r="BJ11" s="1"/>
  <c r="BG13"/>
  <c r="N7" i="85"/>
  <c r="N11"/>
  <c r="N15"/>
  <c r="N19"/>
  <c r="N23"/>
  <c r="N27"/>
  <c r="N31"/>
  <c r="N35"/>
  <c r="N39"/>
  <c r="N43"/>
  <c r="BG14" i="97"/>
  <c r="BJ14" s="1"/>
  <c r="BO20"/>
  <c r="BP20" s="1"/>
  <c r="M20" s="1"/>
  <c r="BF21"/>
  <c r="BG8"/>
  <c r="BG10"/>
  <c r="BG12"/>
  <c r="BO13"/>
  <c r="BP13" s="1"/>
  <c r="M13" s="1"/>
  <c r="BG16"/>
  <c r="BG17"/>
  <c r="BG18"/>
  <c r="BO19"/>
  <c r="BP19" s="1"/>
  <c r="M19" s="1"/>
  <c r="BG20"/>
  <c r="CA45"/>
  <c r="N5" i="85"/>
  <c r="N8"/>
  <c r="N10"/>
  <c r="N12"/>
  <c r="N14"/>
  <c r="N16"/>
  <c r="N18"/>
  <c r="N20"/>
  <c r="N22"/>
  <c r="N24"/>
  <c r="N26"/>
  <c r="N28"/>
  <c r="N30"/>
  <c r="N32"/>
  <c r="N34"/>
  <c r="N36"/>
  <c r="N38"/>
  <c r="N40"/>
  <c r="N42"/>
  <c r="N44"/>
  <c r="BO17" i="97"/>
  <c r="BP17" s="1"/>
  <c r="M17" s="1"/>
  <c r="BP18"/>
  <c r="M18" s="1"/>
  <c r="BJ8"/>
  <c r="BK8" s="1"/>
  <c r="I8" i="71"/>
  <c r="I9"/>
  <c r="BJ9" i="97"/>
  <c r="BK9" s="1"/>
  <c r="BJ19"/>
  <c r="BK19" s="1"/>
  <c r="BP8"/>
  <c r="M8" s="1"/>
  <c r="BJ10"/>
  <c r="BK10" s="1"/>
  <c r="BJ16"/>
  <c r="BK16" s="1"/>
  <c r="BJ17"/>
  <c r="BK17" s="1"/>
  <c r="BJ12"/>
  <c r="BK12" s="1"/>
  <c r="BJ13"/>
  <c r="BK13" s="1"/>
  <c r="BJ18"/>
  <c r="BK18" s="1"/>
  <c r="BJ20"/>
  <c r="BK20" s="1"/>
  <c r="B9"/>
  <c r="BO16"/>
  <c r="BP16" s="1"/>
  <c r="M16" s="1"/>
  <c r="AI21"/>
  <c r="CA41"/>
  <c r="BP7"/>
  <c r="M7" s="1"/>
  <c r="BO11"/>
  <c r="BP11" s="1"/>
  <c r="M11" s="1"/>
  <c r="BO14"/>
  <c r="BP14" s="1"/>
  <c r="M14" s="1"/>
  <c r="BO15"/>
  <c r="BP15" s="1"/>
  <c r="M15" s="1"/>
  <c r="E21" i="65"/>
  <c r="F21" s="1"/>
  <c r="E24"/>
  <c r="F24" s="1"/>
  <c r="E30"/>
  <c r="F30" s="1"/>
  <c r="E33"/>
  <c r="F33" s="1"/>
  <c r="BK14" i="97"/>
  <c r="BK15"/>
  <c r="CA43"/>
  <c r="CA51"/>
  <c r="BK11"/>
  <c r="BP12"/>
  <c r="M12" s="1"/>
  <c r="BA7"/>
  <c r="BA21" s="1"/>
  <c r="BP10"/>
  <c r="M10" s="1"/>
  <c r="N6" i="85"/>
  <c r="E6" i="65"/>
  <c r="F6" s="1"/>
  <c r="E9"/>
  <c r="F9" s="1"/>
  <c r="E12"/>
  <c r="F12" s="1"/>
  <c r="E15"/>
  <c r="H15" s="1"/>
  <c r="E18"/>
  <c r="F18" s="1"/>
  <c r="E36"/>
  <c r="H36" s="1"/>
  <c r="E27"/>
  <c r="F27" s="1"/>
  <c r="H33"/>
  <c r="H21" l="1"/>
  <c r="H30"/>
  <c r="H24"/>
  <c r="BG7" i="97"/>
  <c r="BJ7" s="1"/>
  <c r="BJ21" s="1"/>
  <c r="CA42"/>
  <c r="BO9"/>
  <c r="BP9" s="1"/>
  <c r="M9" s="1"/>
  <c r="G9" i="71"/>
  <c r="H9"/>
  <c r="G8"/>
  <c r="H8"/>
  <c r="H27" i="65"/>
  <c r="F15"/>
  <c r="H12"/>
  <c r="H6"/>
  <c r="H9"/>
  <c r="H18"/>
  <c r="F36"/>
  <c r="I7" i="71"/>
  <c r="BG21" i="97" l="1"/>
  <c r="H7" i="71"/>
  <c r="D3" i="65"/>
  <c r="E3" s="1"/>
  <c r="I6" i="71"/>
  <c r="L3" i="65"/>
  <c r="M3" s="1"/>
  <c r="G7" i="71"/>
  <c r="BK7" i="97"/>
  <c r="BK21" s="1"/>
  <c r="F3" i="65" l="1"/>
  <c r="H3"/>
  <c r="G6" i="71"/>
  <c r="G4" s="1"/>
  <c r="H6"/>
  <c r="H4" s="1"/>
  <c r="I4"/>
</calcChain>
</file>

<file path=xl/comments1.xml><?xml version="1.0" encoding="utf-8"?>
<comments xmlns="http://schemas.openxmlformats.org/spreadsheetml/2006/main">
  <authors>
    <author>user</author>
    <author>雨林木风</author>
    <author>User</author>
    <author>Windows 用户</author>
  </authors>
  <commentList>
    <comment ref="D5" authorId="0">
      <text>
        <r>
          <rPr>
            <sz val="9"/>
            <rFont val="宋体"/>
            <family val="3"/>
            <charset val="134"/>
          </rPr>
          <t>user:
填写教学部/市场部/行政部</t>
        </r>
      </text>
    </comment>
    <comment ref="H5" authorId="0">
      <text>
        <r>
          <rPr>
            <sz val="9"/>
            <rFont val="宋体"/>
            <family val="3"/>
            <charset val="134"/>
          </rPr>
          <t>user:
填写全职/兼职</t>
        </r>
      </text>
    </comment>
    <comment ref="I5" authorId="0">
      <text>
        <r>
          <rPr>
            <sz val="9"/>
            <rFont val="宋体"/>
            <family val="3"/>
            <charset val="134"/>
          </rPr>
          <t>user:
填写正式期/试用期/离职/产假/停薪留职</t>
        </r>
      </text>
    </comment>
    <comment ref="J5" authorId="0">
      <text>
        <r>
          <rPr>
            <sz val="9"/>
            <rFont val="宋体"/>
            <family val="3"/>
            <charset val="134"/>
          </rPr>
          <t>user:
必须填写身份证全称或护照全称，并与其一致</t>
        </r>
      </text>
    </comment>
    <comment ref="K5" authorId="0">
      <text>
        <r>
          <rPr>
            <sz val="9"/>
            <rFont val="宋体"/>
            <family val="3"/>
            <charset val="134"/>
          </rPr>
          <t>user:
填写数字；如6.5</t>
        </r>
      </text>
    </comment>
    <comment ref="AO5" authorId="1">
      <text>
        <r>
          <rPr>
            <sz val="9"/>
            <rFont val="宋体"/>
            <family val="3"/>
            <charset val="134"/>
          </rPr>
          <t>雨林木风:
市场部3岗位工资基数
组长级别以上才有的岗位工资，按级别地图计算</t>
        </r>
      </text>
    </comment>
    <comment ref="AP5" authorId="0">
      <text>
        <r>
          <rPr>
            <sz val="9"/>
            <rFont val="宋体"/>
            <family val="3"/>
            <charset val="134"/>
          </rPr>
          <t>user:
主任级别以上才有。</t>
        </r>
      </text>
    </comment>
    <comment ref="AQ5" authorId="1">
      <text>
        <r>
          <rPr>
            <sz val="9"/>
            <rFont val="宋体"/>
            <family val="3"/>
            <charset val="134"/>
          </rPr>
          <t>雨林木风:
教学部10：退费结算</t>
        </r>
      </text>
    </comment>
    <comment ref="AV5" authorId="0">
      <text>
        <r>
          <rPr>
            <sz val="9"/>
            <rFont val="宋体"/>
            <family val="3"/>
            <charset val="134"/>
          </rPr>
          <t>user:
例如：主任级别以上，1个电话25元，按规模2%但至少抽查6个/月。</t>
        </r>
      </text>
    </comment>
    <comment ref="AW5" authorId="0">
      <text>
        <r>
          <rPr>
            <sz val="9"/>
            <rFont val="宋体"/>
            <family val="3"/>
            <charset val="134"/>
          </rPr>
          <t>user：
30元/小时全部级别、主任无加班费、行政78元/3小时</t>
        </r>
      </text>
    </comment>
    <comment ref="AX5" authorId="0">
      <text>
        <r>
          <rPr>
            <sz val="9"/>
            <rFont val="宋体"/>
            <family val="3"/>
            <charset val="134"/>
          </rPr>
          <t>user:
去课题学校上课，一般30-45元/小时</t>
        </r>
      </text>
    </comment>
    <comment ref="AY5" authorId="0">
      <text>
        <r>
          <rPr>
            <sz val="9"/>
            <rFont val="宋体"/>
            <family val="3"/>
            <charset val="134"/>
          </rPr>
          <t>user:
参照赠送课计算方法</t>
        </r>
      </text>
    </comment>
    <comment ref="AZ5" authorId="1">
      <text>
        <r>
          <rPr>
            <sz val="9"/>
            <rFont val="宋体"/>
            <family val="3"/>
            <charset val="134"/>
          </rPr>
          <t>雨林木风:
扣罚用负数表示/奖励用正数表示</t>
        </r>
      </text>
    </comment>
    <comment ref="J7" authorId="2">
      <text>
        <r>
          <rPr>
            <b/>
            <sz val="9"/>
            <color indexed="81"/>
            <rFont val="宋体"/>
            <family val="3"/>
            <charset val="134"/>
          </rPr>
          <t>User:</t>
        </r>
        <r>
          <rPr>
            <sz val="9"/>
            <color indexed="81"/>
            <rFont val="宋体"/>
            <family val="3"/>
            <charset val="134"/>
          </rPr>
          <t>天府路行政助理。</t>
        </r>
      </text>
    </comment>
    <comment ref="Q7" authorId="3">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 xml:space="preserve">
</t>
        </r>
        <r>
          <rPr>
            <sz val="9"/>
            <color indexed="81"/>
            <rFont val="Tahoma"/>
            <family val="2"/>
          </rPr>
          <t xml:space="preserve">
</t>
        </r>
        <r>
          <rPr>
            <sz val="9"/>
            <color indexed="81"/>
            <rFont val="宋体"/>
            <family val="3"/>
            <charset val="134"/>
          </rPr>
          <t>天府路行政助理：在读人数</t>
        </r>
        <r>
          <rPr>
            <sz val="9"/>
            <color indexed="81"/>
            <rFont val="Tahoma"/>
            <family val="2"/>
          </rPr>
          <t>52</t>
        </r>
        <r>
          <rPr>
            <sz val="9"/>
            <color indexed="81"/>
            <rFont val="宋体"/>
            <family val="3"/>
            <charset val="134"/>
          </rPr>
          <t>人，上门人数：</t>
        </r>
        <r>
          <rPr>
            <sz val="9"/>
            <color indexed="81"/>
            <rFont val="Tahoma"/>
            <family val="2"/>
          </rPr>
          <t>151</t>
        </r>
        <r>
          <rPr>
            <sz val="9"/>
            <color indexed="81"/>
            <rFont val="宋体"/>
            <family val="3"/>
            <charset val="134"/>
          </rPr>
          <t>人共计：</t>
        </r>
        <r>
          <rPr>
            <sz val="9"/>
            <color indexed="81"/>
            <rFont val="Tahoma"/>
            <family val="2"/>
          </rPr>
          <t>203</t>
        </r>
        <r>
          <rPr>
            <sz val="9"/>
            <color indexed="81"/>
            <rFont val="宋体"/>
            <family val="3"/>
            <charset val="134"/>
          </rPr>
          <t>人</t>
        </r>
      </text>
    </comment>
    <comment ref="T7"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华景</t>
        </r>
        <r>
          <rPr>
            <sz val="9"/>
            <color indexed="81"/>
            <rFont val="Tahoma"/>
            <family val="2"/>
          </rPr>
          <t>14</t>
        </r>
        <r>
          <rPr>
            <sz val="9"/>
            <color indexed="81"/>
            <rFont val="宋体"/>
            <family val="3"/>
            <charset val="134"/>
          </rPr>
          <t>人
天府路</t>
        </r>
        <r>
          <rPr>
            <sz val="9"/>
            <color indexed="81"/>
            <rFont val="Tahoma"/>
            <family val="2"/>
          </rPr>
          <t>9</t>
        </r>
        <r>
          <rPr>
            <sz val="9"/>
            <color indexed="81"/>
            <rFont val="宋体"/>
            <family val="3"/>
            <charset val="134"/>
          </rPr>
          <t xml:space="preserve">人
</t>
        </r>
      </text>
    </comment>
    <comment ref="U7"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每人按</t>
        </r>
        <r>
          <rPr>
            <sz val="9"/>
            <color indexed="81"/>
            <rFont val="Tahoma"/>
            <family val="2"/>
          </rPr>
          <t>50</t>
        </r>
        <r>
          <rPr>
            <sz val="9"/>
            <color indexed="81"/>
            <rFont val="宋体"/>
            <family val="3"/>
            <charset val="134"/>
          </rPr>
          <t>元</t>
        </r>
        <r>
          <rPr>
            <sz val="9"/>
            <color indexed="81"/>
            <rFont val="Tahoma"/>
            <family val="2"/>
          </rPr>
          <t>/</t>
        </r>
        <r>
          <rPr>
            <sz val="9"/>
            <color indexed="81"/>
            <rFont val="宋体"/>
            <family val="3"/>
            <charset val="134"/>
          </rPr>
          <t>人</t>
        </r>
        <r>
          <rPr>
            <sz val="9"/>
            <color indexed="81"/>
            <rFont val="Tahoma"/>
            <family val="2"/>
          </rPr>
          <t xml:space="preserve">  
</t>
        </r>
        <r>
          <rPr>
            <sz val="9"/>
            <color indexed="81"/>
            <rFont val="宋体"/>
            <family val="3"/>
            <charset val="134"/>
          </rPr>
          <t>由于人员都不分校区，故按总人数的</t>
        </r>
        <r>
          <rPr>
            <sz val="9"/>
            <color indexed="81"/>
            <rFont val="Tahoma"/>
            <family val="2"/>
          </rPr>
          <t>7</t>
        </r>
        <r>
          <rPr>
            <sz val="9"/>
            <color indexed="81"/>
            <rFont val="宋体"/>
            <family val="3"/>
            <charset val="134"/>
          </rPr>
          <t>成提成</t>
        </r>
      </text>
    </comment>
    <comment ref="W7"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天府路</t>
        </r>
        <r>
          <rPr>
            <sz val="9"/>
            <color indexed="81"/>
            <rFont val="Tahoma"/>
            <family val="2"/>
          </rPr>
          <t>700+</t>
        </r>
        <r>
          <rPr>
            <sz val="9"/>
            <color indexed="81"/>
            <rFont val="宋体"/>
            <family val="3"/>
            <charset val="134"/>
          </rPr>
          <t>华景分校</t>
        </r>
        <r>
          <rPr>
            <sz val="9"/>
            <color indexed="81"/>
            <rFont val="Tahoma"/>
            <family val="2"/>
          </rPr>
          <t>400</t>
        </r>
      </text>
    </comment>
    <comment ref="AI7" authorId="3">
      <text>
        <r>
          <rPr>
            <b/>
            <sz val="9"/>
            <color indexed="81"/>
            <rFont val="Tahoma"/>
            <family val="2"/>
          </rPr>
          <t xml:space="preserve">Windows </t>
        </r>
        <r>
          <rPr>
            <b/>
            <sz val="9"/>
            <color indexed="81"/>
            <rFont val="宋体"/>
            <family val="3"/>
            <charset val="134"/>
          </rPr>
          <t>用户
华景收费</t>
        </r>
        <r>
          <rPr>
            <b/>
            <sz val="9"/>
            <color indexed="81"/>
            <rFont val="Tahoma"/>
            <family val="2"/>
          </rPr>
          <t xml:space="preserve"> </t>
        </r>
        <r>
          <rPr>
            <b/>
            <sz val="9"/>
            <color indexed="81"/>
            <rFont val="宋体"/>
            <family val="3"/>
            <charset val="134"/>
          </rPr>
          <t>：</t>
        </r>
        <r>
          <rPr>
            <b/>
            <sz val="9"/>
            <color indexed="81"/>
            <rFont val="Tahoma"/>
            <family val="2"/>
          </rPr>
          <t xml:space="preserve">213728
</t>
        </r>
        <r>
          <rPr>
            <b/>
            <sz val="9"/>
            <color indexed="81"/>
            <rFont val="宋体"/>
            <family val="3"/>
            <charset val="134"/>
          </rPr>
          <t>天府路收费：</t>
        </r>
        <r>
          <rPr>
            <b/>
            <sz val="9"/>
            <color indexed="81"/>
            <rFont val="Tahoma"/>
            <family val="2"/>
          </rPr>
          <t xml:space="preserve">271920
</t>
        </r>
        <r>
          <rPr>
            <b/>
            <sz val="9"/>
            <color indexed="81"/>
            <rFont val="宋体"/>
            <family val="3"/>
            <charset val="134"/>
          </rPr>
          <t>合计：</t>
        </r>
        <r>
          <rPr>
            <b/>
            <sz val="9"/>
            <color indexed="81"/>
            <rFont val="Tahoma"/>
            <family val="2"/>
          </rPr>
          <t xml:space="preserve">485648
</t>
        </r>
        <r>
          <rPr>
            <b/>
            <sz val="9"/>
            <color indexed="81"/>
            <rFont val="宋体"/>
            <family val="3"/>
            <charset val="134"/>
          </rPr>
          <t>陈燕梅收费：</t>
        </r>
        <r>
          <rPr>
            <b/>
            <sz val="9"/>
            <color indexed="81"/>
            <rFont val="Tahoma"/>
            <family val="2"/>
          </rPr>
          <t xml:space="preserve">142490
</t>
        </r>
        <r>
          <rPr>
            <b/>
            <sz val="9"/>
            <color indexed="81"/>
            <rFont val="宋体"/>
            <family val="3"/>
            <charset val="134"/>
          </rPr>
          <t>李建玲收费：</t>
        </r>
        <r>
          <rPr>
            <b/>
            <sz val="9"/>
            <color indexed="81"/>
            <rFont val="Tahoma"/>
            <family val="2"/>
          </rPr>
          <t xml:space="preserve">188768
</t>
        </r>
        <r>
          <rPr>
            <b/>
            <sz val="9"/>
            <color indexed="81"/>
            <rFont val="宋体"/>
            <family val="3"/>
            <charset val="134"/>
          </rPr>
          <t>余洁玲收费：</t>
        </r>
        <r>
          <rPr>
            <b/>
            <sz val="9"/>
            <color indexed="81"/>
            <rFont val="Tahoma"/>
            <family val="2"/>
          </rPr>
          <t>154390</t>
        </r>
      </text>
    </comment>
    <comment ref="AP7"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保底补贴</t>
        </r>
      </text>
    </comment>
    <comment ref="AZ8"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7</t>
        </r>
        <r>
          <rPr>
            <sz val="9"/>
            <color indexed="81"/>
            <rFont val="宋体"/>
            <family val="3"/>
            <charset val="134"/>
          </rPr>
          <t>月份未提交花茶数量，</t>
        </r>
        <r>
          <rPr>
            <sz val="9"/>
            <color indexed="81"/>
            <rFont val="Tahoma"/>
            <family val="2"/>
          </rPr>
          <t>8</t>
        </r>
        <r>
          <rPr>
            <sz val="9"/>
            <color indexed="81"/>
            <rFont val="宋体"/>
            <family val="3"/>
            <charset val="134"/>
          </rPr>
          <t>月份结算</t>
        </r>
      </text>
    </comment>
  </commentList>
</comments>
</file>

<file path=xl/comments2.xml><?xml version="1.0" encoding="utf-8"?>
<comments xmlns="http://schemas.openxmlformats.org/spreadsheetml/2006/main">
  <authors>
    <author>user</author>
    <author>雨林木风</author>
    <author>Windows 用户</author>
    <author>User</author>
  </authors>
  <commentList>
    <comment ref="D5" authorId="0">
      <text>
        <r>
          <rPr>
            <sz val="9"/>
            <rFont val="宋体"/>
            <family val="3"/>
            <charset val="134"/>
          </rPr>
          <t>user:
填写教学部/市场部/行政部</t>
        </r>
      </text>
    </comment>
    <comment ref="H5" authorId="0">
      <text>
        <r>
          <rPr>
            <sz val="9"/>
            <rFont val="宋体"/>
            <family val="3"/>
            <charset val="134"/>
          </rPr>
          <t>user:
填写全职/兼职</t>
        </r>
      </text>
    </comment>
    <comment ref="I5" authorId="0">
      <text>
        <r>
          <rPr>
            <sz val="9"/>
            <rFont val="宋体"/>
            <family val="3"/>
            <charset val="134"/>
          </rPr>
          <t>user:
填写正式期/试用期/离职/产假/停薪留职</t>
        </r>
      </text>
    </comment>
    <comment ref="J5" authorId="0">
      <text>
        <r>
          <rPr>
            <sz val="9"/>
            <rFont val="宋体"/>
            <family val="3"/>
            <charset val="134"/>
          </rPr>
          <t>user:
必须填写身份证全称或护照全称，并与其一致</t>
        </r>
      </text>
    </comment>
    <comment ref="K5" authorId="0">
      <text>
        <r>
          <rPr>
            <sz val="9"/>
            <rFont val="宋体"/>
            <family val="3"/>
            <charset val="134"/>
          </rPr>
          <t>user:
填写数字；如6.5</t>
        </r>
      </text>
    </comment>
    <comment ref="AO5" authorId="1">
      <text>
        <r>
          <rPr>
            <sz val="9"/>
            <rFont val="宋体"/>
            <family val="3"/>
            <charset val="134"/>
          </rPr>
          <t>雨林木风:
市场部3岗位工资基数
组长级别以上才有的岗位工资，按级别地图计算</t>
        </r>
      </text>
    </comment>
    <comment ref="AP5" authorId="0">
      <text>
        <r>
          <rPr>
            <sz val="9"/>
            <rFont val="宋体"/>
            <family val="3"/>
            <charset val="134"/>
          </rPr>
          <t>user:
主任级别以上才有。</t>
        </r>
      </text>
    </comment>
    <comment ref="AQ5" authorId="1">
      <text>
        <r>
          <rPr>
            <sz val="9"/>
            <rFont val="宋体"/>
            <family val="3"/>
            <charset val="134"/>
          </rPr>
          <t>雨林木风:
教学部10：退费结算</t>
        </r>
      </text>
    </comment>
    <comment ref="AV5" authorId="0">
      <text>
        <r>
          <rPr>
            <sz val="9"/>
            <rFont val="宋体"/>
            <family val="3"/>
            <charset val="134"/>
          </rPr>
          <t>user:
例如：主任级别以上，1个电话25元，按规模2%但至少抽查6个/月。</t>
        </r>
      </text>
    </comment>
    <comment ref="AW5" authorId="0">
      <text>
        <r>
          <rPr>
            <sz val="9"/>
            <rFont val="宋体"/>
            <family val="3"/>
            <charset val="134"/>
          </rPr>
          <t>user：
30元/小时全部级别、主任无加班费、行政78元/3小时</t>
        </r>
      </text>
    </comment>
    <comment ref="AX5" authorId="0">
      <text>
        <r>
          <rPr>
            <sz val="9"/>
            <rFont val="宋体"/>
            <family val="3"/>
            <charset val="134"/>
          </rPr>
          <t>user:
去课题学校上课，一般30-45元/小时</t>
        </r>
      </text>
    </comment>
    <comment ref="AY5" authorId="0">
      <text>
        <r>
          <rPr>
            <sz val="9"/>
            <rFont val="宋体"/>
            <family val="3"/>
            <charset val="134"/>
          </rPr>
          <t>user:
参照赠送课计算方法</t>
        </r>
      </text>
    </comment>
    <comment ref="AZ5" authorId="1">
      <text>
        <r>
          <rPr>
            <sz val="9"/>
            <rFont val="宋体"/>
            <family val="3"/>
            <charset val="134"/>
          </rPr>
          <t>雨林木风:
扣罚用负数表示/奖励用正数表示</t>
        </r>
      </text>
    </comment>
    <comment ref="Q7" authorId="2">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华景在读生</t>
        </r>
        <r>
          <rPr>
            <b/>
            <sz val="9"/>
            <color indexed="81"/>
            <rFont val="Tahoma"/>
            <family val="2"/>
          </rPr>
          <t>232</t>
        </r>
        <r>
          <rPr>
            <b/>
            <sz val="9"/>
            <color indexed="81"/>
            <rFont val="宋体"/>
            <family val="3"/>
            <charset val="134"/>
          </rPr>
          <t>人
天府路在读生</t>
        </r>
        <r>
          <rPr>
            <b/>
            <sz val="9"/>
            <color indexed="81"/>
            <rFont val="Tahoma"/>
            <family val="2"/>
          </rPr>
          <t>52</t>
        </r>
        <r>
          <rPr>
            <b/>
            <sz val="9"/>
            <color indexed="81"/>
            <rFont val="宋体"/>
            <family val="3"/>
            <charset val="134"/>
          </rPr>
          <t>人
天府路上门人数</t>
        </r>
        <r>
          <rPr>
            <b/>
            <sz val="9"/>
            <color indexed="81"/>
            <rFont val="Tahoma"/>
            <family val="2"/>
          </rPr>
          <t>151</t>
        </r>
        <r>
          <rPr>
            <b/>
            <sz val="9"/>
            <color indexed="81"/>
            <rFont val="宋体"/>
            <family val="3"/>
            <charset val="134"/>
          </rPr>
          <t xml:space="preserve">人
</t>
        </r>
        <r>
          <rPr>
            <sz val="9"/>
            <color indexed="81"/>
            <rFont val="Tahoma"/>
            <family val="2"/>
          </rPr>
          <t xml:space="preserve">
</t>
        </r>
      </text>
    </comment>
    <comment ref="T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华景</t>
        </r>
        <r>
          <rPr>
            <sz val="9"/>
            <color indexed="81"/>
            <rFont val="Tahoma"/>
            <family val="2"/>
          </rPr>
          <t>12</t>
        </r>
        <r>
          <rPr>
            <sz val="9"/>
            <color indexed="81"/>
            <rFont val="宋体"/>
            <family val="3"/>
            <charset val="134"/>
          </rPr>
          <t>人
天府路</t>
        </r>
        <r>
          <rPr>
            <sz val="9"/>
            <color indexed="81"/>
            <rFont val="Tahoma"/>
            <family val="2"/>
          </rPr>
          <t>8</t>
        </r>
        <r>
          <rPr>
            <sz val="9"/>
            <color indexed="81"/>
            <rFont val="宋体"/>
            <family val="3"/>
            <charset val="134"/>
          </rPr>
          <t xml:space="preserve">人
</t>
        </r>
      </text>
    </comment>
    <comment ref="U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每人按</t>
        </r>
        <r>
          <rPr>
            <sz val="9"/>
            <color indexed="81"/>
            <rFont val="Tahoma"/>
            <family val="2"/>
          </rPr>
          <t>50</t>
        </r>
        <r>
          <rPr>
            <sz val="9"/>
            <color indexed="81"/>
            <rFont val="宋体"/>
            <family val="3"/>
            <charset val="134"/>
          </rPr>
          <t>元</t>
        </r>
        <r>
          <rPr>
            <sz val="9"/>
            <color indexed="81"/>
            <rFont val="Tahoma"/>
            <family val="2"/>
          </rPr>
          <t>/</t>
        </r>
        <r>
          <rPr>
            <sz val="9"/>
            <color indexed="81"/>
            <rFont val="宋体"/>
            <family val="3"/>
            <charset val="134"/>
          </rPr>
          <t>人</t>
        </r>
        <r>
          <rPr>
            <sz val="9"/>
            <color indexed="81"/>
            <rFont val="Tahoma"/>
            <family val="2"/>
          </rPr>
          <t xml:space="preserve">  
</t>
        </r>
        <r>
          <rPr>
            <sz val="9"/>
            <color indexed="81"/>
            <rFont val="宋体"/>
            <family val="3"/>
            <charset val="134"/>
          </rPr>
          <t>由于人员都不分校区，故按总人数的</t>
        </r>
        <r>
          <rPr>
            <sz val="9"/>
            <color indexed="81"/>
            <rFont val="Tahoma"/>
            <family val="2"/>
          </rPr>
          <t>7</t>
        </r>
        <r>
          <rPr>
            <sz val="9"/>
            <color indexed="81"/>
            <rFont val="宋体"/>
            <family val="3"/>
            <charset val="134"/>
          </rPr>
          <t>成提成</t>
        </r>
      </text>
    </comment>
    <comment ref="W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天府路</t>
        </r>
        <r>
          <rPr>
            <sz val="9"/>
            <color indexed="81"/>
            <rFont val="Tahoma"/>
            <family val="2"/>
          </rPr>
          <t>700+</t>
        </r>
        <r>
          <rPr>
            <sz val="9"/>
            <color indexed="81"/>
            <rFont val="宋体"/>
            <family val="3"/>
            <charset val="134"/>
          </rPr>
          <t>华景分校</t>
        </r>
        <r>
          <rPr>
            <sz val="9"/>
            <color indexed="81"/>
            <rFont val="Tahoma"/>
            <family val="2"/>
          </rPr>
          <t>400</t>
        </r>
      </text>
    </comment>
    <comment ref="Z7" authorId="3">
      <text>
        <r>
          <rPr>
            <b/>
            <sz val="9"/>
            <color indexed="81"/>
            <rFont val="宋体"/>
            <family val="3"/>
            <charset val="134"/>
          </rPr>
          <t>User:</t>
        </r>
        <r>
          <rPr>
            <sz val="9"/>
            <color indexed="81"/>
            <rFont val="宋体"/>
            <family val="3"/>
            <charset val="134"/>
          </rPr>
          <t xml:space="preserve">
6月面式上门：
张文蓉 罗春萍 陈海韵
 郑回玲 叶莹 王小芳 
许敏华</t>
        </r>
      </text>
    </comment>
    <comment ref="AC7" authorId="2">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本月入职人员</t>
        </r>
        <r>
          <rPr>
            <b/>
            <sz val="9"/>
            <color indexed="81"/>
            <rFont val="Tahoma"/>
            <family val="2"/>
          </rPr>
          <t>1</t>
        </r>
        <r>
          <rPr>
            <b/>
            <sz val="9"/>
            <color indexed="81"/>
            <rFont val="宋体"/>
            <family val="3"/>
            <charset val="134"/>
          </rPr>
          <t>人</t>
        </r>
        <r>
          <rPr>
            <sz val="9"/>
            <color indexed="81"/>
            <rFont val="Tahoma"/>
            <family val="2"/>
          </rPr>
          <t xml:space="preserve">
</t>
        </r>
        <r>
          <rPr>
            <sz val="9"/>
            <color indexed="81"/>
            <rFont val="宋体"/>
            <family val="3"/>
            <charset val="134"/>
          </rPr>
          <t>梁言</t>
        </r>
        <r>
          <rPr>
            <sz val="9"/>
            <color indexed="81"/>
            <rFont val="Tahoma"/>
            <family val="2"/>
          </rPr>
          <t xml:space="preserve">   </t>
        </r>
        <r>
          <rPr>
            <sz val="9"/>
            <color indexed="81"/>
            <rFont val="宋体"/>
            <family val="3"/>
            <charset val="134"/>
          </rPr>
          <t>王东伟</t>
        </r>
        <r>
          <rPr>
            <sz val="9"/>
            <color indexed="81"/>
            <rFont val="Tahoma"/>
            <family val="2"/>
          </rPr>
          <t xml:space="preserve">   </t>
        </r>
        <r>
          <rPr>
            <sz val="9"/>
            <color indexed="81"/>
            <rFont val="宋体"/>
            <family val="3"/>
            <charset val="134"/>
          </rPr>
          <t>甘燕燕
（详见人事表格）
离职人员：
马祯，潘丽雄，何威建（</t>
        </r>
        <r>
          <rPr>
            <sz val="9"/>
            <color indexed="81"/>
            <rFont val="Tahoma"/>
            <family val="2"/>
          </rPr>
          <t>3</t>
        </r>
        <r>
          <rPr>
            <sz val="9"/>
            <color indexed="81"/>
            <rFont val="宋体"/>
            <family val="3"/>
            <charset val="134"/>
          </rPr>
          <t>人未领取提成，故离职不扣）
洪学敏（领取提成故扣</t>
        </r>
        <r>
          <rPr>
            <sz val="9"/>
            <color indexed="81"/>
            <rFont val="Tahoma"/>
            <family val="2"/>
          </rPr>
          <t>200</t>
        </r>
        <r>
          <rPr>
            <sz val="9"/>
            <color indexed="81"/>
            <rFont val="宋体"/>
            <family val="3"/>
            <charset val="134"/>
          </rPr>
          <t>元），体现在后面（扣罚</t>
        </r>
        <r>
          <rPr>
            <sz val="9"/>
            <color indexed="81"/>
            <rFont val="Tahoma"/>
            <family val="2"/>
          </rPr>
          <t>/</t>
        </r>
        <r>
          <rPr>
            <sz val="9"/>
            <color indexed="81"/>
            <rFont val="宋体"/>
            <family val="3"/>
            <charset val="134"/>
          </rPr>
          <t>奖励）</t>
        </r>
      </text>
    </comment>
    <comment ref="AI7" authorId="2">
      <text>
        <r>
          <rPr>
            <b/>
            <sz val="9"/>
            <color indexed="81"/>
            <rFont val="Tahoma"/>
            <family val="2"/>
          </rPr>
          <t xml:space="preserve">Windows </t>
        </r>
        <r>
          <rPr>
            <b/>
            <sz val="9"/>
            <color indexed="81"/>
            <rFont val="宋体"/>
            <family val="3"/>
            <charset val="134"/>
          </rPr>
          <t>用户
陈燕梅收费
华景</t>
        </r>
        <r>
          <rPr>
            <b/>
            <sz val="9"/>
            <color indexed="81"/>
            <rFont val="Tahoma"/>
            <family val="2"/>
          </rPr>
          <t xml:space="preserve">105160
</t>
        </r>
        <r>
          <rPr>
            <b/>
            <sz val="9"/>
            <color indexed="81"/>
            <rFont val="宋体"/>
            <family val="3"/>
            <charset val="134"/>
          </rPr>
          <t>天府路</t>
        </r>
        <r>
          <rPr>
            <b/>
            <sz val="9"/>
            <color indexed="81"/>
            <rFont val="Tahoma"/>
            <family val="2"/>
          </rPr>
          <t xml:space="preserve">462460
</t>
        </r>
        <r>
          <rPr>
            <b/>
            <sz val="9"/>
            <color indexed="81"/>
            <rFont val="宋体"/>
            <family val="3"/>
            <charset val="134"/>
          </rPr>
          <t>骏景</t>
        </r>
        <r>
          <rPr>
            <b/>
            <sz val="9"/>
            <color indexed="81"/>
            <rFont val="Tahoma"/>
            <family val="2"/>
          </rPr>
          <t xml:space="preserve">194200
</t>
        </r>
        <r>
          <rPr>
            <b/>
            <sz val="9"/>
            <color indexed="81"/>
            <rFont val="宋体"/>
            <family val="3"/>
            <charset val="134"/>
          </rPr>
          <t>李建玲收费
华景</t>
        </r>
        <r>
          <rPr>
            <b/>
            <sz val="9"/>
            <color indexed="81"/>
            <rFont val="Tahoma"/>
            <family val="2"/>
          </rPr>
          <t xml:space="preserve"> 17125
</t>
        </r>
        <r>
          <rPr>
            <b/>
            <sz val="9"/>
            <color indexed="81"/>
            <rFont val="宋体"/>
            <family val="3"/>
            <charset val="134"/>
          </rPr>
          <t>天府路</t>
        </r>
        <r>
          <rPr>
            <b/>
            <sz val="9"/>
            <color indexed="81"/>
            <rFont val="Tahoma"/>
            <family val="2"/>
          </rPr>
          <t xml:space="preserve">0
</t>
        </r>
        <r>
          <rPr>
            <b/>
            <sz val="9"/>
            <color indexed="81"/>
            <rFont val="宋体"/>
            <family val="3"/>
            <charset val="134"/>
          </rPr>
          <t>骏景</t>
        </r>
        <r>
          <rPr>
            <b/>
            <sz val="9"/>
            <color indexed="81"/>
            <rFont val="Tahoma"/>
            <family val="2"/>
          </rPr>
          <t xml:space="preserve">0
</t>
        </r>
        <r>
          <rPr>
            <b/>
            <sz val="9"/>
            <color indexed="81"/>
            <rFont val="宋体"/>
            <family val="3"/>
            <charset val="134"/>
          </rPr>
          <t>梁言收费
华景：</t>
        </r>
        <r>
          <rPr>
            <b/>
            <sz val="9"/>
            <color indexed="81"/>
            <rFont val="Tahoma"/>
            <family val="2"/>
          </rPr>
          <t xml:space="preserve">0
</t>
        </r>
        <r>
          <rPr>
            <b/>
            <sz val="9"/>
            <color indexed="81"/>
            <rFont val="宋体"/>
            <family val="3"/>
            <charset val="134"/>
          </rPr>
          <t>天府路：</t>
        </r>
        <r>
          <rPr>
            <b/>
            <sz val="9"/>
            <color indexed="81"/>
            <rFont val="Tahoma"/>
            <family val="2"/>
          </rPr>
          <t xml:space="preserve">28692
</t>
        </r>
        <r>
          <rPr>
            <b/>
            <sz val="9"/>
            <color indexed="81"/>
            <rFont val="宋体"/>
            <family val="3"/>
            <charset val="134"/>
          </rPr>
          <t>骏景</t>
        </r>
        <r>
          <rPr>
            <b/>
            <sz val="9"/>
            <color indexed="81"/>
            <rFont val="Tahoma"/>
            <family val="2"/>
          </rPr>
          <t>0</t>
        </r>
      </text>
    </comment>
    <comment ref="AL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2</t>
        </r>
        <r>
          <rPr>
            <sz val="9"/>
            <color indexed="81"/>
            <rFont val="宋体"/>
            <family val="3"/>
            <charset val="134"/>
          </rPr>
          <t xml:space="preserve">家公式：
</t>
        </r>
        <r>
          <rPr>
            <sz val="9"/>
            <color indexed="81"/>
            <rFont val="Tahoma"/>
            <family val="2"/>
          </rPr>
          <t>1.</t>
        </r>
        <r>
          <rPr>
            <sz val="9"/>
            <color indexed="81"/>
            <rFont val="宋体"/>
            <family val="3"/>
            <charset val="134"/>
          </rPr>
          <t xml:space="preserve">广州市广谦教育信息咨询有限公司
</t>
        </r>
        <r>
          <rPr>
            <sz val="9"/>
            <color indexed="81"/>
            <rFont val="Tahoma"/>
            <family val="2"/>
          </rPr>
          <t>2.</t>
        </r>
        <r>
          <rPr>
            <sz val="9"/>
            <color indexed="81"/>
            <rFont val="宋体"/>
            <family val="3"/>
            <charset val="134"/>
          </rPr>
          <t>广东树童教育顾问有限公司天河第一分公司
手上</t>
        </r>
        <r>
          <rPr>
            <sz val="9"/>
            <color indexed="81"/>
            <rFont val="Tahoma"/>
            <family val="2"/>
          </rPr>
          <t>2</t>
        </r>
        <r>
          <rPr>
            <sz val="9"/>
            <color indexed="81"/>
            <rFont val="宋体"/>
            <family val="3"/>
            <charset val="134"/>
          </rPr>
          <t>套证件，</t>
        </r>
        <r>
          <rPr>
            <sz val="9"/>
            <color indexed="81"/>
            <rFont val="Tahoma"/>
            <family val="2"/>
          </rPr>
          <t>2016</t>
        </r>
        <r>
          <rPr>
            <sz val="9"/>
            <color indexed="81"/>
            <rFont val="宋体"/>
            <family val="3"/>
            <charset val="134"/>
          </rPr>
          <t xml:space="preserve">年度年审已经完成。
</t>
        </r>
        <r>
          <rPr>
            <sz val="9"/>
            <color indexed="81"/>
            <rFont val="Tahoma"/>
            <family val="2"/>
          </rPr>
          <t>4</t>
        </r>
        <r>
          <rPr>
            <sz val="9"/>
            <color indexed="81"/>
            <rFont val="宋体"/>
            <family val="3"/>
            <charset val="134"/>
          </rPr>
          <t>月份只发了一套证件的管理费，故本月补上。
每月固定一家一套证件管理费用，包括证件，消防，外教，物业的维护等。其他证件年审单独核算。</t>
        </r>
      </text>
    </comment>
    <comment ref="AZ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PAD</t>
        </r>
        <r>
          <rPr>
            <sz val="9"/>
            <color indexed="81"/>
            <rFont val="宋体"/>
            <family val="3"/>
            <charset val="134"/>
          </rPr>
          <t>补贴</t>
        </r>
        <r>
          <rPr>
            <sz val="9"/>
            <color indexed="81"/>
            <rFont val="Tahoma"/>
            <family val="2"/>
          </rPr>
          <t>60</t>
        </r>
        <r>
          <rPr>
            <sz val="9"/>
            <color indexed="81"/>
            <rFont val="宋体"/>
            <family val="3"/>
            <charset val="134"/>
          </rPr>
          <t>元</t>
        </r>
        <r>
          <rPr>
            <sz val="9"/>
            <color indexed="81"/>
            <rFont val="Tahoma"/>
            <family val="2"/>
          </rPr>
          <t>/</t>
        </r>
        <r>
          <rPr>
            <sz val="9"/>
            <color indexed="81"/>
            <rFont val="宋体"/>
            <family val="3"/>
            <charset val="134"/>
          </rPr>
          <t xml:space="preserve">月
</t>
        </r>
        <r>
          <rPr>
            <sz val="9"/>
            <color indexed="81"/>
            <rFont val="Tahoma"/>
            <family val="2"/>
          </rPr>
          <t xml:space="preserve">
</t>
        </r>
        <r>
          <rPr>
            <sz val="9"/>
            <color indexed="81"/>
            <rFont val="宋体"/>
            <family val="3"/>
            <charset val="134"/>
          </rPr>
          <t>扣洪雪敏离职扣</t>
        </r>
        <r>
          <rPr>
            <sz val="9"/>
            <color indexed="81"/>
            <rFont val="Tahoma"/>
            <family val="2"/>
          </rPr>
          <t>200</t>
        </r>
        <r>
          <rPr>
            <sz val="9"/>
            <color indexed="81"/>
            <rFont val="宋体"/>
            <family val="3"/>
            <charset val="134"/>
          </rPr>
          <t>元。</t>
        </r>
      </text>
    </comment>
    <comment ref="AP8"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2000</t>
        </r>
        <r>
          <rPr>
            <sz val="9"/>
            <color indexed="81"/>
            <rFont val="宋体"/>
            <family val="3"/>
            <charset val="134"/>
          </rPr>
          <t>元基本工资</t>
        </r>
        <r>
          <rPr>
            <sz val="9"/>
            <color indexed="81"/>
            <rFont val="Tahoma"/>
            <family val="2"/>
          </rPr>
          <t>+300</t>
        </r>
        <r>
          <rPr>
            <sz val="9"/>
            <color indexed="81"/>
            <rFont val="宋体"/>
            <family val="3"/>
            <charset val="134"/>
          </rPr>
          <t>元保安补贴</t>
        </r>
        <r>
          <rPr>
            <sz val="9"/>
            <color indexed="81"/>
            <rFont val="Tahoma"/>
            <family val="2"/>
          </rPr>
          <t>+100</t>
        </r>
        <r>
          <rPr>
            <sz val="9"/>
            <color indexed="81"/>
            <rFont val="宋体"/>
            <family val="3"/>
            <charset val="134"/>
          </rPr>
          <t>元美式厨房助手补贴</t>
        </r>
      </text>
    </comment>
    <comment ref="AZ8"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花茶补贴</t>
        </r>
        <r>
          <rPr>
            <sz val="9"/>
            <color indexed="81"/>
            <rFont val="Tahoma"/>
            <family val="2"/>
          </rPr>
          <t xml:space="preserve"> 527</t>
        </r>
        <r>
          <rPr>
            <sz val="9"/>
            <color indexed="81"/>
            <rFont val="宋体"/>
            <family val="3"/>
            <charset val="134"/>
          </rPr>
          <t>个杯子</t>
        </r>
      </text>
    </comment>
    <comment ref="Q9" authorId="2">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华景在读生</t>
        </r>
        <r>
          <rPr>
            <b/>
            <sz val="9"/>
            <color indexed="81"/>
            <rFont val="Tahoma"/>
            <family val="2"/>
          </rPr>
          <t>232</t>
        </r>
        <r>
          <rPr>
            <b/>
            <sz val="9"/>
            <color indexed="81"/>
            <rFont val="宋体"/>
            <family val="3"/>
            <charset val="134"/>
          </rPr>
          <t>人
天府路在读生</t>
        </r>
        <r>
          <rPr>
            <b/>
            <sz val="9"/>
            <color indexed="81"/>
            <rFont val="Tahoma"/>
            <family val="2"/>
          </rPr>
          <t>52</t>
        </r>
        <r>
          <rPr>
            <b/>
            <sz val="9"/>
            <color indexed="81"/>
            <rFont val="宋体"/>
            <family val="3"/>
            <charset val="134"/>
          </rPr>
          <t>人
天府路上门人数</t>
        </r>
        <r>
          <rPr>
            <b/>
            <sz val="9"/>
            <color indexed="81"/>
            <rFont val="Tahoma"/>
            <family val="2"/>
          </rPr>
          <t>151</t>
        </r>
        <r>
          <rPr>
            <b/>
            <sz val="9"/>
            <color indexed="81"/>
            <rFont val="宋体"/>
            <family val="3"/>
            <charset val="134"/>
          </rPr>
          <t xml:space="preserve">人
</t>
        </r>
        <r>
          <rPr>
            <sz val="9"/>
            <color indexed="81"/>
            <rFont val="Tahoma"/>
            <family val="2"/>
          </rPr>
          <t xml:space="preserve">
</t>
        </r>
      </text>
    </comment>
    <comment ref="U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每人按</t>
        </r>
        <r>
          <rPr>
            <sz val="9"/>
            <color indexed="81"/>
            <rFont val="Tahoma"/>
            <family val="2"/>
          </rPr>
          <t>50</t>
        </r>
        <r>
          <rPr>
            <sz val="9"/>
            <color indexed="81"/>
            <rFont val="宋体"/>
            <family val="3"/>
            <charset val="134"/>
          </rPr>
          <t>元</t>
        </r>
        <r>
          <rPr>
            <sz val="9"/>
            <color indexed="81"/>
            <rFont val="Tahoma"/>
            <family val="2"/>
          </rPr>
          <t>/</t>
        </r>
        <r>
          <rPr>
            <sz val="9"/>
            <color indexed="81"/>
            <rFont val="宋体"/>
            <family val="3"/>
            <charset val="134"/>
          </rPr>
          <t>人</t>
        </r>
        <r>
          <rPr>
            <sz val="9"/>
            <color indexed="81"/>
            <rFont val="Tahoma"/>
            <family val="2"/>
          </rPr>
          <t xml:space="preserve">  
</t>
        </r>
        <r>
          <rPr>
            <sz val="9"/>
            <color indexed="81"/>
            <rFont val="宋体"/>
            <family val="3"/>
            <charset val="134"/>
          </rPr>
          <t>由于人员都不分校区，故助理按总人数的</t>
        </r>
        <r>
          <rPr>
            <sz val="9"/>
            <color indexed="81"/>
            <rFont val="Tahoma"/>
            <family val="2"/>
          </rPr>
          <t>3</t>
        </r>
        <r>
          <rPr>
            <sz val="9"/>
            <color indexed="81"/>
            <rFont val="宋体"/>
            <family val="3"/>
            <charset val="134"/>
          </rPr>
          <t>成提成</t>
        </r>
      </text>
    </comment>
    <comment ref="W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天府路</t>
        </r>
        <r>
          <rPr>
            <sz val="9"/>
            <color indexed="81"/>
            <rFont val="Tahoma"/>
            <family val="2"/>
          </rPr>
          <t>700+</t>
        </r>
        <r>
          <rPr>
            <sz val="9"/>
            <color indexed="81"/>
            <rFont val="宋体"/>
            <family val="3"/>
            <charset val="134"/>
          </rPr>
          <t>华景分校</t>
        </r>
        <r>
          <rPr>
            <sz val="9"/>
            <color indexed="81"/>
            <rFont val="Tahoma"/>
            <family val="2"/>
          </rPr>
          <t>400</t>
        </r>
      </text>
    </comment>
    <comment ref="Z9" authorId="3">
      <text>
        <r>
          <rPr>
            <b/>
            <sz val="9"/>
            <color indexed="81"/>
            <rFont val="宋体"/>
            <family val="3"/>
            <charset val="134"/>
          </rPr>
          <t>User:</t>
        </r>
        <r>
          <rPr>
            <sz val="9"/>
            <color indexed="81"/>
            <rFont val="宋体"/>
            <family val="3"/>
            <charset val="134"/>
          </rPr>
          <t xml:space="preserve">
6月面试上门人员：陈子怡 谢燕卿 何颖 廖少艳 谭少蓉 姚博艺 刘紫茵</t>
        </r>
      </text>
    </comment>
    <comment ref="AI9" authorId="2">
      <text>
        <r>
          <rPr>
            <b/>
            <sz val="9"/>
            <color indexed="81"/>
            <rFont val="Tahoma"/>
            <family val="2"/>
          </rPr>
          <t xml:space="preserve">Windows </t>
        </r>
        <r>
          <rPr>
            <b/>
            <sz val="9"/>
            <color indexed="81"/>
            <rFont val="宋体"/>
            <family val="3"/>
            <charset val="134"/>
          </rPr>
          <t>用户
陈燕梅收费
华景</t>
        </r>
        <r>
          <rPr>
            <b/>
            <sz val="9"/>
            <color indexed="81"/>
            <rFont val="Tahoma"/>
            <family val="2"/>
          </rPr>
          <t xml:space="preserve">713772
</t>
        </r>
        <r>
          <rPr>
            <b/>
            <sz val="9"/>
            <color indexed="81"/>
            <rFont val="宋体"/>
            <family val="3"/>
            <charset val="134"/>
          </rPr>
          <t>天府路</t>
        </r>
        <r>
          <rPr>
            <b/>
            <sz val="9"/>
            <color indexed="81"/>
            <rFont val="Tahoma"/>
            <family val="2"/>
          </rPr>
          <t xml:space="preserve">44594
</t>
        </r>
        <r>
          <rPr>
            <b/>
            <sz val="9"/>
            <color indexed="81"/>
            <rFont val="宋体"/>
            <family val="3"/>
            <charset val="134"/>
          </rPr>
          <t>骏景</t>
        </r>
        <r>
          <rPr>
            <b/>
            <sz val="9"/>
            <color indexed="81"/>
            <rFont val="Tahoma"/>
            <family val="2"/>
          </rPr>
          <t xml:space="preserve">343636
</t>
        </r>
        <r>
          <rPr>
            <b/>
            <sz val="9"/>
            <color indexed="81"/>
            <rFont val="宋体"/>
            <family val="3"/>
            <charset val="134"/>
          </rPr>
          <t>杨敏收费
华景</t>
        </r>
        <r>
          <rPr>
            <b/>
            <sz val="9"/>
            <color indexed="81"/>
            <rFont val="Tahoma"/>
            <family val="2"/>
          </rPr>
          <t xml:space="preserve">0
</t>
        </r>
        <r>
          <rPr>
            <b/>
            <sz val="9"/>
            <color indexed="81"/>
            <rFont val="宋体"/>
            <family val="3"/>
            <charset val="134"/>
          </rPr>
          <t>天府路</t>
        </r>
        <r>
          <rPr>
            <b/>
            <sz val="9"/>
            <color indexed="81"/>
            <rFont val="Tahoma"/>
            <family val="2"/>
          </rPr>
          <t xml:space="preserve">61652
</t>
        </r>
        <r>
          <rPr>
            <b/>
            <sz val="9"/>
            <color indexed="81"/>
            <rFont val="宋体"/>
            <family val="3"/>
            <charset val="134"/>
          </rPr>
          <t>骏景</t>
        </r>
        <r>
          <rPr>
            <b/>
            <sz val="9"/>
            <color indexed="81"/>
            <rFont val="Tahoma"/>
            <family val="2"/>
          </rPr>
          <t xml:space="preserve">0
</t>
        </r>
        <r>
          <rPr>
            <b/>
            <sz val="9"/>
            <color indexed="81"/>
            <rFont val="宋体"/>
            <family val="3"/>
            <charset val="134"/>
          </rPr>
          <t>郭妙颜收费
华景：</t>
        </r>
        <r>
          <rPr>
            <b/>
            <sz val="9"/>
            <color indexed="81"/>
            <rFont val="Tahoma"/>
            <family val="2"/>
          </rPr>
          <t xml:space="preserve">4506
</t>
        </r>
        <r>
          <rPr>
            <b/>
            <sz val="9"/>
            <color indexed="81"/>
            <rFont val="宋体"/>
            <family val="3"/>
            <charset val="134"/>
          </rPr>
          <t>天府路：</t>
        </r>
        <r>
          <rPr>
            <b/>
            <sz val="9"/>
            <color indexed="81"/>
            <rFont val="Tahoma"/>
            <family val="2"/>
          </rPr>
          <t xml:space="preserve">260348
</t>
        </r>
        <r>
          <rPr>
            <b/>
            <sz val="9"/>
            <color indexed="81"/>
            <rFont val="宋体"/>
            <family val="3"/>
            <charset val="134"/>
          </rPr>
          <t>骏景</t>
        </r>
        <r>
          <rPr>
            <b/>
            <sz val="9"/>
            <color indexed="81"/>
            <rFont val="Tahoma"/>
            <family val="2"/>
          </rPr>
          <t>47866</t>
        </r>
      </text>
    </comment>
    <comment ref="AP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保底工资</t>
        </r>
        <r>
          <rPr>
            <sz val="9"/>
            <color indexed="81"/>
            <rFont val="Tahoma"/>
            <family val="2"/>
          </rPr>
          <t>2500</t>
        </r>
        <r>
          <rPr>
            <sz val="9"/>
            <color indexed="81"/>
            <rFont val="宋体"/>
            <family val="3"/>
            <charset val="134"/>
          </rPr>
          <t>，故补贴</t>
        </r>
        <r>
          <rPr>
            <sz val="9"/>
            <color indexed="81"/>
            <rFont val="Tahoma"/>
            <family val="2"/>
          </rPr>
          <t>1500</t>
        </r>
        <r>
          <rPr>
            <sz val="9"/>
            <color indexed="81"/>
            <rFont val="宋体"/>
            <family val="3"/>
            <charset val="134"/>
          </rPr>
          <t>元</t>
        </r>
      </text>
    </comment>
    <comment ref="AZ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5</t>
        </r>
        <r>
          <rPr>
            <sz val="9"/>
            <color indexed="81"/>
            <rFont val="宋体"/>
            <family val="3"/>
            <charset val="134"/>
          </rPr>
          <t>月</t>
        </r>
        <r>
          <rPr>
            <sz val="9"/>
            <color indexed="81"/>
            <rFont val="Tahoma"/>
            <family val="2"/>
          </rPr>
          <t>26</t>
        </r>
        <r>
          <rPr>
            <sz val="9"/>
            <color indexed="81"/>
            <rFont val="宋体"/>
            <family val="3"/>
            <charset val="134"/>
          </rPr>
          <t>日入职，</t>
        </r>
        <r>
          <rPr>
            <sz val="9"/>
            <color indexed="81"/>
            <rFont val="Tahoma"/>
            <family val="2"/>
          </rPr>
          <t>5.26-5.31</t>
        </r>
        <r>
          <rPr>
            <sz val="9"/>
            <color indexed="81"/>
            <rFont val="宋体"/>
            <family val="3"/>
            <charset val="134"/>
          </rPr>
          <t>计算</t>
        </r>
        <r>
          <rPr>
            <sz val="9"/>
            <color indexed="81"/>
            <rFont val="Tahoma"/>
            <family val="2"/>
          </rPr>
          <t>6</t>
        </r>
        <r>
          <rPr>
            <sz val="9"/>
            <color indexed="81"/>
            <rFont val="宋体"/>
            <family val="3"/>
            <charset val="134"/>
          </rPr>
          <t>天工资</t>
        </r>
        <r>
          <rPr>
            <sz val="9"/>
            <color indexed="81"/>
            <rFont val="Tahoma"/>
            <family val="2"/>
          </rPr>
          <t xml:space="preserve">  500</t>
        </r>
        <r>
          <rPr>
            <sz val="9"/>
            <color indexed="81"/>
            <rFont val="宋体"/>
            <family val="3"/>
            <charset val="134"/>
          </rPr>
          <t>元</t>
        </r>
      </text>
    </comment>
    <comment ref="J10" authorId="3">
      <text>
        <r>
          <rPr>
            <b/>
            <sz val="9"/>
            <color indexed="81"/>
            <rFont val="宋体"/>
            <family val="3"/>
            <charset val="134"/>
          </rPr>
          <t>User:</t>
        </r>
        <r>
          <rPr>
            <sz val="9"/>
            <color indexed="81"/>
            <rFont val="宋体"/>
            <family val="3"/>
            <charset val="134"/>
          </rPr>
          <t>天府路行政助理。</t>
        </r>
      </text>
    </comment>
    <comment ref="Q10" authorId="2">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 xml:space="preserve">
</t>
        </r>
        <r>
          <rPr>
            <sz val="9"/>
            <color indexed="81"/>
            <rFont val="Tahoma"/>
            <family val="2"/>
          </rPr>
          <t xml:space="preserve">
</t>
        </r>
        <r>
          <rPr>
            <sz val="9"/>
            <color indexed="81"/>
            <rFont val="宋体"/>
            <family val="3"/>
            <charset val="134"/>
          </rPr>
          <t>天府路行政助理：在读人数</t>
        </r>
        <r>
          <rPr>
            <sz val="9"/>
            <color indexed="81"/>
            <rFont val="Tahoma"/>
            <family val="2"/>
          </rPr>
          <t>52</t>
        </r>
        <r>
          <rPr>
            <sz val="9"/>
            <color indexed="81"/>
            <rFont val="宋体"/>
            <family val="3"/>
            <charset val="134"/>
          </rPr>
          <t>人，上门人数：</t>
        </r>
        <r>
          <rPr>
            <sz val="9"/>
            <color indexed="81"/>
            <rFont val="Tahoma"/>
            <family val="2"/>
          </rPr>
          <t>151</t>
        </r>
        <r>
          <rPr>
            <sz val="9"/>
            <color indexed="81"/>
            <rFont val="宋体"/>
            <family val="3"/>
            <charset val="134"/>
          </rPr>
          <t>人共计：</t>
        </r>
        <r>
          <rPr>
            <sz val="9"/>
            <color indexed="81"/>
            <rFont val="Tahoma"/>
            <family val="2"/>
          </rPr>
          <t>203</t>
        </r>
        <r>
          <rPr>
            <sz val="9"/>
            <color indexed="81"/>
            <rFont val="宋体"/>
            <family val="3"/>
            <charset val="134"/>
          </rPr>
          <t>人</t>
        </r>
      </text>
    </comment>
    <comment ref="T10"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华景</t>
        </r>
        <r>
          <rPr>
            <sz val="9"/>
            <color indexed="81"/>
            <rFont val="Tahoma"/>
            <family val="2"/>
          </rPr>
          <t>13</t>
        </r>
        <r>
          <rPr>
            <sz val="9"/>
            <color indexed="81"/>
            <rFont val="宋体"/>
            <family val="3"/>
            <charset val="134"/>
          </rPr>
          <t>人
天府路</t>
        </r>
        <r>
          <rPr>
            <sz val="9"/>
            <color indexed="81"/>
            <rFont val="Tahoma"/>
            <family val="2"/>
          </rPr>
          <t>8</t>
        </r>
        <r>
          <rPr>
            <sz val="9"/>
            <color indexed="81"/>
            <rFont val="宋体"/>
            <family val="3"/>
            <charset val="134"/>
          </rPr>
          <t>人
骏景</t>
        </r>
        <r>
          <rPr>
            <sz val="9"/>
            <color indexed="81"/>
            <rFont val="Tahoma"/>
            <family val="2"/>
          </rPr>
          <t>10</t>
        </r>
        <r>
          <rPr>
            <sz val="9"/>
            <color indexed="81"/>
            <rFont val="宋体"/>
            <family val="3"/>
            <charset val="134"/>
          </rPr>
          <t>人</t>
        </r>
      </text>
    </comment>
    <comment ref="U10"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每人按</t>
        </r>
        <r>
          <rPr>
            <sz val="9"/>
            <color indexed="81"/>
            <rFont val="Tahoma"/>
            <family val="2"/>
          </rPr>
          <t>50</t>
        </r>
        <r>
          <rPr>
            <sz val="9"/>
            <color indexed="81"/>
            <rFont val="宋体"/>
            <family val="3"/>
            <charset val="134"/>
          </rPr>
          <t>元</t>
        </r>
        <r>
          <rPr>
            <sz val="9"/>
            <color indexed="81"/>
            <rFont val="Tahoma"/>
            <family val="2"/>
          </rPr>
          <t>/</t>
        </r>
        <r>
          <rPr>
            <sz val="9"/>
            <color indexed="81"/>
            <rFont val="宋体"/>
            <family val="3"/>
            <charset val="134"/>
          </rPr>
          <t>人</t>
        </r>
        <r>
          <rPr>
            <sz val="9"/>
            <color indexed="81"/>
            <rFont val="Tahoma"/>
            <family val="2"/>
          </rPr>
          <t xml:space="preserve">  
</t>
        </r>
        <r>
          <rPr>
            <sz val="9"/>
            <color indexed="81"/>
            <rFont val="宋体"/>
            <family val="3"/>
            <charset val="134"/>
          </rPr>
          <t>由于人员都不分校区，故按总人数的</t>
        </r>
        <r>
          <rPr>
            <sz val="9"/>
            <color indexed="81"/>
            <rFont val="Tahoma"/>
            <family val="2"/>
          </rPr>
          <t>7</t>
        </r>
        <r>
          <rPr>
            <sz val="9"/>
            <color indexed="81"/>
            <rFont val="宋体"/>
            <family val="3"/>
            <charset val="134"/>
          </rPr>
          <t>成提成</t>
        </r>
      </text>
    </comment>
    <comment ref="W10"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天府路</t>
        </r>
        <r>
          <rPr>
            <sz val="9"/>
            <color indexed="81"/>
            <rFont val="Tahoma"/>
            <family val="2"/>
          </rPr>
          <t>700+</t>
        </r>
        <r>
          <rPr>
            <sz val="9"/>
            <color indexed="81"/>
            <rFont val="宋体"/>
            <family val="3"/>
            <charset val="134"/>
          </rPr>
          <t>华景分校</t>
        </r>
        <r>
          <rPr>
            <sz val="9"/>
            <color indexed="81"/>
            <rFont val="Tahoma"/>
            <family val="2"/>
          </rPr>
          <t>400</t>
        </r>
      </text>
    </comment>
    <comment ref="AI10" authorId="2">
      <text>
        <r>
          <rPr>
            <b/>
            <sz val="9"/>
            <color indexed="81"/>
            <rFont val="Tahoma"/>
            <family val="2"/>
          </rPr>
          <t xml:space="preserve">Windows </t>
        </r>
        <r>
          <rPr>
            <b/>
            <sz val="9"/>
            <color indexed="81"/>
            <rFont val="宋体"/>
            <family val="3"/>
            <charset val="134"/>
          </rPr>
          <t>用户
陈燕梅收费
华景</t>
        </r>
        <r>
          <rPr>
            <b/>
            <sz val="9"/>
            <color indexed="81"/>
            <rFont val="Tahoma"/>
            <family val="2"/>
          </rPr>
          <t xml:space="preserve">713772
</t>
        </r>
        <r>
          <rPr>
            <b/>
            <sz val="9"/>
            <color indexed="81"/>
            <rFont val="宋体"/>
            <family val="3"/>
            <charset val="134"/>
          </rPr>
          <t>天府路</t>
        </r>
        <r>
          <rPr>
            <b/>
            <sz val="9"/>
            <color indexed="81"/>
            <rFont val="Tahoma"/>
            <family val="2"/>
          </rPr>
          <t xml:space="preserve">44594
</t>
        </r>
        <r>
          <rPr>
            <b/>
            <sz val="9"/>
            <color indexed="81"/>
            <rFont val="宋体"/>
            <family val="3"/>
            <charset val="134"/>
          </rPr>
          <t>骏景</t>
        </r>
        <r>
          <rPr>
            <b/>
            <sz val="9"/>
            <color indexed="81"/>
            <rFont val="Tahoma"/>
            <family val="2"/>
          </rPr>
          <t xml:space="preserve">343636
</t>
        </r>
        <r>
          <rPr>
            <b/>
            <sz val="9"/>
            <color indexed="81"/>
            <rFont val="宋体"/>
            <family val="3"/>
            <charset val="134"/>
          </rPr>
          <t>杨敏收费
华景</t>
        </r>
        <r>
          <rPr>
            <b/>
            <sz val="9"/>
            <color indexed="81"/>
            <rFont val="Tahoma"/>
            <family val="2"/>
          </rPr>
          <t xml:space="preserve">0
</t>
        </r>
        <r>
          <rPr>
            <b/>
            <sz val="9"/>
            <color indexed="81"/>
            <rFont val="宋体"/>
            <family val="3"/>
            <charset val="134"/>
          </rPr>
          <t>天府路</t>
        </r>
        <r>
          <rPr>
            <b/>
            <sz val="9"/>
            <color indexed="81"/>
            <rFont val="Tahoma"/>
            <family val="2"/>
          </rPr>
          <t xml:space="preserve">61652
</t>
        </r>
        <r>
          <rPr>
            <b/>
            <sz val="9"/>
            <color indexed="81"/>
            <rFont val="宋体"/>
            <family val="3"/>
            <charset val="134"/>
          </rPr>
          <t>骏景</t>
        </r>
        <r>
          <rPr>
            <b/>
            <sz val="9"/>
            <color indexed="81"/>
            <rFont val="Tahoma"/>
            <family val="2"/>
          </rPr>
          <t xml:space="preserve">0
</t>
        </r>
        <r>
          <rPr>
            <b/>
            <sz val="9"/>
            <color indexed="81"/>
            <rFont val="宋体"/>
            <family val="3"/>
            <charset val="134"/>
          </rPr>
          <t>郭妙颜收费
华景：</t>
        </r>
        <r>
          <rPr>
            <b/>
            <sz val="9"/>
            <color indexed="81"/>
            <rFont val="Tahoma"/>
            <family val="2"/>
          </rPr>
          <t xml:space="preserve">4506
</t>
        </r>
        <r>
          <rPr>
            <b/>
            <sz val="9"/>
            <color indexed="81"/>
            <rFont val="宋体"/>
            <family val="3"/>
            <charset val="134"/>
          </rPr>
          <t>天府路：</t>
        </r>
        <r>
          <rPr>
            <b/>
            <sz val="9"/>
            <color indexed="81"/>
            <rFont val="Tahoma"/>
            <family val="2"/>
          </rPr>
          <t xml:space="preserve">260348
</t>
        </r>
        <r>
          <rPr>
            <b/>
            <sz val="9"/>
            <color indexed="81"/>
            <rFont val="宋体"/>
            <family val="3"/>
            <charset val="134"/>
          </rPr>
          <t>骏景</t>
        </r>
        <r>
          <rPr>
            <b/>
            <sz val="9"/>
            <color indexed="81"/>
            <rFont val="Tahoma"/>
            <family val="2"/>
          </rPr>
          <t>47866</t>
        </r>
      </text>
    </comment>
    <comment ref="AP10"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按保底工资核算，故补贴</t>
        </r>
        <r>
          <rPr>
            <sz val="9"/>
            <color indexed="81"/>
            <rFont val="Tahoma"/>
            <family val="2"/>
          </rPr>
          <t>2000</t>
        </r>
      </text>
    </comment>
    <comment ref="AZ10"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6</t>
        </r>
        <r>
          <rPr>
            <sz val="9"/>
            <color indexed="81"/>
            <rFont val="宋体"/>
            <family val="3"/>
            <charset val="134"/>
          </rPr>
          <t>月</t>
        </r>
        <r>
          <rPr>
            <sz val="9"/>
            <color indexed="81"/>
            <rFont val="Tahoma"/>
            <family val="2"/>
          </rPr>
          <t>7</t>
        </r>
        <r>
          <rPr>
            <sz val="9"/>
            <color indexed="81"/>
            <rFont val="宋体"/>
            <family val="3"/>
            <charset val="134"/>
          </rPr>
          <t>日入职，</t>
        </r>
        <r>
          <rPr>
            <sz val="9"/>
            <color indexed="81"/>
            <rFont val="Tahoma"/>
            <family val="2"/>
          </rPr>
          <t>7</t>
        </r>
        <r>
          <rPr>
            <sz val="9"/>
            <color indexed="81"/>
            <rFont val="宋体"/>
            <family val="3"/>
            <charset val="134"/>
          </rPr>
          <t>月</t>
        </r>
        <r>
          <rPr>
            <sz val="9"/>
            <color indexed="81"/>
            <rFont val="Tahoma"/>
            <family val="2"/>
          </rPr>
          <t>8</t>
        </r>
        <r>
          <rPr>
            <sz val="9"/>
            <color indexed="81"/>
            <rFont val="宋体"/>
            <family val="3"/>
            <charset val="134"/>
          </rPr>
          <t>日离职，本月按一整个月计算</t>
        </r>
        <r>
          <rPr>
            <sz val="9"/>
            <color indexed="81"/>
            <rFont val="Tahoma"/>
            <family val="2"/>
          </rPr>
          <t>.</t>
        </r>
      </text>
    </comment>
  </commentList>
</comments>
</file>

<file path=xl/comments3.xml><?xml version="1.0" encoding="utf-8"?>
<comments xmlns="http://schemas.openxmlformats.org/spreadsheetml/2006/main">
  <authors>
    <author>user</author>
    <author>雨林木风</author>
    <author>Windows 用户</author>
    <author>懦夫救星</author>
  </authors>
  <commentList>
    <comment ref="D5" authorId="0">
      <text>
        <r>
          <rPr>
            <sz val="9"/>
            <rFont val="宋体"/>
            <family val="3"/>
            <charset val="134"/>
          </rPr>
          <t>user:
填写教学部/市场部/行政部</t>
        </r>
      </text>
    </comment>
    <comment ref="H5" authorId="0">
      <text>
        <r>
          <rPr>
            <sz val="9"/>
            <rFont val="宋体"/>
            <family val="3"/>
            <charset val="134"/>
          </rPr>
          <t>user:
填写全职/兼职</t>
        </r>
      </text>
    </comment>
    <comment ref="I5" authorId="0">
      <text>
        <r>
          <rPr>
            <sz val="9"/>
            <rFont val="宋体"/>
            <family val="3"/>
            <charset val="134"/>
          </rPr>
          <t>user:
填写正式期/试用期/离职/产假/停薪留职</t>
        </r>
      </text>
    </comment>
    <comment ref="J5" authorId="0">
      <text>
        <r>
          <rPr>
            <sz val="9"/>
            <rFont val="宋体"/>
            <family val="3"/>
            <charset val="134"/>
          </rPr>
          <t>user:
必须填写身份证全称或护照全称，并与其一致</t>
        </r>
      </text>
    </comment>
    <comment ref="K5" authorId="0">
      <text>
        <r>
          <rPr>
            <sz val="9"/>
            <rFont val="宋体"/>
            <family val="3"/>
            <charset val="134"/>
          </rPr>
          <t>user:
填写数字；如6.5</t>
        </r>
      </text>
    </comment>
    <comment ref="AO5" authorId="1">
      <text>
        <r>
          <rPr>
            <sz val="9"/>
            <rFont val="宋体"/>
            <family val="3"/>
            <charset val="134"/>
          </rPr>
          <t>雨林木风:
市场部3岗位工资基数
组长级别以上才有的岗位工资，按级别地图计算</t>
        </r>
      </text>
    </comment>
    <comment ref="AP5" authorId="0">
      <text>
        <r>
          <rPr>
            <sz val="9"/>
            <rFont val="宋体"/>
            <family val="3"/>
            <charset val="134"/>
          </rPr>
          <t>user:
主任级别以上才有。</t>
        </r>
      </text>
    </comment>
    <comment ref="AQ5" authorId="1">
      <text>
        <r>
          <rPr>
            <sz val="9"/>
            <rFont val="宋体"/>
            <family val="3"/>
            <charset val="134"/>
          </rPr>
          <t>雨林木风:
教学部10：退费结算</t>
        </r>
      </text>
    </comment>
    <comment ref="AV5" authorId="0">
      <text>
        <r>
          <rPr>
            <sz val="9"/>
            <rFont val="宋体"/>
            <family val="3"/>
            <charset val="134"/>
          </rPr>
          <t>user:
例如：主任级别以上，1个电话25元，按规模2%但至少抽查6个/月。</t>
        </r>
      </text>
    </comment>
    <comment ref="AW5" authorId="0">
      <text>
        <r>
          <rPr>
            <sz val="9"/>
            <rFont val="宋体"/>
            <family val="3"/>
            <charset val="134"/>
          </rPr>
          <t>user：
30元/小时全部级别、主任无加班费、行政78元/3小时</t>
        </r>
      </text>
    </comment>
    <comment ref="AX5" authorId="0">
      <text>
        <r>
          <rPr>
            <sz val="9"/>
            <rFont val="宋体"/>
            <family val="3"/>
            <charset val="134"/>
          </rPr>
          <t>user:
去课题学校上课，一般30-45元/小时</t>
        </r>
      </text>
    </comment>
    <comment ref="AY5" authorId="0">
      <text>
        <r>
          <rPr>
            <sz val="9"/>
            <rFont val="宋体"/>
            <family val="3"/>
            <charset val="134"/>
          </rPr>
          <t>user:
参照赠送课计算方法</t>
        </r>
      </text>
    </comment>
    <comment ref="AZ5" authorId="1">
      <text>
        <r>
          <rPr>
            <sz val="9"/>
            <rFont val="宋体"/>
            <family val="3"/>
            <charset val="134"/>
          </rPr>
          <t>雨林木风:
扣罚用负数表示/奖励用正数表示</t>
        </r>
      </text>
    </comment>
    <comment ref="Q7" authorId="2">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华景在读生</t>
        </r>
        <r>
          <rPr>
            <b/>
            <sz val="9"/>
            <color indexed="81"/>
            <rFont val="Tahoma"/>
            <family val="2"/>
          </rPr>
          <t>220</t>
        </r>
        <r>
          <rPr>
            <b/>
            <sz val="9"/>
            <color indexed="81"/>
            <rFont val="宋体"/>
            <family val="3"/>
            <charset val="134"/>
          </rPr>
          <t>人
天府路在读生</t>
        </r>
        <r>
          <rPr>
            <b/>
            <sz val="9"/>
            <color indexed="81"/>
            <rFont val="Tahoma"/>
            <family val="2"/>
          </rPr>
          <t>52</t>
        </r>
        <r>
          <rPr>
            <b/>
            <sz val="9"/>
            <color indexed="81"/>
            <rFont val="宋体"/>
            <family val="3"/>
            <charset val="134"/>
          </rPr>
          <t>人
天府路上门人数</t>
        </r>
        <r>
          <rPr>
            <b/>
            <sz val="9"/>
            <color indexed="81"/>
            <rFont val="Tahoma"/>
            <family val="2"/>
          </rPr>
          <t>119</t>
        </r>
        <r>
          <rPr>
            <b/>
            <sz val="9"/>
            <color indexed="81"/>
            <rFont val="宋体"/>
            <family val="3"/>
            <charset val="134"/>
          </rPr>
          <t>人
本月助理只上班</t>
        </r>
        <r>
          <rPr>
            <b/>
            <sz val="9"/>
            <color indexed="81"/>
            <rFont val="Tahoma"/>
            <family val="2"/>
          </rPr>
          <t>15</t>
        </r>
        <r>
          <rPr>
            <b/>
            <sz val="9"/>
            <color indexed="81"/>
            <rFont val="宋体"/>
            <family val="3"/>
            <charset val="134"/>
          </rPr>
          <t>天。</t>
        </r>
        <r>
          <rPr>
            <sz val="9"/>
            <color indexed="81"/>
            <rFont val="Tahoma"/>
            <family val="2"/>
          </rPr>
          <t xml:space="preserve">
</t>
        </r>
      </text>
    </comment>
    <comment ref="T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华景</t>
        </r>
        <r>
          <rPr>
            <sz val="9"/>
            <color indexed="81"/>
            <rFont val="Tahoma"/>
            <family val="2"/>
          </rPr>
          <t>13</t>
        </r>
        <r>
          <rPr>
            <sz val="9"/>
            <color indexed="81"/>
            <rFont val="宋体"/>
            <family val="3"/>
            <charset val="134"/>
          </rPr>
          <t>人
天府路</t>
        </r>
        <r>
          <rPr>
            <sz val="9"/>
            <color indexed="81"/>
            <rFont val="Tahoma"/>
            <family val="2"/>
          </rPr>
          <t>8</t>
        </r>
        <r>
          <rPr>
            <sz val="9"/>
            <color indexed="81"/>
            <rFont val="宋体"/>
            <family val="3"/>
            <charset val="134"/>
          </rPr>
          <t xml:space="preserve">人
</t>
        </r>
      </text>
    </comment>
    <comment ref="U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每人按</t>
        </r>
        <r>
          <rPr>
            <sz val="9"/>
            <color indexed="81"/>
            <rFont val="Tahoma"/>
            <family val="2"/>
          </rPr>
          <t>50</t>
        </r>
        <r>
          <rPr>
            <sz val="9"/>
            <color indexed="81"/>
            <rFont val="宋体"/>
            <family val="3"/>
            <charset val="134"/>
          </rPr>
          <t>元</t>
        </r>
        <r>
          <rPr>
            <sz val="9"/>
            <color indexed="81"/>
            <rFont val="Tahoma"/>
            <family val="2"/>
          </rPr>
          <t>/</t>
        </r>
        <r>
          <rPr>
            <sz val="9"/>
            <color indexed="81"/>
            <rFont val="宋体"/>
            <family val="3"/>
            <charset val="134"/>
          </rPr>
          <t>人</t>
        </r>
        <r>
          <rPr>
            <sz val="9"/>
            <color indexed="81"/>
            <rFont val="Tahoma"/>
            <family val="2"/>
          </rPr>
          <t xml:space="preserve">  
</t>
        </r>
        <r>
          <rPr>
            <sz val="9"/>
            <color indexed="81"/>
            <rFont val="宋体"/>
            <family val="3"/>
            <charset val="134"/>
          </rPr>
          <t>由于人员都不分校区，故按总人数的</t>
        </r>
        <r>
          <rPr>
            <sz val="9"/>
            <color indexed="81"/>
            <rFont val="Tahoma"/>
            <family val="2"/>
          </rPr>
          <t>7</t>
        </r>
        <r>
          <rPr>
            <sz val="9"/>
            <color indexed="81"/>
            <rFont val="宋体"/>
            <family val="3"/>
            <charset val="134"/>
          </rPr>
          <t>成提成</t>
        </r>
      </text>
    </comment>
    <comment ref="W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天府路</t>
        </r>
        <r>
          <rPr>
            <sz val="9"/>
            <color indexed="81"/>
            <rFont val="Tahoma"/>
            <family val="2"/>
          </rPr>
          <t>700+</t>
        </r>
        <r>
          <rPr>
            <sz val="9"/>
            <color indexed="81"/>
            <rFont val="宋体"/>
            <family val="3"/>
            <charset val="134"/>
          </rPr>
          <t>华景分校</t>
        </r>
        <r>
          <rPr>
            <sz val="9"/>
            <color indexed="81"/>
            <rFont val="Tahoma"/>
            <family val="2"/>
          </rPr>
          <t>400</t>
        </r>
      </text>
    </comment>
    <comment ref="Z7" authorId="2">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林晓宁</t>
        </r>
        <r>
          <rPr>
            <b/>
            <sz val="9"/>
            <color indexed="81"/>
            <rFont val="Tahoma"/>
            <family val="2"/>
          </rPr>
          <t>/</t>
        </r>
        <r>
          <rPr>
            <b/>
            <sz val="9"/>
            <color indexed="81"/>
            <rFont val="宋体"/>
            <family val="3"/>
            <charset val="134"/>
          </rPr>
          <t>纪杨杨</t>
        </r>
        <r>
          <rPr>
            <b/>
            <sz val="9"/>
            <color indexed="81"/>
            <rFont val="Tahoma"/>
            <family val="2"/>
          </rPr>
          <t>/</t>
        </r>
        <r>
          <rPr>
            <b/>
            <sz val="9"/>
            <color indexed="81"/>
            <rFont val="宋体"/>
            <family val="3"/>
            <charset val="134"/>
          </rPr>
          <t>温单婷</t>
        </r>
        <r>
          <rPr>
            <b/>
            <sz val="9"/>
            <color indexed="81"/>
            <rFont val="Tahoma"/>
            <family val="2"/>
          </rPr>
          <t>/</t>
        </r>
        <r>
          <rPr>
            <b/>
            <sz val="9"/>
            <color indexed="81"/>
            <rFont val="宋体"/>
            <family val="3"/>
            <charset val="134"/>
          </rPr>
          <t>李海燕</t>
        </r>
        <r>
          <rPr>
            <b/>
            <sz val="9"/>
            <color indexed="81"/>
            <rFont val="Tahoma"/>
            <family val="2"/>
          </rPr>
          <t>/</t>
        </r>
        <r>
          <rPr>
            <b/>
            <sz val="9"/>
            <color indexed="81"/>
            <rFont val="宋体"/>
            <family val="3"/>
            <charset val="134"/>
          </rPr>
          <t>施宝怡</t>
        </r>
        <r>
          <rPr>
            <b/>
            <sz val="9"/>
            <color indexed="81"/>
            <rFont val="Tahoma"/>
            <family val="2"/>
          </rPr>
          <t>/</t>
        </r>
        <r>
          <rPr>
            <b/>
            <sz val="9"/>
            <color indexed="81"/>
            <rFont val="宋体"/>
            <family val="3"/>
            <charset val="134"/>
          </rPr>
          <t>黄杨梅</t>
        </r>
        <r>
          <rPr>
            <b/>
            <sz val="9"/>
            <color indexed="81"/>
            <rFont val="Tahoma"/>
            <family val="2"/>
          </rPr>
          <t>/</t>
        </r>
        <r>
          <rPr>
            <b/>
            <sz val="9"/>
            <color indexed="81"/>
            <rFont val="宋体"/>
            <family val="3"/>
            <charset val="134"/>
          </rPr>
          <t>肖艳</t>
        </r>
        <r>
          <rPr>
            <b/>
            <sz val="9"/>
            <color indexed="81"/>
            <rFont val="Tahoma"/>
            <family val="2"/>
          </rPr>
          <t>/</t>
        </r>
        <r>
          <rPr>
            <b/>
            <sz val="9"/>
            <color indexed="81"/>
            <rFont val="宋体"/>
            <family val="3"/>
            <charset val="134"/>
          </rPr>
          <t>陈枕</t>
        </r>
        <r>
          <rPr>
            <b/>
            <sz val="9"/>
            <color indexed="81"/>
            <rFont val="Tahoma"/>
            <family val="2"/>
          </rPr>
          <t xml:space="preserve"> /</t>
        </r>
        <r>
          <rPr>
            <b/>
            <sz val="9"/>
            <color indexed="81"/>
            <rFont val="宋体"/>
            <family val="3"/>
            <charset val="134"/>
          </rPr>
          <t>李建玲</t>
        </r>
        <r>
          <rPr>
            <b/>
            <sz val="9"/>
            <color indexed="81"/>
            <rFont val="Tahoma"/>
            <family val="2"/>
          </rPr>
          <t>/</t>
        </r>
        <r>
          <rPr>
            <b/>
            <sz val="9"/>
            <color indexed="81"/>
            <rFont val="宋体"/>
            <family val="3"/>
            <charset val="134"/>
          </rPr>
          <t xml:space="preserve">杨派东
</t>
        </r>
        <r>
          <rPr>
            <sz val="9"/>
            <color indexed="81"/>
            <rFont val="Tahoma"/>
            <family val="2"/>
          </rPr>
          <t xml:space="preserve">
5</t>
        </r>
        <r>
          <rPr>
            <sz val="9"/>
            <color indexed="81"/>
            <rFont val="宋体"/>
            <family val="3"/>
            <charset val="134"/>
          </rPr>
          <t xml:space="preserve">月总部回复：
</t>
        </r>
        <r>
          <rPr>
            <sz val="9"/>
            <color indexed="81"/>
            <rFont val="Tahoma"/>
            <family val="2"/>
          </rPr>
          <t>5</t>
        </r>
        <r>
          <rPr>
            <sz val="9"/>
            <color indexed="81"/>
            <rFont val="宋体"/>
            <family val="3"/>
            <charset val="134"/>
          </rPr>
          <t>月附件里没有新员工面试表，请在</t>
        </r>
        <r>
          <rPr>
            <sz val="9"/>
            <color indexed="81"/>
            <rFont val="Tahoma"/>
            <family val="2"/>
          </rPr>
          <t>6</t>
        </r>
        <r>
          <rPr>
            <sz val="9"/>
            <color indexed="81"/>
            <rFont val="宋体"/>
            <family val="3"/>
            <charset val="134"/>
          </rPr>
          <t>月份拍照附件上，再补发绩效</t>
        </r>
      </text>
    </comment>
    <comment ref="AC7" authorId="2">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本月入职人员</t>
        </r>
        <r>
          <rPr>
            <b/>
            <sz val="9"/>
            <color indexed="81"/>
            <rFont val="Tahoma"/>
            <family val="2"/>
          </rPr>
          <t>1</t>
        </r>
        <r>
          <rPr>
            <b/>
            <sz val="9"/>
            <color indexed="81"/>
            <rFont val="宋体"/>
            <family val="3"/>
            <charset val="134"/>
          </rPr>
          <t>人</t>
        </r>
        <r>
          <rPr>
            <sz val="9"/>
            <color indexed="81"/>
            <rFont val="Tahoma"/>
            <family val="2"/>
          </rPr>
          <t xml:space="preserve">
</t>
        </r>
        <r>
          <rPr>
            <sz val="9"/>
            <color indexed="81"/>
            <rFont val="宋体"/>
            <family val="3"/>
            <charset val="134"/>
          </rPr>
          <t>刘莉</t>
        </r>
        <r>
          <rPr>
            <sz val="9"/>
            <color indexed="81"/>
            <rFont val="Tahoma"/>
            <family val="2"/>
          </rPr>
          <t>/</t>
        </r>
        <r>
          <rPr>
            <sz val="9"/>
            <color indexed="81"/>
            <rFont val="宋体"/>
            <family val="3"/>
            <charset val="134"/>
          </rPr>
          <t>李建玲</t>
        </r>
        <r>
          <rPr>
            <sz val="9"/>
            <color indexed="81"/>
            <rFont val="Tahoma"/>
            <family val="2"/>
          </rPr>
          <t>/</t>
        </r>
        <r>
          <rPr>
            <sz val="9"/>
            <color indexed="81"/>
            <rFont val="宋体"/>
            <family val="3"/>
            <charset val="134"/>
          </rPr>
          <t>曹雪洪</t>
        </r>
        <r>
          <rPr>
            <sz val="9"/>
            <color indexed="81"/>
            <rFont val="Tahoma"/>
            <family val="2"/>
          </rPr>
          <t>/</t>
        </r>
        <r>
          <rPr>
            <sz val="9"/>
            <color indexed="81"/>
            <rFont val="宋体"/>
            <family val="3"/>
            <charset val="134"/>
          </rPr>
          <t>郑清芳
（详见人事表格）</t>
        </r>
      </text>
    </comment>
    <comment ref="AF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详见出书提成表（华景校区出书</t>
        </r>
        <r>
          <rPr>
            <sz val="9"/>
            <color indexed="81"/>
            <rFont val="Tahoma"/>
            <family val="2"/>
          </rPr>
          <t>65</t>
        </r>
        <r>
          <rPr>
            <sz val="9"/>
            <color indexed="81"/>
            <rFont val="宋体"/>
            <family val="3"/>
            <charset val="134"/>
          </rPr>
          <t>套）</t>
        </r>
      </text>
    </comment>
    <comment ref="AI7" authorId="2">
      <text>
        <r>
          <rPr>
            <b/>
            <sz val="9"/>
            <color indexed="81"/>
            <rFont val="Tahoma"/>
            <family val="2"/>
          </rPr>
          <t xml:space="preserve">Windows </t>
        </r>
        <r>
          <rPr>
            <b/>
            <sz val="9"/>
            <color indexed="81"/>
            <rFont val="宋体"/>
            <family val="3"/>
            <charset val="134"/>
          </rPr>
          <t>用户
陈燕梅收费
华景</t>
        </r>
        <r>
          <rPr>
            <b/>
            <sz val="9"/>
            <color indexed="81"/>
            <rFont val="Tahoma"/>
            <family val="2"/>
          </rPr>
          <t xml:space="preserve">713772
</t>
        </r>
        <r>
          <rPr>
            <b/>
            <sz val="9"/>
            <color indexed="81"/>
            <rFont val="宋体"/>
            <family val="3"/>
            <charset val="134"/>
          </rPr>
          <t>天府路</t>
        </r>
        <r>
          <rPr>
            <b/>
            <sz val="9"/>
            <color indexed="81"/>
            <rFont val="Tahoma"/>
            <family val="2"/>
          </rPr>
          <t xml:space="preserve">44594
</t>
        </r>
        <r>
          <rPr>
            <b/>
            <sz val="9"/>
            <color indexed="81"/>
            <rFont val="宋体"/>
            <family val="3"/>
            <charset val="134"/>
          </rPr>
          <t>骏景</t>
        </r>
        <r>
          <rPr>
            <b/>
            <sz val="9"/>
            <color indexed="81"/>
            <rFont val="Tahoma"/>
            <family val="2"/>
          </rPr>
          <t xml:space="preserve">343636
</t>
        </r>
        <r>
          <rPr>
            <b/>
            <sz val="9"/>
            <color indexed="81"/>
            <rFont val="宋体"/>
            <family val="3"/>
            <charset val="134"/>
          </rPr>
          <t>杨敏收费
华景</t>
        </r>
        <r>
          <rPr>
            <b/>
            <sz val="9"/>
            <color indexed="81"/>
            <rFont val="Tahoma"/>
            <family val="2"/>
          </rPr>
          <t xml:space="preserve">0
</t>
        </r>
        <r>
          <rPr>
            <b/>
            <sz val="9"/>
            <color indexed="81"/>
            <rFont val="宋体"/>
            <family val="3"/>
            <charset val="134"/>
          </rPr>
          <t>天府路</t>
        </r>
        <r>
          <rPr>
            <b/>
            <sz val="9"/>
            <color indexed="81"/>
            <rFont val="Tahoma"/>
            <family val="2"/>
          </rPr>
          <t xml:space="preserve">61652
</t>
        </r>
        <r>
          <rPr>
            <b/>
            <sz val="9"/>
            <color indexed="81"/>
            <rFont val="宋体"/>
            <family val="3"/>
            <charset val="134"/>
          </rPr>
          <t>骏景</t>
        </r>
        <r>
          <rPr>
            <b/>
            <sz val="9"/>
            <color indexed="81"/>
            <rFont val="Tahoma"/>
            <family val="2"/>
          </rPr>
          <t xml:space="preserve">0
</t>
        </r>
        <r>
          <rPr>
            <b/>
            <sz val="9"/>
            <color indexed="81"/>
            <rFont val="宋体"/>
            <family val="3"/>
            <charset val="134"/>
          </rPr>
          <t>郭妙颜收费
华景：</t>
        </r>
        <r>
          <rPr>
            <b/>
            <sz val="9"/>
            <color indexed="81"/>
            <rFont val="Tahoma"/>
            <family val="2"/>
          </rPr>
          <t xml:space="preserve">4506
</t>
        </r>
        <r>
          <rPr>
            <b/>
            <sz val="9"/>
            <color indexed="81"/>
            <rFont val="宋体"/>
            <family val="3"/>
            <charset val="134"/>
          </rPr>
          <t>天府路：</t>
        </r>
        <r>
          <rPr>
            <b/>
            <sz val="9"/>
            <color indexed="81"/>
            <rFont val="Tahoma"/>
            <family val="2"/>
          </rPr>
          <t xml:space="preserve">260348
</t>
        </r>
        <r>
          <rPr>
            <b/>
            <sz val="9"/>
            <color indexed="81"/>
            <rFont val="宋体"/>
            <family val="3"/>
            <charset val="134"/>
          </rPr>
          <t>骏景</t>
        </r>
        <r>
          <rPr>
            <b/>
            <sz val="9"/>
            <color indexed="81"/>
            <rFont val="Tahoma"/>
            <family val="2"/>
          </rPr>
          <t>47866</t>
        </r>
      </text>
    </comment>
    <comment ref="AL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2</t>
        </r>
        <r>
          <rPr>
            <sz val="9"/>
            <color indexed="81"/>
            <rFont val="宋体"/>
            <family val="3"/>
            <charset val="134"/>
          </rPr>
          <t xml:space="preserve">家公式：
</t>
        </r>
        <r>
          <rPr>
            <sz val="9"/>
            <color indexed="81"/>
            <rFont val="Tahoma"/>
            <family val="2"/>
          </rPr>
          <t>1.</t>
        </r>
        <r>
          <rPr>
            <sz val="9"/>
            <color indexed="81"/>
            <rFont val="宋体"/>
            <family val="3"/>
            <charset val="134"/>
          </rPr>
          <t xml:space="preserve">广州市广谦教育信息咨询有限公司
</t>
        </r>
        <r>
          <rPr>
            <sz val="9"/>
            <color indexed="81"/>
            <rFont val="Tahoma"/>
            <family val="2"/>
          </rPr>
          <t>2.</t>
        </r>
        <r>
          <rPr>
            <sz val="9"/>
            <color indexed="81"/>
            <rFont val="宋体"/>
            <family val="3"/>
            <charset val="134"/>
          </rPr>
          <t>广东树童教育顾问有限公司天河第一分公司
手上</t>
        </r>
        <r>
          <rPr>
            <sz val="9"/>
            <color indexed="81"/>
            <rFont val="Tahoma"/>
            <family val="2"/>
          </rPr>
          <t>2</t>
        </r>
        <r>
          <rPr>
            <sz val="9"/>
            <color indexed="81"/>
            <rFont val="宋体"/>
            <family val="3"/>
            <charset val="134"/>
          </rPr>
          <t>套证件，</t>
        </r>
        <r>
          <rPr>
            <sz val="9"/>
            <color indexed="81"/>
            <rFont val="Tahoma"/>
            <family val="2"/>
          </rPr>
          <t>2016</t>
        </r>
        <r>
          <rPr>
            <sz val="9"/>
            <color indexed="81"/>
            <rFont val="宋体"/>
            <family val="3"/>
            <charset val="134"/>
          </rPr>
          <t xml:space="preserve">年度年审已经完成。
</t>
        </r>
        <r>
          <rPr>
            <sz val="9"/>
            <color indexed="81"/>
            <rFont val="Tahoma"/>
            <family val="2"/>
          </rPr>
          <t>4</t>
        </r>
        <r>
          <rPr>
            <sz val="9"/>
            <color indexed="81"/>
            <rFont val="宋体"/>
            <family val="3"/>
            <charset val="134"/>
          </rPr>
          <t>月份只发了一套证件的管理费，故本月补上。
每月固定一家一套证件管理费用，包括证件，消防，外教，物业的维护等。其他证件年审单独核算。</t>
        </r>
      </text>
    </comment>
    <comment ref="AZ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PAD</t>
        </r>
        <r>
          <rPr>
            <sz val="9"/>
            <color indexed="81"/>
            <rFont val="宋体"/>
            <family val="3"/>
            <charset val="134"/>
          </rPr>
          <t>补贴</t>
        </r>
        <r>
          <rPr>
            <sz val="9"/>
            <color indexed="81"/>
            <rFont val="Tahoma"/>
            <family val="2"/>
          </rPr>
          <t>60</t>
        </r>
        <r>
          <rPr>
            <sz val="9"/>
            <color indexed="81"/>
            <rFont val="宋体"/>
            <family val="3"/>
            <charset val="134"/>
          </rPr>
          <t>元</t>
        </r>
        <r>
          <rPr>
            <sz val="9"/>
            <color indexed="81"/>
            <rFont val="Tahoma"/>
            <family val="2"/>
          </rPr>
          <t>/</t>
        </r>
        <r>
          <rPr>
            <sz val="9"/>
            <color indexed="81"/>
            <rFont val="宋体"/>
            <family val="3"/>
            <charset val="134"/>
          </rPr>
          <t xml:space="preserve">月
</t>
        </r>
        <r>
          <rPr>
            <sz val="9"/>
            <color indexed="81"/>
            <rFont val="Tahoma"/>
            <family val="2"/>
          </rPr>
          <t>5</t>
        </r>
        <r>
          <rPr>
            <sz val="9"/>
            <color indexed="81"/>
            <rFont val="宋体"/>
            <family val="3"/>
            <charset val="134"/>
          </rPr>
          <t>月老生续费</t>
        </r>
        <r>
          <rPr>
            <sz val="9"/>
            <color indexed="81"/>
            <rFont val="Tahoma"/>
            <family val="2"/>
          </rPr>
          <t>35366</t>
        </r>
        <r>
          <rPr>
            <sz val="9"/>
            <color indexed="81"/>
            <rFont val="宋体"/>
            <family val="3"/>
            <charset val="134"/>
          </rPr>
          <t>，按</t>
        </r>
        <r>
          <rPr>
            <sz val="9"/>
            <color indexed="81"/>
            <rFont val="Tahoma"/>
            <family val="2"/>
          </rPr>
          <t>3%</t>
        </r>
        <r>
          <rPr>
            <sz val="9"/>
            <color indexed="81"/>
            <rFont val="宋体"/>
            <family val="3"/>
            <charset val="134"/>
          </rPr>
          <t>提成等于</t>
        </r>
        <r>
          <rPr>
            <sz val="9"/>
            <color indexed="81"/>
            <rFont val="Tahoma"/>
            <family val="2"/>
          </rPr>
          <t xml:space="preserve">1061
</t>
        </r>
      </text>
    </comment>
    <comment ref="AP8"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2000</t>
        </r>
        <r>
          <rPr>
            <sz val="9"/>
            <color indexed="81"/>
            <rFont val="宋体"/>
            <family val="3"/>
            <charset val="134"/>
          </rPr>
          <t>元基本工资</t>
        </r>
        <r>
          <rPr>
            <sz val="9"/>
            <color indexed="81"/>
            <rFont val="Tahoma"/>
            <family val="2"/>
          </rPr>
          <t>+300</t>
        </r>
        <r>
          <rPr>
            <sz val="9"/>
            <color indexed="81"/>
            <rFont val="宋体"/>
            <family val="3"/>
            <charset val="134"/>
          </rPr>
          <t>元保安补贴</t>
        </r>
        <r>
          <rPr>
            <sz val="9"/>
            <color indexed="81"/>
            <rFont val="Tahoma"/>
            <family val="2"/>
          </rPr>
          <t>+100</t>
        </r>
        <r>
          <rPr>
            <sz val="9"/>
            <color indexed="81"/>
            <rFont val="宋体"/>
            <family val="3"/>
            <charset val="134"/>
          </rPr>
          <t>元美式厨房助手补贴</t>
        </r>
      </text>
    </comment>
    <comment ref="AZ8"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花茶补贴</t>
        </r>
        <r>
          <rPr>
            <sz val="9"/>
            <color indexed="81"/>
            <rFont val="Tahoma"/>
            <family val="2"/>
          </rPr>
          <t xml:space="preserve">  486</t>
        </r>
        <r>
          <rPr>
            <sz val="9"/>
            <color indexed="81"/>
            <rFont val="宋体"/>
            <family val="3"/>
            <charset val="134"/>
          </rPr>
          <t>个杯子</t>
        </r>
      </text>
    </comment>
    <comment ref="Q9" authorId="2">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华景在读生</t>
        </r>
        <r>
          <rPr>
            <b/>
            <sz val="9"/>
            <color indexed="81"/>
            <rFont val="Tahoma"/>
            <family val="2"/>
          </rPr>
          <t>220</t>
        </r>
        <r>
          <rPr>
            <b/>
            <sz val="9"/>
            <color indexed="81"/>
            <rFont val="宋体"/>
            <family val="3"/>
            <charset val="134"/>
          </rPr>
          <t>人
天府路在读生</t>
        </r>
        <r>
          <rPr>
            <b/>
            <sz val="9"/>
            <color indexed="81"/>
            <rFont val="Tahoma"/>
            <family val="2"/>
          </rPr>
          <t>52</t>
        </r>
        <r>
          <rPr>
            <b/>
            <sz val="9"/>
            <color indexed="81"/>
            <rFont val="宋体"/>
            <family val="3"/>
            <charset val="134"/>
          </rPr>
          <t>人
天府路上门人数</t>
        </r>
        <r>
          <rPr>
            <b/>
            <sz val="9"/>
            <color indexed="81"/>
            <rFont val="Tahoma"/>
            <family val="2"/>
          </rPr>
          <t>119</t>
        </r>
        <r>
          <rPr>
            <b/>
            <sz val="9"/>
            <color indexed="81"/>
            <rFont val="宋体"/>
            <family val="3"/>
            <charset val="134"/>
          </rPr>
          <t>人
本月助理只上班</t>
        </r>
        <r>
          <rPr>
            <b/>
            <sz val="9"/>
            <color indexed="81"/>
            <rFont val="Tahoma"/>
            <family val="2"/>
          </rPr>
          <t>15</t>
        </r>
        <r>
          <rPr>
            <b/>
            <sz val="9"/>
            <color indexed="81"/>
            <rFont val="宋体"/>
            <family val="3"/>
            <charset val="134"/>
          </rPr>
          <t>天。</t>
        </r>
        <r>
          <rPr>
            <sz val="9"/>
            <color indexed="81"/>
            <rFont val="Tahoma"/>
            <family val="2"/>
          </rPr>
          <t xml:space="preserve">
</t>
        </r>
      </text>
    </comment>
    <comment ref="U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每人按</t>
        </r>
        <r>
          <rPr>
            <sz val="9"/>
            <color indexed="81"/>
            <rFont val="Tahoma"/>
            <family val="2"/>
          </rPr>
          <t>50</t>
        </r>
        <r>
          <rPr>
            <sz val="9"/>
            <color indexed="81"/>
            <rFont val="宋体"/>
            <family val="3"/>
            <charset val="134"/>
          </rPr>
          <t>元</t>
        </r>
        <r>
          <rPr>
            <sz val="9"/>
            <color indexed="81"/>
            <rFont val="Tahoma"/>
            <family val="2"/>
          </rPr>
          <t>/</t>
        </r>
        <r>
          <rPr>
            <sz val="9"/>
            <color indexed="81"/>
            <rFont val="宋体"/>
            <family val="3"/>
            <charset val="134"/>
          </rPr>
          <t>人</t>
        </r>
        <r>
          <rPr>
            <sz val="9"/>
            <color indexed="81"/>
            <rFont val="Tahoma"/>
            <family val="2"/>
          </rPr>
          <t xml:space="preserve">  
</t>
        </r>
        <r>
          <rPr>
            <sz val="9"/>
            <color indexed="81"/>
            <rFont val="宋体"/>
            <family val="3"/>
            <charset val="134"/>
          </rPr>
          <t>由于人员都不分校区，故助理按总人数的</t>
        </r>
        <r>
          <rPr>
            <sz val="9"/>
            <color indexed="81"/>
            <rFont val="Tahoma"/>
            <family val="2"/>
          </rPr>
          <t>3</t>
        </r>
        <r>
          <rPr>
            <sz val="9"/>
            <color indexed="81"/>
            <rFont val="宋体"/>
            <family val="3"/>
            <charset val="134"/>
          </rPr>
          <t>成提成</t>
        </r>
      </text>
    </comment>
    <comment ref="W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天府路</t>
        </r>
        <r>
          <rPr>
            <sz val="9"/>
            <color indexed="81"/>
            <rFont val="Tahoma"/>
            <family val="2"/>
          </rPr>
          <t>700+</t>
        </r>
        <r>
          <rPr>
            <sz val="9"/>
            <color indexed="81"/>
            <rFont val="宋体"/>
            <family val="3"/>
            <charset val="134"/>
          </rPr>
          <t>华景分校</t>
        </r>
        <r>
          <rPr>
            <sz val="9"/>
            <color indexed="81"/>
            <rFont val="Tahoma"/>
            <family val="2"/>
          </rPr>
          <t xml:space="preserve">400
</t>
        </r>
      </text>
    </comment>
    <comment ref="AI9" authorId="2">
      <text>
        <r>
          <rPr>
            <b/>
            <sz val="9"/>
            <color indexed="81"/>
            <rFont val="Tahoma"/>
            <family val="2"/>
          </rPr>
          <t xml:space="preserve">Windows </t>
        </r>
        <r>
          <rPr>
            <b/>
            <sz val="9"/>
            <color indexed="81"/>
            <rFont val="宋体"/>
            <family val="3"/>
            <charset val="134"/>
          </rPr>
          <t>用户
陈燕梅收费
华景</t>
        </r>
        <r>
          <rPr>
            <b/>
            <sz val="9"/>
            <color indexed="81"/>
            <rFont val="Tahoma"/>
            <family val="2"/>
          </rPr>
          <t xml:space="preserve">713772
</t>
        </r>
        <r>
          <rPr>
            <b/>
            <sz val="9"/>
            <color indexed="81"/>
            <rFont val="宋体"/>
            <family val="3"/>
            <charset val="134"/>
          </rPr>
          <t>天府路</t>
        </r>
        <r>
          <rPr>
            <b/>
            <sz val="9"/>
            <color indexed="81"/>
            <rFont val="Tahoma"/>
            <family val="2"/>
          </rPr>
          <t xml:space="preserve">44594
</t>
        </r>
        <r>
          <rPr>
            <b/>
            <sz val="9"/>
            <color indexed="81"/>
            <rFont val="宋体"/>
            <family val="3"/>
            <charset val="134"/>
          </rPr>
          <t>骏景</t>
        </r>
        <r>
          <rPr>
            <b/>
            <sz val="9"/>
            <color indexed="81"/>
            <rFont val="Tahoma"/>
            <family val="2"/>
          </rPr>
          <t xml:space="preserve">343636
</t>
        </r>
        <r>
          <rPr>
            <b/>
            <sz val="9"/>
            <color indexed="81"/>
            <rFont val="宋体"/>
            <family val="3"/>
            <charset val="134"/>
          </rPr>
          <t>杨敏收费
华景</t>
        </r>
        <r>
          <rPr>
            <b/>
            <sz val="9"/>
            <color indexed="81"/>
            <rFont val="Tahoma"/>
            <family val="2"/>
          </rPr>
          <t xml:space="preserve">0
</t>
        </r>
        <r>
          <rPr>
            <b/>
            <sz val="9"/>
            <color indexed="81"/>
            <rFont val="宋体"/>
            <family val="3"/>
            <charset val="134"/>
          </rPr>
          <t>天府路</t>
        </r>
        <r>
          <rPr>
            <b/>
            <sz val="9"/>
            <color indexed="81"/>
            <rFont val="Tahoma"/>
            <family val="2"/>
          </rPr>
          <t xml:space="preserve">61652
</t>
        </r>
        <r>
          <rPr>
            <b/>
            <sz val="9"/>
            <color indexed="81"/>
            <rFont val="宋体"/>
            <family val="3"/>
            <charset val="134"/>
          </rPr>
          <t>骏景</t>
        </r>
        <r>
          <rPr>
            <b/>
            <sz val="9"/>
            <color indexed="81"/>
            <rFont val="Tahoma"/>
            <family val="2"/>
          </rPr>
          <t xml:space="preserve">0
</t>
        </r>
        <r>
          <rPr>
            <b/>
            <sz val="9"/>
            <color indexed="81"/>
            <rFont val="宋体"/>
            <family val="3"/>
            <charset val="134"/>
          </rPr>
          <t>郭妙颜收费
华景：</t>
        </r>
        <r>
          <rPr>
            <b/>
            <sz val="9"/>
            <color indexed="81"/>
            <rFont val="Tahoma"/>
            <family val="2"/>
          </rPr>
          <t xml:space="preserve">4506
</t>
        </r>
        <r>
          <rPr>
            <b/>
            <sz val="9"/>
            <color indexed="81"/>
            <rFont val="宋体"/>
            <family val="3"/>
            <charset val="134"/>
          </rPr>
          <t>天府路：</t>
        </r>
        <r>
          <rPr>
            <b/>
            <sz val="9"/>
            <color indexed="81"/>
            <rFont val="Tahoma"/>
            <family val="2"/>
          </rPr>
          <t xml:space="preserve">260348
</t>
        </r>
        <r>
          <rPr>
            <b/>
            <sz val="9"/>
            <color indexed="81"/>
            <rFont val="宋体"/>
            <family val="3"/>
            <charset val="134"/>
          </rPr>
          <t>骏景</t>
        </r>
        <r>
          <rPr>
            <b/>
            <sz val="9"/>
            <color indexed="81"/>
            <rFont val="Tahoma"/>
            <family val="2"/>
          </rPr>
          <t>47866</t>
        </r>
      </text>
    </comment>
    <comment ref="AP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保底工资</t>
        </r>
        <r>
          <rPr>
            <sz val="9"/>
            <color indexed="81"/>
            <rFont val="Tahoma"/>
            <family val="2"/>
          </rPr>
          <t>2500</t>
        </r>
        <r>
          <rPr>
            <sz val="9"/>
            <color indexed="81"/>
            <rFont val="宋体"/>
            <family val="3"/>
            <charset val="134"/>
          </rPr>
          <t>，半个月按</t>
        </r>
        <r>
          <rPr>
            <sz val="9"/>
            <color indexed="81"/>
            <rFont val="Tahoma"/>
            <family val="2"/>
          </rPr>
          <t>1250</t>
        </r>
        <r>
          <rPr>
            <sz val="9"/>
            <color indexed="81"/>
            <rFont val="宋体"/>
            <family val="3"/>
            <charset val="134"/>
          </rPr>
          <t>保底</t>
        </r>
        <r>
          <rPr>
            <sz val="9"/>
            <color indexed="81"/>
            <rFont val="Tahoma"/>
            <family val="2"/>
          </rPr>
          <t xml:space="preserve"> </t>
        </r>
        <r>
          <rPr>
            <sz val="9"/>
            <color indexed="81"/>
            <rFont val="宋体"/>
            <family val="3"/>
            <charset val="134"/>
          </rPr>
          <t>故补贴</t>
        </r>
        <r>
          <rPr>
            <sz val="9"/>
            <color indexed="81"/>
            <rFont val="Tahoma"/>
            <family val="2"/>
          </rPr>
          <t>800</t>
        </r>
        <r>
          <rPr>
            <sz val="9"/>
            <color indexed="81"/>
            <rFont val="宋体"/>
            <family val="3"/>
            <charset val="134"/>
          </rPr>
          <t>元</t>
        </r>
      </text>
    </comment>
    <comment ref="Q10" authorId="2">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骏景上门数</t>
        </r>
        <r>
          <rPr>
            <b/>
            <sz val="9"/>
            <color indexed="81"/>
            <rFont val="Tahoma"/>
            <family val="2"/>
          </rPr>
          <t>164</t>
        </r>
        <r>
          <rPr>
            <b/>
            <sz val="9"/>
            <color indexed="81"/>
            <rFont val="宋体"/>
            <family val="3"/>
            <charset val="134"/>
          </rPr>
          <t>人</t>
        </r>
        <r>
          <rPr>
            <sz val="9"/>
            <color indexed="81"/>
            <rFont val="Tahoma"/>
            <family val="2"/>
          </rPr>
          <t xml:space="preserve">
</t>
        </r>
      </text>
    </comment>
    <comment ref="T10"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华景</t>
        </r>
        <r>
          <rPr>
            <sz val="9"/>
            <color indexed="81"/>
            <rFont val="Tahoma"/>
            <family val="2"/>
          </rPr>
          <t>13</t>
        </r>
        <r>
          <rPr>
            <sz val="9"/>
            <color indexed="81"/>
            <rFont val="宋体"/>
            <family val="3"/>
            <charset val="134"/>
          </rPr>
          <t>人
天府路</t>
        </r>
        <r>
          <rPr>
            <sz val="9"/>
            <color indexed="81"/>
            <rFont val="Tahoma"/>
            <family val="2"/>
          </rPr>
          <t>8</t>
        </r>
        <r>
          <rPr>
            <sz val="9"/>
            <color indexed="81"/>
            <rFont val="宋体"/>
            <family val="3"/>
            <charset val="134"/>
          </rPr>
          <t>人
骏景</t>
        </r>
        <r>
          <rPr>
            <sz val="9"/>
            <color indexed="81"/>
            <rFont val="Tahoma"/>
            <family val="2"/>
          </rPr>
          <t>10</t>
        </r>
        <r>
          <rPr>
            <sz val="9"/>
            <color indexed="81"/>
            <rFont val="宋体"/>
            <family val="3"/>
            <charset val="134"/>
          </rPr>
          <t>人</t>
        </r>
      </text>
    </comment>
    <comment ref="U10"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每人按</t>
        </r>
        <r>
          <rPr>
            <sz val="9"/>
            <color indexed="81"/>
            <rFont val="Tahoma"/>
            <family val="2"/>
          </rPr>
          <t>50</t>
        </r>
        <r>
          <rPr>
            <sz val="9"/>
            <color indexed="81"/>
            <rFont val="宋体"/>
            <family val="3"/>
            <charset val="134"/>
          </rPr>
          <t>元</t>
        </r>
        <r>
          <rPr>
            <sz val="9"/>
            <color indexed="81"/>
            <rFont val="Tahoma"/>
            <family val="2"/>
          </rPr>
          <t>/</t>
        </r>
        <r>
          <rPr>
            <sz val="9"/>
            <color indexed="81"/>
            <rFont val="宋体"/>
            <family val="3"/>
            <charset val="134"/>
          </rPr>
          <t>人</t>
        </r>
        <r>
          <rPr>
            <sz val="9"/>
            <color indexed="81"/>
            <rFont val="Tahoma"/>
            <family val="2"/>
          </rPr>
          <t xml:space="preserve">  
</t>
        </r>
        <r>
          <rPr>
            <sz val="9"/>
            <color indexed="81"/>
            <rFont val="宋体"/>
            <family val="3"/>
            <charset val="134"/>
          </rPr>
          <t>由于人员都不分校区，故按总人数的</t>
        </r>
        <r>
          <rPr>
            <sz val="9"/>
            <color indexed="81"/>
            <rFont val="Tahoma"/>
            <family val="2"/>
          </rPr>
          <t>7</t>
        </r>
        <r>
          <rPr>
            <sz val="9"/>
            <color indexed="81"/>
            <rFont val="宋体"/>
            <family val="3"/>
            <charset val="134"/>
          </rPr>
          <t>成提成</t>
        </r>
      </text>
    </comment>
    <comment ref="W10"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骏景校区</t>
        </r>
        <r>
          <rPr>
            <sz val="9"/>
            <color indexed="81"/>
            <rFont val="Tahoma"/>
            <family val="2"/>
          </rPr>
          <t>1200</t>
        </r>
        <r>
          <rPr>
            <sz val="9"/>
            <color indexed="81"/>
            <rFont val="宋体"/>
            <family val="3"/>
            <charset val="134"/>
          </rPr>
          <t>平方</t>
        </r>
      </text>
    </comment>
    <comment ref="Z10"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陈嘉琳</t>
        </r>
        <r>
          <rPr>
            <sz val="9"/>
            <color indexed="81"/>
            <rFont val="Tahoma"/>
            <family val="2"/>
          </rPr>
          <t>/</t>
        </r>
        <r>
          <rPr>
            <sz val="9"/>
            <color indexed="81"/>
            <rFont val="宋体"/>
            <family val="3"/>
            <charset val="134"/>
          </rPr>
          <t>何佳芸</t>
        </r>
        <r>
          <rPr>
            <sz val="9"/>
            <color indexed="81"/>
            <rFont val="Tahoma"/>
            <family val="2"/>
          </rPr>
          <t>/</t>
        </r>
        <r>
          <rPr>
            <sz val="9"/>
            <color indexed="81"/>
            <rFont val="宋体"/>
            <family val="3"/>
            <charset val="134"/>
          </rPr>
          <t>李佳</t>
        </r>
        <r>
          <rPr>
            <sz val="9"/>
            <color indexed="81"/>
            <rFont val="Tahoma"/>
            <family val="2"/>
          </rPr>
          <t>/</t>
        </r>
        <r>
          <rPr>
            <sz val="9"/>
            <color indexed="81"/>
            <rFont val="宋体"/>
            <family val="3"/>
            <charset val="134"/>
          </rPr>
          <t>杨蓓蓓</t>
        </r>
        <r>
          <rPr>
            <sz val="9"/>
            <color indexed="81"/>
            <rFont val="Tahoma"/>
            <family val="2"/>
          </rPr>
          <t>/</t>
        </r>
        <r>
          <rPr>
            <sz val="9"/>
            <color indexed="81"/>
            <rFont val="宋体"/>
            <family val="3"/>
            <charset val="134"/>
          </rPr>
          <t>朱鹭青</t>
        </r>
        <r>
          <rPr>
            <sz val="9"/>
            <color indexed="81"/>
            <rFont val="Tahoma"/>
            <family val="2"/>
          </rPr>
          <t>/</t>
        </r>
        <r>
          <rPr>
            <sz val="9"/>
            <color indexed="81"/>
            <rFont val="宋体"/>
            <family val="3"/>
            <charset val="134"/>
          </rPr>
          <t>梁言</t>
        </r>
      </text>
    </comment>
    <comment ref="AI10" authorId="2">
      <text>
        <r>
          <rPr>
            <b/>
            <sz val="9"/>
            <color indexed="81"/>
            <rFont val="Tahoma"/>
            <family val="2"/>
          </rPr>
          <t xml:space="preserve">Windows </t>
        </r>
        <r>
          <rPr>
            <b/>
            <sz val="9"/>
            <color indexed="81"/>
            <rFont val="宋体"/>
            <family val="3"/>
            <charset val="134"/>
          </rPr>
          <t>用户
陈燕梅收费
华景</t>
        </r>
        <r>
          <rPr>
            <b/>
            <sz val="9"/>
            <color indexed="81"/>
            <rFont val="Tahoma"/>
            <family val="2"/>
          </rPr>
          <t xml:space="preserve">713772
</t>
        </r>
        <r>
          <rPr>
            <b/>
            <sz val="9"/>
            <color indexed="81"/>
            <rFont val="宋体"/>
            <family val="3"/>
            <charset val="134"/>
          </rPr>
          <t>天府路</t>
        </r>
        <r>
          <rPr>
            <b/>
            <sz val="9"/>
            <color indexed="81"/>
            <rFont val="Tahoma"/>
            <family val="2"/>
          </rPr>
          <t xml:space="preserve">44594
</t>
        </r>
        <r>
          <rPr>
            <b/>
            <sz val="9"/>
            <color indexed="81"/>
            <rFont val="宋体"/>
            <family val="3"/>
            <charset val="134"/>
          </rPr>
          <t>骏景</t>
        </r>
        <r>
          <rPr>
            <b/>
            <sz val="9"/>
            <color indexed="81"/>
            <rFont val="Tahoma"/>
            <family val="2"/>
          </rPr>
          <t xml:space="preserve">343636
</t>
        </r>
        <r>
          <rPr>
            <b/>
            <sz val="9"/>
            <color indexed="81"/>
            <rFont val="宋体"/>
            <family val="3"/>
            <charset val="134"/>
          </rPr>
          <t>杨敏收费
华景</t>
        </r>
        <r>
          <rPr>
            <b/>
            <sz val="9"/>
            <color indexed="81"/>
            <rFont val="Tahoma"/>
            <family val="2"/>
          </rPr>
          <t xml:space="preserve">0
</t>
        </r>
        <r>
          <rPr>
            <b/>
            <sz val="9"/>
            <color indexed="81"/>
            <rFont val="宋体"/>
            <family val="3"/>
            <charset val="134"/>
          </rPr>
          <t>天府路</t>
        </r>
        <r>
          <rPr>
            <b/>
            <sz val="9"/>
            <color indexed="81"/>
            <rFont val="Tahoma"/>
            <family val="2"/>
          </rPr>
          <t xml:space="preserve">61652
</t>
        </r>
        <r>
          <rPr>
            <b/>
            <sz val="9"/>
            <color indexed="81"/>
            <rFont val="宋体"/>
            <family val="3"/>
            <charset val="134"/>
          </rPr>
          <t>骏景</t>
        </r>
        <r>
          <rPr>
            <b/>
            <sz val="9"/>
            <color indexed="81"/>
            <rFont val="Tahoma"/>
            <family val="2"/>
          </rPr>
          <t xml:space="preserve">0
</t>
        </r>
        <r>
          <rPr>
            <b/>
            <sz val="9"/>
            <color indexed="81"/>
            <rFont val="宋体"/>
            <family val="3"/>
            <charset val="134"/>
          </rPr>
          <t>郭妙颜收费
华景：</t>
        </r>
        <r>
          <rPr>
            <b/>
            <sz val="9"/>
            <color indexed="81"/>
            <rFont val="Tahoma"/>
            <family val="2"/>
          </rPr>
          <t xml:space="preserve">4506
</t>
        </r>
        <r>
          <rPr>
            <b/>
            <sz val="9"/>
            <color indexed="81"/>
            <rFont val="宋体"/>
            <family val="3"/>
            <charset val="134"/>
          </rPr>
          <t>天府路：</t>
        </r>
        <r>
          <rPr>
            <b/>
            <sz val="9"/>
            <color indexed="81"/>
            <rFont val="Tahoma"/>
            <family val="2"/>
          </rPr>
          <t xml:space="preserve">260348
</t>
        </r>
        <r>
          <rPr>
            <b/>
            <sz val="9"/>
            <color indexed="81"/>
            <rFont val="宋体"/>
            <family val="3"/>
            <charset val="134"/>
          </rPr>
          <t>骏景</t>
        </r>
        <r>
          <rPr>
            <b/>
            <sz val="9"/>
            <color indexed="81"/>
            <rFont val="Tahoma"/>
            <family val="2"/>
          </rPr>
          <t>47866</t>
        </r>
      </text>
    </comment>
    <comment ref="AP10"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按保底工资核算，故补贴</t>
        </r>
        <r>
          <rPr>
            <sz val="9"/>
            <color indexed="81"/>
            <rFont val="Tahoma"/>
            <family val="2"/>
          </rPr>
          <t>1500</t>
        </r>
      </text>
    </comment>
    <comment ref="AZ10" authorId="3">
      <text>
        <r>
          <rPr>
            <b/>
            <sz val="9"/>
            <color indexed="81"/>
            <rFont val="宋体"/>
            <family val="3"/>
            <charset val="134"/>
          </rPr>
          <t>骏景新校消防证件办理补贴100</t>
        </r>
        <r>
          <rPr>
            <sz val="9"/>
            <color indexed="81"/>
            <rFont val="Tahoma"/>
            <family val="2"/>
          </rPr>
          <t xml:space="preserve">
</t>
        </r>
      </text>
    </comment>
  </commentList>
</comments>
</file>

<file path=xl/comments4.xml><?xml version="1.0" encoding="utf-8"?>
<comments xmlns="http://schemas.openxmlformats.org/spreadsheetml/2006/main">
  <authors>
    <author>user</author>
    <author>雨林木风</author>
    <author>Windows 用户</author>
    <author>User</author>
  </authors>
  <commentList>
    <comment ref="D5" authorId="0">
      <text>
        <r>
          <rPr>
            <sz val="9"/>
            <rFont val="宋体"/>
            <family val="3"/>
            <charset val="134"/>
          </rPr>
          <t>user:
填写教学部/市场部/行政部</t>
        </r>
      </text>
    </comment>
    <comment ref="H5" authorId="0">
      <text>
        <r>
          <rPr>
            <sz val="9"/>
            <rFont val="宋体"/>
            <family val="3"/>
            <charset val="134"/>
          </rPr>
          <t>user:
填写全职/兼职</t>
        </r>
      </text>
    </comment>
    <comment ref="I5" authorId="0">
      <text>
        <r>
          <rPr>
            <sz val="9"/>
            <rFont val="宋体"/>
            <family val="3"/>
            <charset val="134"/>
          </rPr>
          <t>user:
填写正式期/试用期/离职/产假/停薪留职</t>
        </r>
      </text>
    </comment>
    <comment ref="J5" authorId="0">
      <text>
        <r>
          <rPr>
            <sz val="9"/>
            <rFont val="宋体"/>
            <family val="3"/>
            <charset val="134"/>
          </rPr>
          <t>user:
必须填写身份证全称或护照全称，并与其一致</t>
        </r>
      </text>
    </comment>
    <comment ref="K5" authorId="0">
      <text>
        <r>
          <rPr>
            <sz val="9"/>
            <rFont val="宋体"/>
            <family val="3"/>
            <charset val="134"/>
          </rPr>
          <t>user:
填写数字；如6.5</t>
        </r>
      </text>
    </comment>
    <comment ref="AO5" authorId="1">
      <text>
        <r>
          <rPr>
            <sz val="9"/>
            <rFont val="宋体"/>
            <family val="3"/>
            <charset val="134"/>
          </rPr>
          <t>雨林木风:
市场部3岗位工资基数
组长级别以上才有的岗位工资，按级别地图计算</t>
        </r>
      </text>
    </comment>
    <comment ref="AP5" authorId="0">
      <text>
        <r>
          <rPr>
            <sz val="9"/>
            <rFont val="宋体"/>
            <family val="3"/>
            <charset val="134"/>
          </rPr>
          <t>user:
主任级别以上才有。</t>
        </r>
      </text>
    </comment>
    <comment ref="AQ5" authorId="1">
      <text>
        <r>
          <rPr>
            <sz val="9"/>
            <rFont val="宋体"/>
            <family val="3"/>
            <charset val="134"/>
          </rPr>
          <t>雨林木风:
教学部10：退费结算</t>
        </r>
      </text>
    </comment>
    <comment ref="AV5" authorId="0">
      <text>
        <r>
          <rPr>
            <sz val="9"/>
            <rFont val="宋体"/>
            <family val="3"/>
            <charset val="134"/>
          </rPr>
          <t>user:
例如：主任级别以上，1个电话25元，按规模2%但至少抽查6个/月。</t>
        </r>
      </text>
    </comment>
    <comment ref="AW5" authorId="0">
      <text>
        <r>
          <rPr>
            <sz val="9"/>
            <rFont val="宋体"/>
            <family val="3"/>
            <charset val="134"/>
          </rPr>
          <t>user：
30元/小时全部级别、主任无加班费、行政78元/3小时</t>
        </r>
      </text>
    </comment>
    <comment ref="AX5" authorId="0">
      <text>
        <r>
          <rPr>
            <sz val="9"/>
            <rFont val="宋体"/>
            <family val="3"/>
            <charset val="134"/>
          </rPr>
          <t>user:
去课题学校上课，一般30-45元/小时</t>
        </r>
      </text>
    </comment>
    <comment ref="AY5" authorId="0">
      <text>
        <r>
          <rPr>
            <sz val="9"/>
            <rFont val="宋体"/>
            <family val="3"/>
            <charset val="134"/>
          </rPr>
          <t>user:
参照赠送课计算方法</t>
        </r>
      </text>
    </comment>
    <comment ref="AZ5" authorId="1">
      <text>
        <r>
          <rPr>
            <sz val="9"/>
            <rFont val="宋体"/>
            <family val="3"/>
            <charset val="134"/>
          </rPr>
          <t>雨林木风:
扣罚用负数表示/奖励用正数表示</t>
        </r>
      </text>
    </comment>
    <comment ref="Q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=213+101+39*0.7+88*0.7
</t>
        </r>
        <r>
          <rPr>
            <sz val="9"/>
            <color indexed="81"/>
            <rFont val="宋体"/>
            <family val="3"/>
            <charset val="134"/>
          </rPr>
          <t>华景分校在读学生人数</t>
        </r>
        <r>
          <rPr>
            <sz val="9"/>
            <color indexed="81"/>
            <rFont val="Tahoma"/>
            <family val="2"/>
          </rPr>
          <t>213</t>
        </r>
        <r>
          <rPr>
            <sz val="9"/>
            <color indexed="81"/>
            <rFont val="宋体"/>
            <family val="3"/>
            <charset val="134"/>
          </rPr>
          <t>，以及</t>
        </r>
        <r>
          <rPr>
            <sz val="9"/>
            <color indexed="81"/>
            <rFont val="Tahoma"/>
            <family val="2"/>
          </rPr>
          <t>101</t>
        </r>
        <r>
          <rPr>
            <sz val="9"/>
            <color indexed="81"/>
            <rFont val="宋体"/>
            <family val="3"/>
            <charset val="134"/>
          </rPr>
          <t>号学生上门。无助理，经理按</t>
        </r>
        <r>
          <rPr>
            <sz val="9"/>
            <color indexed="81"/>
            <rFont val="Tahoma"/>
            <family val="2"/>
          </rPr>
          <t>10</t>
        </r>
        <r>
          <rPr>
            <sz val="9"/>
            <color indexed="81"/>
            <rFont val="宋体"/>
            <family val="3"/>
            <charset val="134"/>
          </rPr>
          <t>元每人提成
天府路分校在读学生人数</t>
        </r>
        <r>
          <rPr>
            <sz val="9"/>
            <color indexed="81"/>
            <rFont val="Tahoma"/>
            <family val="2"/>
          </rPr>
          <t>39</t>
        </r>
        <r>
          <rPr>
            <sz val="9"/>
            <color indexed="81"/>
            <rFont val="宋体"/>
            <family val="3"/>
            <charset val="134"/>
          </rPr>
          <t>人，以及</t>
        </r>
        <r>
          <rPr>
            <sz val="9"/>
            <color indexed="81"/>
            <rFont val="Tahoma"/>
            <family val="2"/>
          </rPr>
          <t>88</t>
        </r>
        <r>
          <rPr>
            <sz val="9"/>
            <color indexed="81"/>
            <rFont val="宋体"/>
            <family val="3"/>
            <charset val="134"/>
          </rPr>
          <t>人学生上门。有助理，经理按</t>
        </r>
        <r>
          <rPr>
            <sz val="9"/>
            <color indexed="81"/>
            <rFont val="Tahoma"/>
            <family val="2"/>
          </rPr>
          <t>7</t>
        </r>
        <r>
          <rPr>
            <sz val="9"/>
            <color indexed="81"/>
            <rFont val="宋体"/>
            <family val="3"/>
            <charset val="134"/>
          </rPr>
          <t>元每人提成</t>
        </r>
      </text>
    </comment>
    <comment ref="U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每人按</t>
        </r>
        <r>
          <rPr>
            <sz val="9"/>
            <color indexed="81"/>
            <rFont val="Tahoma"/>
            <family val="2"/>
          </rPr>
          <t>50</t>
        </r>
        <r>
          <rPr>
            <sz val="9"/>
            <color indexed="81"/>
            <rFont val="宋体"/>
            <family val="3"/>
            <charset val="134"/>
          </rPr>
          <t>元</t>
        </r>
        <r>
          <rPr>
            <sz val="9"/>
            <color indexed="81"/>
            <rFont val="Tahoma"/>
            <family val="2"/>
          </rPr>
          <t>/</t>
        </r>
        <r>
          <rPr>
            <sz val="9"/>
            <color indexed="81"/>
            <rFont val="宋体"/>
            <family val="3"/>
            <charset val="134"/>
          </rPr>
          <t>人</t>
        </r>
        <r>
          <rPr>
            <sz val="9"/>
            <color indexed="81"/>
            <rFont val="Tahoma"/>
            <family val="2"/>
          </rPr>
          <t xml:space="preserve">  
</t>
        </r>
        <r>
          <rPr>
            <sz val="9"/>
            <color indexed="81"/>
            <rFont val="宋体"/>
            <family val="3"/>
            <charset val="134"/>
          </rPr>
          <t>由于人员都不分校区，故按总人数的</t>
        </r>
        <r>
          <rPr>
            <sz val="9"/>
            <color indexed="81"/>
            <rFont val="Tahoma"/>
            <family val="2"/>
          </rPr>
          <t>7</t>
        </r>
        <r>
          <rPr>
            <sz val="9"/>
            <color indexed="81"/>
            <rFont val="宋体"/>
            <family val="3"/>
            <charset val="134"/>
          </rPr>
          <t>成提成</t>
        </r>
      </text>
    </comment>
    <comment ref="W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天府路</t>
        </r>
        <r>
          <rPr>
            <sz val="9"/>
            <color indexed="81"/>
            <rFont val="Tahoma"/>
            <family val="2"/>
          </rPr>
          <t>700+</t>
        </r>
        <r>
          <rPr>
            <sz val="9"/>
            <color indexed="81"/>
            <rFont val="宋体"/>
            <family val="3"/>
            <charset val="134"/>
          </rPr>
          <t>华景分校</t>
        </r>
        <r>
          <rPr>
            <sz val="9"/>
            <color indexed="81"/>
            <rFont val="Tahoma"/>
            <family val="2"/>
          </rPr>
          <t>400</t>
        </r>
      </text>
    </comment>
    <comment ref="Z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南骏分校</t>
        </r>
        <r>
          <rPr>
            <sz val="9"/>
            <color indexed="81"/>
            <rFont val="Tahoma"/>
            <family val="2"/>
          </rPr>
          <t xml:space="preserve"> </t>
        </r>
        <r>
          <rPr>
            <sz val="9"/>
            <color indexed="81"/>
            <rFont val="宋体"/>
            <family val="3"/>
            <charset val="134"/>
          </rPr>
          <t>谢惠子</t>
        </r>
      </text>
    </comment>
    <comment ref="AC7" authorId="2">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本月入职人员</t>
        </r>
        <r>
          <rPr>
            <b/>
            <sz val="9"/>
            <color indexed="81"/>
            <rFont val="Tahoma"/>
            <family val="2"/>
          </rPr>
          <t>3</t>
        </r>
        <r>
          <rPr>
            <b/>
            <sz val="9"/>
            <color indexed="81"/>
            <rFont val="宋体"/>
            <family val="3"/>
            <charset val="134"/>
          </rPr>
          <t>人</t>
        </r>
        <r>
          <rPr>
            <sz val="9"/>
            <color indexed="81"/>
            <rFont val="Tahoma"/>
            <family val="2"/>
          </rPr>
          <t xml:space="preserve">
</t>
        </r>
        <r>
          <rPr>
            <sz val="9"/>
            <color indexed="81"/>
            <rFont val="宋体"/>
            <family val="3"/>
            <charset val="134"/>
          </rPr>
          <t>陈美全</t>
        </r>
        <r>
          <rPr>
            <sz val="9"/>
            <color indexed="81"/>
            <rFont val="Tahoma"/>
            <family val="2"/>
          </rPr>
          <t xml:space="preserve"> </t>
        </r>
        <r>
          <rPr>
            <sz val="9"/>
            <color indexed="81"/>
            <rFont val="宋体"/>
            <family val="3"/>
            <charset val="134"/>
          </rPr>
          <t>吴彩红</t>
        </r>
        <r>
          <rPr>
            <sz val="9"/>
            <color indexed="81"/>
            <rFont val="Tahoma"/>
            <family val="2"/>
          </rPr>
          <t xml:space="preserve"> </t>
        </r>
        <r>
          <rPr>
            <sz val="9"/>
            <color indexed="81"/>
            <rFont val="宋体"/>
            <family val="3"/>
            <charset val="134"/>
          </rPr>
          <t>郑清荣
（详见人事表格）</t>
        </r>
      </text>
    </comment>
    <comment ref="AF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详见出书提成表（华景校区出书</t>
        </r>
        <r>
          <rPr>
            <sz val="9"/>
            <color indexed="81"/>
            <rFont val="Tahoma"/>
            <family val="2"/>
          </rPr>
          <t>41</t>
        </r>
        <r>
          <rPr>
            <sz val="9"/>
            <color indexed="81"/>
            <rFont val="宋体"/>
            <family val="3"/>
            <charset val="134"/>
          </rPr>
          <t>套）</t>
        </r>
      </text>
    </comment>
    <comment ref="AI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华景分校收费</t>
        </r>
        <r>
          <rPr>
            <sz val="9"/>
            <color indexed="81"/>
            <rFont val="Tahoma"/>
            <family val="2"/>
          </rPr>
          <t>395281</t>
        </r>
        <r>
          <rPr>
            <sz val="9"/>
            <color indexed="81"/>
            <rFont val="宋体"/>
            <family val="3"/>
            <charset val="134"/>
          </rPr>
          <t xml:space="preserve">
骏景分校收费</t>
        </r>
        <r>
          <rPr>
            <sz val="9"/>
            <color indexed="81"/>
            <rFont val="Tahoma"/>
            <family val="2"/>
          </rPr>
          <t xml:space="preserve">125000
</t>
        </r>
        <r>
          <rPr>
            <sz val="9"/>
            <color indexed="81"/>
            <rFont val="宋体"/>
            <family val="3"/>
            <charset val="134"/>
          </rPr>
          <t xml:space="preserve">
财务数据
华景</t>
        </r>
        <r>
          <rPr>
            <sz val="9"/>
            <color indexed="81"/>
            <rFont val="Tahoma"/>
            <family val="2"/>
          </rPr>
          <t xml:space="preserve">397601
</t>
        </r>
        <r>
          <rPr>
            <sz val="9"/>
            <color indexed="81"/>
            <rFont val="宋体"/>
            <family val="3"/>
            <charset val="134"/>
          </rPr>
          <t>骏景</t>
        </r>
        <r>
          <rPr>
            <sz val="9"/>
            <color indexed="81"/>
            <rFont val="Tahoma"/>
            <family val="2"/>
          </rPr>
          <t>125560</t>
        </r>
      </text>
    </comment>
    <comment ref="AL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2</t>
        </r>
        <r>
          <rPr>
            <sz val="9"/>
            <color indexed="81"/>
            <rFont val="宋体"/>
            <family val="3"/>
            <charset val="134"/>
          </rPr>
          <t xml:space="preserve">家公式：
</t>
        </r>
        <r>
          <rPr>
            <sz val="9"/>
            <color indexed="81"/>
            <rFont val="Tahoma"/>
            <family val="2"/>
          </rPr>
          <t>1.</t>
        </r>
        <r>
          <rPr>
            <sz val="9"/>
            <color indexed="81"/>
            <rFont val="宋体"/>
            <family val="3"/>
            <charset val="134"/>
          </rPr>
          <t xml:space="preserve">广州市广谦教育信息咨询有限公司
</t>
        </r>
        <r>
          <rPr>
            <sz val="9"/>
            <color indexed="81"/>
            <rFont val="Tahoma"/>
            <family val="2"/>
          </rPr>
          <t>2.</t>
        </r>
        <r>
          <rPr>
            <sz val="9"/>
            <color indexed="81"/>
            <rFont val="宋体"/>
            <family val="3"/>
            <charset val="134"/>
          </rPr>
          <t>广东树童教育顾问有限公司
每月固定一家一套证件管理费用，包括证件，消防，外教，物业的维护等。其他证件年审单独核算。</t>
        </r>
      </text>
    </comment>
    <comment ref="AZ7"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PAD</t>
        </r>
        <r>
          <rPr>
            <sz val="9"/>
            <color indexed="81"/>
            <rFont val="宋体"/>
            <family val="3"/>
            <charset val="134"/>
          </rPr>
          <t>补贴</t>
        </r>
      </text>
    </comment>
    <comment ref="AP8"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2000</t>
        </r>
        <r>
          <rPr>
            <sz val="9"/>
            <color indexed="81"/>
            <rFont val="宋体"/>
            <family val="3"/>
            <charset val="134"/>
          </rPr>
          <t>元基本工资</t>
        </r>
        <r>
          <rPr>
            <sz val="9"/>
            <color indexed="81"/>
            <rFont val="Tahoma"/>
            <family val="2"/>
          </rPr>
          <t>+300</t>
        </r>
        <r>
          <rPr>
            <sz val="9"/>
            <color indexed="81"/>
            <rFont val="宋体"/>
            <family val="3"/>
            <charset val="134"/>
          </rPr>
          <t>元保安补贴</t>
        </r>
        <r>
          <rPr>
            <sz val="9"/>
            <color indexed="81"/>
            <rFont val="Tahoma"/>
            <family val="2"/>
          </rPr>
          <t>+100</t>
        </r>
        <r>
          <rPr>
            <sz val="9"/>
            <color indexed="81"/>
            <rFont val="宋体"/>
            <family val="3"/>
            <charset val="134"/>
          </rPr>
          <t>元美式厨房助手补贴</t>
        </r>
      </text>
    </comment>
    <comment ref="AZ8"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花茶补贴</t>
        </r>
        <r>
          <rPr>
            <sz val="9"/>
            <color indexed="81"/>
            <rFont val="Tahoma"/>
            <family val="2"/>
          </rPr>
          <t xml:space="preserve">  5430</t>
        </r>
        <r>
          <rPr>
            <sz val="9"/>
            <color indexed="81"/>
            <rFont val="宋体"/>
            <family val="3"/>
            <charset val="134"/>
          </rPr>
          <t>个杯子</t>
        </r>
      </text>
    </comment>
    <comment ref="Q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天府路在读生</t>
        </r>
        <r>
          <rPr>
            <sz val="9"/>
            <color indexed="81"/>
            <rFont val="Tahoma"/>
            <family val="2"/>
          </rPr>
          <t>39</t>
        </r>
        <r>
          <rPr>
            <sz val="9"/>
            <color indexed="81"/>
            <rFont val="宋体"/>
            <family val="3"/>
            <charset val="134"/>
          </rPr>
          <t>人</t>
        </r>
        <r>
          <rPr>
            <sz val="9"/>
            <color indexed="81"/>
            <rFont val="Tahoma"/>
            <family val="2"/>
          </rPr>
          <t xml:space="preserve"> 
</t>
        </r>
        <r>
          <rPr>
            <sz val="9"/>
            <color indexed="81"/>
            <rFont val="宋体"/>
            <family val="3"/>
            <charset val="134"/>
          </rPr>
          <t>上门</t>
        </r>
        <r>
          <rPr>
            <sz val="9"/>
            <color indexed="81"/>
            <rFont val="Tahoma"/>
            <family val="2"/>
          </rPr>
          <t>88</t>
        </r>
        <r>
          <rPr>
            <sz val="9"/>
            <color indexed="81"/>
            <rFont val="宋体"/>
            <family val="3"/>
            <charset val="134"/>
          </rPr>
          <t>人
按助理工资提成</t>
        </r>
        <r>
          <rPr>
            <sz val="9"/>
            <color indexed="81"/>
            <rFont val="Tahoma"/>
            <family val="2"/>
          </rPr>
          <t>3</t>
        </r>
        <r>
          <rPr>
            <sz val="9"/>
            <color indexed="81"/>
            <rFont val="宋体"/>
            <family val="3"/>
            <charset val="134"/>
          </rPr>
          <t>元</t>
        </r>
        <r>
          <rPr>
            <sz val="9"/>
            <color indexed="81"/>
            <rFont val="Tahoma"/>
            <family val="2"/>
          </rPr>
          <t>/</t>
        </r>
        <r>
          <rPr>
            <sz val="9"/>
            <color indexed="81"/>
            <rFont val="宋体"/>
            <family val="3"/>
            <charset val="134"/>
          </rPr>
          <t>人</t>
        </r>
      </text>
    </comment>
    <comment ref="U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每人按</t>
        </r>
        <r>
          <rPr>
            <sz val="9"/>
            <color indexed="81"/>
            <rFont val="Tahoma"/>
            <family val="2"/>
          </rPr>
          <t>50</t>
        </r>
        <r>
          <rPr>
            <sz val="9"/>
            <color indexed="81"/>
            <rFont val="宋体"/>
            <family val="3"/>
            <charset val="134"/>
          </rPr>
          <t>元</t>
        </r>
        <r>
          <rPr>
            <sz val="9"/>
            <color indexed="81"/>
            <rFont val="Tahoma"/>
            <family val="2"/>
          </rPr>
          <t>/</t>
        </r>
        <r>
          <rPr>
            <sz val="9"/>
            <color indexed="81"/>
            <rFont val="宋体"/>
            <family val="3"/>
            <charset val="134"/>
          </rPr>
          <t>人</t>
        </r>
        <r>
          <rPr>
            <sz val="9"/>
            <color indexed="81"/>
            <rFont val="Tahoma"/>
            <family val="2"/>
          </rPr>
          <t xml:space="preserve">  
</t>
        </r>
        <r>
          <rPr>
            <sz val="9"/>
            <color indexed="81"/>
            <rFont val="宋体"/>
            <family val="3"/>
            <charset val="134"/>
          </rPr>
          <t>由于人员都不分校区，故助理按总人数的</t>
        </r>
        <r>
          <rPr>
            <sz val="9"/>
            <color indexed="81"/>
            <rFont val="Tahoma"/>
            <family val="2"/>
          </rPr>
          <t>3</t>
        </r>
        <r>
          <rPr>
            <sz val="9"/>
            <color indexed="81"/>
            <rFont val="宋体"/>
            <family val="3"/>
            <charset val="134"/>
          </rPr>
          <t>成提成</t>
        </r>
      </text>
    </comment>
    <comment ref="W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天府路</t>
        </r>
        <r>
          <rPr>
            <sz val="9"/>
            <color indexed="81"/>
            <rFont val="Tahoma"/>
            <family val="2"/>
          </rPr>
          <t>700+</t>
        </r>
        <r>
          <rPr>
            <sz val="9"/>
            <color indexed="81"/>
            <rFont val="宋体"/>
            <family val="3"/>
            <charset val="134"/>
          </rPr>
          <t>华景分校</t>
        </r>
        <r>
          <rPr>
            <sz val="9"/>
            <color indexed="81"/>
            <rFont val="Tahoma"/>
            <family val="2"/>
          </rPr>
          <t xml:space="preserve">400
</t>
        </r>
      </text>
    </comment>
    <comment ref="AF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详见出书提成表（天府路校区出书</t>
        </r>
        <r>
          <rPr>
            <sz val="9"/>
            <color indexed="81"/>
            <rFont val="Tahoma"/>
            <family val="2"/>
          </rPr>
          <t>4</t>
        </r>
        <r>
          <rPr>
            <sz val="9"/>
            <color indexed="81"/>
            <rFont val="宋体"/>
            <family val="3"/>
            <charset val="134"/>
          </rPr>
          <t>套）</t>
        </r>
      </text>
    </comment>
    <comment ref="AI9" authorId="3">
      <text>
        <r>
          <rPr>
            <b/>
            <sz val="9"/>
            <color indexed="81"/>
            <rFont val="宋体"/>
            <family val="3"/>
            <charset val="134"/>
          </rPr>
          <t>User:</t>
        </r>
        <r>
          <rPr>
            <sz val="9"/>
            <color indexed="81"/>
            <rFont val="宋体"/>
            <family val="3"/>
            <charset val="134"/>
          </rPr>
          <t xml:space="preserve">
天府路</t>
        </r>
      </text>
    </comment>
    <comment ref="AP9"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保底工资，故补贴</t>
        </r>
        <r>
          <rPr>
            <sz val="9"/>
            <color indexed="81"/>
            <rFont val="Tahoma"/>
            <family val="2"/>
          </rPr>
          <t>1200</t>
        </r>
      </text>
    </comment>
  </commentList>
</comments>
</file>

<file path=xl/comments5.xml><?xml version="1.0" encoding="utf-8"?>
<comments xmlns="http://schemas.openxmlformats.org/spreadsheetml/2006/main">
  <authors>
    <author>user</author>
    <author>lenovo</author>
    <author>雨林木风</author>
    <author>微软用户</author>
    <author>Administrator</author>
  </authors>
  <commentList>
    <comment ref="D5" authorId="0">
      <text>
        <r>
          <rPr>
            <sz val="9"/>
            <rFont val="宋体"/>
            <family val="3"/>
            <charset val="134"/>
          </rPr>
          <t>user:
填写教学部/市场部/行政部</t>
        </r>
      </text>
    </comment>
    <comment ref="H5" authorId="0">
      <text>
        <r>
          <rPr>
            <sz val="9"/>
            <rFont val="宋体"/>
            <family val="3"/>
            <charset val="134"/>
          </rPr>
          <t>user:
填写全职/兼职</t>
        </r>
      </text>
    </comment>
    <comment ref="I5" authorId="0">
      <text>
        <r>
          <rPr>
            <sz val="9"/>
            <rFont val="宋体"/>
            <family val="3"/>
            <charset val="134"/>
          </rPr>
          <t>user:
填写正式期/试用期/离职/产假/停薪留职</t>
        </r>
      </text>
    </comment>
    <comment ref="J5" authorId="0">
      <text>
        <r>
          <rPr>
            <sz val="9"/>
            <rFont val="宋体"/>
            <family val="3"/>
            <charset val="134"/>
          </rPr>
          <t>user:
必须填写身份证全称或护照全称，并与其一致</t>
        </r>
      </text>
    </comment>
    <comment ref="K5" authorId="0">
      <text>
        <r>
          <rPr>
            <sz val="9"/>
            <rFont val="宋体"/>
            <family val="3"/>
            <charset val="134"/>
          </rPr>
          <t>user:
填写数字；如6.5</t>
        </r>
      </text>
    </comment>
    <comment ref="AF5" authorId="1">
      <text>
        <r>
          <rPr>
            <sz val="9"/>
            <rFont val="宋体"/>
            <family val="3"/>
            <charset val="134"/>
          </rPr>
          <t>包括（城市标准津贴+年限津贴+职称津贴）（包含标准工资、课时费级别、职称津贴）  基本工资降低20 用于购买素质基金</t>
        </r>
      </text>
    </comment>
    <comment ref="AJ5" authorId="2">
      <text>
        <r>
          <rPr>
            <sz val="9"/>
            <rFont val="宋体"/>
            <family val="3"/>
            <charset val="134"/>
          </rPr>
          <t>雨林木风:
该项基数=（月度个人总工作量-35）*超35点工作量课时费单价+35*35点以内工作量课时费单价；
教师领取基数=个人当月实际收费课程工作量*课时费绩效领取标准；
35点以内：ABCD分别为15/12/10/8;
35点以外：ABCD分别为25/22/18/15
教务主任以及教学校长此部分按照以下标准的一分为二设立公式进行填写；一半考核离职，招聘（具体参考ABCD区域招聘离职标准）；
一半考核班级平均人数；实际领取=（1/2）基数*班级平均人数的系数；</t>
        </r>
      </text>
    </comment>
    <comment ref="AL5" authorId="0">
      <text>
        <r>
          <rPr>
            <sz val="9"/>
            <rFont val="宋体"/>
            <family val="3"/>
            <charset val="134"/>
          </rPr>
          <t>user:
续费率</t>
        </r>
      </text>
    </comment>
    <comment ref="AN5" authorId="0">
      <text>
        <r>
          <rPr>
            <sz val="9"/>
            <rFont val="宋体"/>
            <family val="3"/>
            <charset val="134"/>
          </rPr>
          <t>user:
行政及教学组长以上级别。岗位绩效；小组长以上级别有，规模人数*对应单价</t>
        </r>
      </text>
    </comment>
    <comment ref="AO5" authorId="2">
      <text>
        <r>
          <rPr>
            <sz val="9"/>
            <rFont val="宋体"/>
            <family val="3"/>
            <charset val="134"/>
          </rPr>
          <t>雨林木风:
市场部3岗位工资基数
组长级别以上才有的岗位工资，按级别地图计算</t>
        </r>
      </text>
    </comment>
    <comment ref="AP5" authorId="0">
      <text>
        <r>
          <rPr>
            <sz val="9"/>
            <rFont val="宋体"/>
            <family val="3"/>
            <charset val="134"/>
          </rPr>
          <t>user:
主任级别以上才有。</t>
        </r>
      </text>
    </comment>
    <comment ref="AQ5" authorId="2">
      <text>
        <r>
          <rPr>
            <sz val="9"/>
            <rFont val="宋体"/>
            <family val="3"/>
            <charset val="134"/>
          </rPr>
          <t>雨林木风:
教学部10：退费结算</t>
        </r>
      </text>
    </comment>
    <comment ref="AV5" authorId="0">
      <text>
        <r>
          <rPr>
            <sz val="9"/>
            <rFont val="宋体"/>
            <family val="3"/>
            <charset val="134"/>
          </rPr>
          <t>user:
例如：主任级别以上，1个电话25元，按规模2%但至少抽查6个/月。</t>
        </r>
      </text>
    </comment>
    <comment ref="AW5" authorId="0">
      <text>
        <r>
          <rPr>
            <sz val="9"/>
            <rFont val="宋体"/>
            <family val="3"/>
            <charset val="134"/>
          </rPr>
          <t>user：
30元/小时全部级别、主任无加班费、行政78元/3小时</t>
        </r>
      </text>
    </comment>
    <comment ref="AX5" authorId="0">
      <text>
        <r>
          <rPr>
            <sz val="9"/>
            <rFont val="宋体"/>
            <family val="3"/>
            <charset val="134"/>
          </rPr>
          <t>user:
去课题学校上课，一般30-45元/小时</t>
        </r>
      </text>
    </comment>
    <comment ref="AY5" authorId="0">
      <text>
        <r>
          <rPr>
            <sz val="9"/>
            <rFont val="宋体"/>
            <family val="3"/>
            <charset val="134"/>
          </rPr>
          <t>user:
参照赠送课计算方法</t>
        </r>
      </text>
    </comment>
    <comment ref="AZ5" authorId="2">
      <text>
        <r>
          <rPr>
            <sz val="9"/>
            <rFont val="宋体"/>
            <family val="3"/>
            <charset val="134"/>
          </rPr>
          <t>雨林木风:
扣罚用负数表示/奖励用正数表示</t>
        </r>
      </text>
    </comment>
    <comment ref="AJ6" authorId="0">
      <text>
        <r>
          <rPr>
            <sz val="9"/>
            <rFont val="宋体"/>
            <family val="3"/>
            <charset val="134"/>
          </rPr>
          <t>user:
人员离职率、主任工作量达标</t>
        </r>
      </text>
    </comment>
    <comment ref="AK6" authorId="0">
      <text>
        <r>
          <rPr>
            <sz val="9"/>
            <rFont val="宋体"/>
            <family val="3"/>
            <charset val="134"/>
          </rPr>
          <t>user:
班级饱和率</t>
        </r>
      </text>
    </comment>
    <comment ref="AN6" authorId="2">
      <text>
        <r>
          <rPr>
            <sz val="9"/>
            <rFont val="宋体"/>
            <family val="3"/>
            <charset val="134"/>
          </rPr>
          <t>雨林木风:
个人按照精读+泛读人数20人结算；结算月不达标扣除当月全额课时费绩效； 达标全额领取；并结算倒扣人头罚金以及超人头续费奖金；</t>
        </r>
      </text>
    </comment>
    <comment ref="AO6" authorId="2">
      <text>
        <r>
          <rPr>
            <sz val="9"/>
            <rFont val="宋体"/>
            <family val="3"/>
            <charset val="134"/>
          </rPr>
          <t>雨林木风:
团队按照部门，团队或分校人数30人结算；结算月团队不达标扣除当月全额岗位工资基数； 达标全额领取；并结算团队倒扣人头罚金以及超人头续费奖金；</t>
        </r>
      </text>
    </comment>
    <comment ref="AP6" authorId="2">
      <text>
        <r>
          <rPr>
            <sz val="9"/>
            <rFont val="宋体"/>
            <family val="3"/>
            <charset val="134"/>
          </rPr>
          <t>雨林木风:
团队按照部门，团队或分校人数30人结算；结算月团队不达标扣除当月全额岗位工资基数； 达标全额领取；并结算团队倒扣人头罚金以及超人头续费奖金；</t>
        </r>
      </text>
    </comment>
    <comment ref="AJ7"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培训记录</t>
        </r>
        <r>
          <rPr>
            <sz val="10"/>
            <color indexed="81"/>
            <rFont val="Tahoma"/>
            <family val="2"/>
          </rPr>
          <t>2</t>
        </r>
        <r>
          <rPr>
            <sz val="10"/>
            <color indexed="81"/>
            <rFont val="宋体"/>
            <family val="3"/>
            <charset val="134"/>
          </rPr>
          <t>天，按</t>
        </r>
        <r>
          <rPr>
            <sz val="10"/>
            <color indexed="81"/>
            <rFont val="Tahoma"/>
            <family val="2"/>
          </rPr>
          <t>150</t>
        </r>
        <r>
          <rPr>
            <sz val="10"/>
            <color indexed="81"/>
            <rFont val="宋体"/>
            <family val="3"/>
            <charset val="134"/>
          </rPr>
          <t>元</t>
        </r>
        <r>
          <rPr>
            <sz val="10"/>
            <color indexed="81"/>
            <rFont val="Tahoma"/>
            <family val="2"/>
          </rPr>
          <t>/</t>
        </r>
        <r>
          <rPr>
            <sz val="10"/>
            <color indexed="81"/>
            <rFont val="宋体"/>
            <family val="3"/>
            <charset val="134"/>
          </rPr>
          <t>天，合计</t>
        </r>
        <r>
          <rPr>
            <sz val="10"/>
            <color indexed="81"/>
            <rFont val="Tahoma"/>
            <family val="2"/>
          </rPr>
          <t>300</t>
        </r>
        <r>
          <rPr>
            <sz val="10"/>
            <color indexed="81"/>
            <rFont val="宋体"/>
            <family val="3"/>
            <charset val="134"/>
          </rPr>
          <t xml:space="preserve">元
配书：
</t>
        </r>
        <r>
          <rPr>
            <sz val="10"/>
            <color indexed="81"/>
            <rFont val="Tahoma"/>
            <family val="2"/>
          </rPr>
          <t>1</t>
        </r>
        <r>
          <rPr>
            <sz val="10"/>
            <color indexed="81"/>
            <rFont val="宋体"/>
            <family val="3"/>
            <charset val="134"/>
          </rPr>
          <t>月份配书</t>
        </r>
        <r>
          <rPr>
            <sz val="10"/>
            <color indexed="81"/>
            <rFont val="Tahoma"/>
            <family val="2"/>
          </rPr>
          <t>60</t>
        </r>
        <r>
          <rPr>
            <sz val="10"/>
            <color indexed="81"/>
            <rFont val="宋体"/>
            <family val="3"/>
            <charset val="134"/>
          </rPr>
          <t>套，先按平均数</t>
        </r>
        <r>
          <rPr>
            <sz val="10"/>
            <color indexed="81"/>
            <rFont val="Tahoma"/>
            <family val="2"/>
          </rPr>
          <t>60</t>
        </r>
        <r>
          <rPr>
            <sz val="10"/>
            <color indexed="81"/>
            <rFont val="宋体"/>
            <family val="3"/>
            <charset val="134"/>
          </rPr>
          <t>套</t>
        </r>
        <r>
          <rPr>
            <sz val="10"/>
            <color indexed="81"/>
            <rFont val="Tahoma"/>
            <family val="2"/>
          </rPr>
          <t>/</t>
        </r>
        <r>
          <rPr>
            <sz val="10"/>
            <color indexed="81"/>
            <rFont val="宋体"/>
            <family val="3"/>
            <charset val="134"/>
          </rPr>
          <t xml:space="preserve">月计提
</t>
        </r>
        <r>
          <rPr>
            <sz val="10"/>
            <color indexed="81"/>
            <rFont val="Tahoma"/>
            <family val="2"/>
          </rPr>
          <t>2</t>
        </r>
        <r>
          <rPr>
            <sz val="10"/>
            <color indexed="81"/>
            <rFont val="宋体"/>
            <family val="3"/>
            <charset val="134"/>
          </rPr>
          <t>月份配书</t>
        </r>
        <r>
          <rPr>
            <sz val="10"/>
            <color indexed="81"/>
            <rFont val="Tahoma"/>
            <family val="2"/>
          </rPr>
          <t>68</t>
        </r>
        <r>
          <rPr>
            <sz val="10"/>
            <color indexed="81"/>
            <rFont val="宋体"/>
            <family val="3"/>
            <charset val="134"/>
          </rPr>
          <t>套，先按平均数</t>
        </r>
        <r>
          <rPr>
            <sz val="10"/>
            <color indexed="81"/>
            <rFont val="Tahoma"/>
            <family val="2"/>
          </rPr>
          <t>60</t>
        </r>
        <r>
          <rPr>
            <sz val="10"/>
            <color indexed="81"/>
            <rFont val="宋体"/>
            <family val="3"/>
            <charset val="134"/>
          </rPr>
          <t>套</t>
        </r>
        <r>
          <rPr>
            <sz val="10"/>
            <color indexed="81"/>
            <rFont val="Tahoma"/>
            <family val="2"/>
          </rPr>
          <t>/</t>
        </r>
        <r>
          <rPr>
            <sz val="10"/>
            <color indexed="81"/>
            <rFont val="宋体"/>
            <family val="3"/>
            <charset val="134"/>
          </rPr>
          <t xml:space="preserve">月计提
</t>
        </r>
        <r>
          <rPr>
            <sz val="10"/>
            <color indexed="81"/>
            <rFont val="Tahoma"/>
            <family val="2"/>
          </rPr>
          <t>3</t>
        </r>
        <r>
          <rPr>
            <sz val="10"/>
            <color indexed="81"/>
            <rFont val="宋体"/>
            <family val="3"/>
            <charset val="134"/>
          </rPr>
          <t>月份配书</t>
        </r>
        <r>
          <rPr>
            <sz val="10"/>
            <color indexed="81"/>
            <rFont val="Tahoma"/>
            <family val="2"/>
          </rPr>
          <t>62</t>
        </r>
        <r>
          <rPr>
            <sz val="10"/>
            <color indexed="81"/>
            <rFont val="宋体"/>
            <family val="3"/>
            <charset val="134"/>
          </rPr>
          <t>套，先按平均数</t>
        </r>
        <r>
          <rPr>
            <sz val="10"/>
            <color indexed="81"/>
            <rFont val="Tahoma"/>
            <family val="2"/>
          </rPr>
          <t>60</t>
        </r>
        <r>
          <rPr>
            <sz val="10"/>
            <color indexed="81"/>
            <rFont val="宋体"/>
            <family val="3"/>
            <charset val="134"/>
          </rPr>
          <t>套</t>
        </r>
        <r>
          <rPr>
            <sz val="10"/>
            <color indexed="81"/>
            <rFont val="Tahoma"/>
            <family val="2"/>
          </rPr>
          <t>/</t>
        </r>
        <r>
          <rPr>
            <sz val="10"/>
            <color indexed="81"/>
            <rFont val="宋体"/>
            <family val="3"/>
            <charset val="134"/>
          </rPr>
          <t xml:space="preserve">月计提
</t>
        </r>
        <r>
          <rPr>
            <sz val="10"/>
            <color indexed="81"/>
            <rFont val="Tahoma"/>
            <family val="2"/>
          </rPr>
          <t>3</t>
        </r>
        <r>
          <rPr>
            <sz val="10"/>
            <color indexed="81"/>
            <rFont val="宋体"/>
            <family val="3"/>
            <charset val="134"/>
          </rPr>
          <t>月份招聘</t>
        </r>
        <r>
          <rPr>
            <sz val="10"/>
            <color indexed="81"/>
            <rFont val="Tahoma"/>
            <family val="2"/>
          </rPr>
          <t>3</t>
        </r>
        <r>
          <rPr>
            <sz val="10"/>
            <color indexed="81"/>
            <rFont val="宋体"/>
            <family val="3"/>
            <charset val="134"/>
          </rPr>
          <t>人</t>
        </r>
        <r>
          <rPr>
            <sz val="10"/>
            <color indexed="81"/>
            <rFont val="Tahoma"/>
            <family val="2"/>
          </rPr>
          <t xml:space="preserve">  </t>
        </r>
        <r>
          <rPr>
            <sz val="10"/>
            <color indexed="81"/>
            <rFont val="宋体"/>
            <family val="3"/>
            <charset val="134"/>
          </rPr>
          <t>按</t>
        </r>
        <r>
          <rPr>
            <sz val="10"/>
            <color indexed="81"/>
            <rFont val="Tahoma"/>
            <family val="2"/>
          </rPr>
          <t>300</t>
        </r>
        <r>
          <rPr>
            <sz val="10"/>
            <color indexed="81"/>
            <rFont val="宋体"/>
            <family val="3"/>
            <charset val="134"/>
          </rPr>
          <t>元</t>
        </r>
        <r>
          <rPr>
            <sz val="10"/>
            <color indexed="81"/>
            <rFont val="Tahoma"/>
            <family val="2"/>
          </rPr>
          <t>*3-=900</t>
        </r>
        <r>
          <rPr>
            <sz val="10"/>
            <color indexed="81"/>
            <rFont val="宋体"/>
            <family val="3"/>
            <charset val="134"/>
          </rPr>
          <t>元
（详见人事档案）</t>
        </r>
        <r>
          <rPr>
            <sz val="10"/>
            <color indexed="81"/>
            <rFont val="Tahoma"/>
            <family val="2"/>
          </rPr>
          <t>3</t>
        </r>
        <r>
          <rPr>
            <sz val="10"/>
            <color indexed="81"/>
            <rFont val="宋体"/>
            <family val="3"/>
            <charset val="134"/>
          </rPr>
          <t xml:space="preserve">人完成入职手续及相关培训。胡宜夕、陈晓敏、王圆圆
</t>
        </r>
        <r>
          <rPr>
            <sz val="10"/>
            <color indexed="81"/>
            <rFont val="Tahoma"/>
            <family val="2"/>
          </rPr>
          <t>3</t>
        </r>
        <r>
          <rPr>
            <sz val="10"/>
            <color indexed="81"/>
            <rFont val="宋体"/>
            <family val="3"/>
            <charset val="134"/>
          </rPr>
          <t>月份上门面试人数</t>
        </r>
        <r>
          <rPr>
            <sz val="10"/>
            <color indexed="81"/>
            <rFont val="Tahoma"/>
            <family val="2"/>
          </rPr>
          <t>13</t>
        </r>
        <r>
          <rPr>
            <sz val="10"/>
            <color indexed="81"/>
            <rFont val="宋体"/>
            <family val="3"/>
            <charset val="134"/>
          </rPr>
          <t>人</t>
        </r>
      </text>
    </comment>
    <comment ref="AK7"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饱和率不达标</t>
        </r>
      </text>
    </comment>
    <comment ref="AP7" authorId="3">
      <text>
        <r>
          <rPr>
            <b/>
            <sz val="10"/>
            <color indexed="81"/>
            <rFont val="宋体"/>
            <family val="3"/>
            <charset val="134"/>
          </rPr>
          <t>微软用户</t>
        </r>
        <r>
          <rPr>
            <b/>
            <sz val="10"/>
            <color indexed="81"/>
            <rFont val="Tahoma"/>
            <family val="2"/>
          </rPr>
          <t>:</t>
        </r>
        <r>
          <rPr>
            <sz val="10"/>
            <color indexed="81"/>
            <rFont val="Tahoma"/>
            <family val="2"/>
          </rPr>
          <t xml:space="preserve">
</t>
        </r>
      </text>
    </comment>
    <comment ref="AX7" authorId="3">
      <text>
        <r>
          <rPr>
            <b/>
            <sz val="9"/>
            <color indexed="81"/>
            <rFont val="宋体"/>
            <family val="3"/>
            <charset val="134"/>
          </rPr>
          <t>微软用户</t>
        </r>
        <r>
          <rPr>
            <b/>
            <sz val="9"/>
            <color indexed="81"/>
            <rFont val="Tahoma"/>
            <family val="2"/>
          </rPr>
          <t xml:space="preserve">:
</t>
        </r>
        <r>
          <rPr>
            <b/>
            <sz val="9"/>
            <color indexed="81"/>
            <rFont val="宋体"/>
            <family val="3"/>
            <charset val="134"/>
          </rPr>
          <t>华景分校杨敏从</t>
        </r>
        <r>
          <rPr>
            <b/>
            <sz val="9"/>
            <color indexed="81"/>
            <rFont val="Tahoma"/>
            <family val="2"/>
          </rPr>
          <t>1</t>
        </r>
        <r>
          <rPr>
            <b/>
            <sz val="9"/>
            <color indexed="81"/>
            <rFont val="宋体"/>
            <family val="3"/>
            <charset val="134"/>
          </rPr>
          <t>月份开始天府路分校点上班，故华景分校仓库又重新陈燕梅接手，并负责天府路校区的所有财务报表。
故按之前华景分校无助理补贴</t>
        </r>
        <r>
          <rPr>
            <b/>
            <sz val="9"/>
            <color indexed="81"/>
            <rFont val="Tahoma"/>
            <family val="2"/>
          </rPr>
          <t>600</t>
        </r>
        <r>
          <rPr>
            <b/>
            <sz val="9"/>
            <color indexed="81"/>
            <rFont val="宋体"/>
            <family val="3"/>
            <charset val="134"/>
          </rPr>
          <t>元</t>
        </r>
        <r>
          <rPr>
            <b/>
            <sz val="9"/>
            <color indexed="81"/>
            <rFont val="Tahoma"/>
            <family val="2"/>
          </rPr>
          <t>/</t>
        </r>
        <r>
          <rPr>
            <b/>
            <sz val="9"/>
            <color indexed="81"/>
            <rFont val="宋体"/>
            <family val="3"/>
            <charset val="134"/>
          </rPr>
          <t>月
天府路分校的报表和支出账以及收费审核等工作，补助</t>
        </r>
        <r>
          <rPr>
            <b/>
            <sz val="9"/>
            <color indexed="81"/>
            <rFont val="Tahoma"/>
            <family val="2"/>
          </rPr>
          <t>300</t>
        </r>
        <r>
          <rPr>
            <b/>
            <sz val="9"/>
            <color indexed="81"/>
            <rFont val="宋体"/>
            <family val="3"/>
            <charset val="134"/>
          </rPr>
          <t>元</t>
        </r>
        <r>
          <rPr>
            <b/>
            <sz val="9"/>
            <color indexed="81"/>
            <rFont val="Tahoma"/>
            <family val="2"/>
          </rPr>
          <t>/</t>
        </r>
        <r>
          <rPr>
            <b/>
            <sz val="9"/>
            <color indexed="81"/>
            <rFont val="宋体"/>
            <family val="3"/>
            <charset val="134"/>
          </rPr>
          <t xml:space="preserve">月
</t>
        </r>
        <r>
          <rPr>
            <sz val="9"/>
            <color indexed="81"/>
            <rFont val="宋体"/>
            <family val="3"/>
            <charset val="134"/>
          </rPr>
          <t xml:space="preserve">
</t>
        </r>
        <r>
          <rPr>
            <sz val="9"/>
            <color indexed="81"/>
            <rFont val="Tahoma"/>
            <family val="2"/>
          </rPr>
          <t xml:space="preserve">
</t>
        </r>
      </text>
    </comment>
    <comment ref="BD7" authorId="4">
      <text>
        <r>
          <rPr>
            <b/>
            <sz val="9"/>
            <color indexed="81"/>
            <rFont val="Tahoma"/>
            <family val="2"/>
          </rPr>
          <t>Administrator:</t>
        </r>
        <r>
          <rPr>
            <sz val="9"/>
            <color indexed="81"/>
            <rFont val="Tahoma"/>
            <family val="2"/>
          </rPr>
          <t xml:space="preserve">
</t>
        </r>
        <r>
          <rPr>
            <sz val="9"/>
            <color indexed="81"/>
            <rFont val="宋体"/>
            <family val="3"/>
            <charset val="134"/>
          </rPr>
          <t>购买</t>
        </r>
        <r>
          <rPr>
            <sz val="9"/>
            <color indexed="81"/>
            <rFont val="Tahoma"/>
            <family val="2"/>
          </rPr>
          <t>Ipad</t>
        </r>
        <r>
          <rPr>
            <sz val="9"/>
            <color indexed="81"/>
            <rFont val="宋体"/>
            <family val="3"/>
            <charset val="134"/>
          </rPr>
          <t>，首月补贴</t>
        </r>
        <r>
          <rPr>
            <sz val="9"/>
            <color indexed="81"/>
            <rFont val="Tahoma"/>
            <family val="2"/>
          </rPr>
          <t>600</t>
        </r>
        <r>
          <rPr>
            <sz val="9"/>
            <color indexed="81"/>
            <rFont val="宋体"/>
            <family val="3"/>
            <charset val="134"/>
          </rPr>
          <t>元，第二个开始补贴</t>
        </r>
        <r>
          <rPr>
            <sz val="9"/>
            <color indexed="81"/>
            <rFont val="Tahoma"/>
            <family val="2"/>
          </rPr>
          <t>60</t>
        </r>
        <r>
          <rPr>
            <sz val="9"/>
            <color indexed="81"/>
            <rFont val="宋体"/>
            <family val="3"/>
            <charset val="134"/>
          </rPr>
          <t>元</t>
        </r>
      </text>
    </comment>
    <comment ref="R8" authorId="4">
      <text>
        <r>
          <rPr>
            <b/>
            <sz val="9"/>
            <color indexed="81"/>
            <rFont val="Tahoma"/>
            <family val="2"/>
          </rPr>
          <t>Administrator:</t>
        </r>
        <r>
          <rPr>
            <sz val="9"/>
            <color indexed="81"/>
            <rFont val="Tahoma"/>
            <family val="2"/>
          </rPr>
          <t xml:space="preserve">
</t>
        </r>
      </text>
    </comment>
    <comment ref="AW8"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美式厨房工作：采购</t>
        </r>
        <r>
          <rPr>
            <sz val="10"/>
            <color indexed="81"/>
            <rFont val="Tahoma"/>
            <family val="2"/>
          </rPr>
          <t>+</t>
        </r>
        <r>
          <rPr>
            <sz val="10"/>
            <color indexed="81"/>
            <rFont val="宋体"/>
            <family val="3"/>
            <charset val="134"/>
          </rPr>
          <t>协助</t>
        </r>
        <r>
          <rPr>
            <sz val="10"/>
            <color indexed="81"/>
            <rFont val="Tahoma"/>
            <family val="2"/>
          </rPr>
          <t>+</t>
        </r>
        <r>
          <rPr>
            <sz val="10"/>
            <color indexed="81"/>
            <rFont val="宋体"/>
            <family val="3"/>
            <charset val="134"/>
          </rPr>
          <t>清洗整理并每月固定清洗厨师服。</t>
        </r>
      </text>
    </comment>
    <comment ref="AX8"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兼职保安，补贴</t>
        </r>
        <r>
          <rPr>
            <sz val="10"/>
            <color indexed="81"/>
            <rFont val="Tahoma"/>
            <family val="2"/>
          </rPr>
          <t>300</t>
        </r>
        <r>
          <rPr>
            <sz val="10"/>
            <color indexed="81"/>
            <rFont val="宋体"/>
            <family val="3"/>
            <charset val="134"/>
          </rPr>
          <t>元</t>
        </r>
        <r>
          <rPr>
            <sz val="10"/>
            <color indexed="81"/>
            <rFont val="Tahoma"/>
            <family val="2"/>
          </rPr>
          <t>/</t>
        </r>
        <r>
          <rPr>
            <sz val="10"/>
            <color indexed="81"/>
            <rFont val="宋体"/>
            <family val="3"/>
            <charset val="134"/>
          </rPr>
          <t>月</t>
        </r>
      </text>
    </comment>
    <comment ref="AZ8"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周末花茶补贴
按</t>
        </r>
        <r>
          <rPr>
            <sz val="10"/>
            <color indexed="81"/>
            <rFont val="Tahoma"/>
            <family val="2"/>
          </rPr>
          <t>0.1</t>
        </r>
        <r>
          <rPr>
            <sz val="10"/>
            <color indexed="81"/>
            <rFont val="宋体"/>
            <family val="3"/>
            <charset val="134"/>
          </rPr>
          <t>元</t>
        </r>
        <r>
          <rPr>
            <sz val="10"/>
            <color indexed="81"/>
            <rFont val="Tahoma"/>
            <family val="2"/>
          </rPr>
          <t>/</t>
        </r>
        <r>
          <rPr>
            <sz val="10"/>
            <color indexed="81"/>
            <rFont val="宋体"/>
            <family val="3"/>
            <charset val="134"/>
          </rPr>
          <t xml:space="preserve">杯
</t>
        </r>
        <r>
          <rPr>
            <sz val="10"/>
            <color indexed="81"/>
            <rFont val="Tahoma"/>
            <family val="2"/>
          </rPr>
          <t>3</t>
        </r>
        <r>
          <rPr>
            <sz val="10"/>
            <color indexed="81"/>
            <rFont val="宋体"/>
            <family val="3"/>
            <charset val="134"/>
          </rPr>
          <t>月份</t>
        </r>
        <r>
          <rPr>
            <sz val="10"/>
            <color indexed="81"/>
            <rFont val="Tahoma"/>
            <family val="2"/>
          </rPr>
          <t>617</t>
        </r>
        <r>
          <rPr>
            <sz val="10"/>
            <color indexed="81"/>
            <rFont val="宋体"/>
            <family val="3"/>
            <charset val="134"/>
          </rPr>
          <t>个杯子，故领取</t>
        </r>
        <r>
          <rPr>
            <sz val="10"/>
            <color indexed="81"/>
            <rFont val="Tahoma"/>
            <family val="2"/>
          </rPr>
          <t>61.7</t>
        </r>
        <r>
          <rPr>
            <sz val="10"/>
            <color indexed="81"/>
            <rFont val="宋体"/>
            <family val="3"/>
            <charset val="134"/>
          </rPr>
          <t>元补贴</t>
        </r>
      </text>
    </comment>
    <comment ref="AX9"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天府路校区行政助理，协助陈燕梅完成所有月度财务套表。
兼职市场招生工作
故韦总批准补贴</t>
        </r>
        <r>
          <rPr>
            <sz val="10"/>
            <color indexed="81"/>
            <rFont val="Tahoma"/>
            <family val="2"/>
          </rPr>
          <t>300</t>
        </r>
        <r>
          <rPr>
            <sz val="10"/>
            <color indexed="81"/>
            <rFont val="宋体"/>
            <family val="3"/>
            <charset val="134"/>
          </rPr>
          <t>元</t>
        </r>
        <r>
          <rPr>
            <sz val="10"/>
            <color indexed="81"/>
            <rFont val="Tahoma"/>
            <family val="2"/>
          </rPr>
          <t>/</t>
        </r>
        <r>
          <rPr>
            <sz val="10"/>
            <color indexed="81"/>
            <rFont val="宋体"/>
            <family val="3"/>
            <charset val="134"/>
          </rPr>
          <t xml:space="preserve">月
</t>
        </r>
      </text>
    </comment>
  </commentList>
</comments>
</file>

<file path=xl/comments6.xml><?xml version="1.0" encoding="utf-8"?>
<comments xmlns="http://schemas.openxmlformats.org/spreadsheetml/2006/main">
  <authors>
    <author>user</author>
    <author>lenovo</author>
    <author>雨林木风</author>
    <author>微软用户</author>
    <author>Administrator</author>
  </authors>
  <commentList>
    <comment ref="D5" authorId="0">
      <text>
        <r>
          <rPr>
            <sz val="9"/>
            <rFont val="宋体"/>
            <family val="3"/>
            <charset val="134"/>
          </rPr>
          <t>user:
填写教学部/市场部/行政部</t>
        </r>
      </text>
    </comment>
    <comment ref="H5" authorId="0">
      <text>
        <r>
          <rPr>
            <sz val="9"/>
            <rFont val="宋体"/>
            <family val="3"/>
            <charset val="134"/>
          </rPr>
          <t>user:
填写全职/兼职</t>
        </r>
      </text>
    </comment>
    <comment ref="I5" authorId="0">
      <text>
        <r>
          <rPr>
            <sz val="9"/>
            <rFont val="宋体"/>
            <family val="3"/>
            <charset val="134"/>
          </rPr>
          <t>user:
填写正式期/试用期/离职/产假/停薪留职</t>
        </r>
      </text>
    </comment>
    <comment ref="J5" authorId="0">
      <text>
        <r>
          <rPr>
            <sz val="9"/>
            <rFont val="宋体"/>
            <family val="3"/>
            <charset val="134"/>
          </rPr>
          <t>user:
必须填写身份证全称或护照全称，并与其一致</t>
        </r>
      </text>
    </comment>
    <comment ref="K5" authorId="0">
      <text>
        <r>
          <rPr>
            <sz val="9"/>
            <rFont val="宋体"/>
            <family val="3"/>
            <charset val="134"/>
          </rPr>
          <t>user:
填写数字；如6.5</t>
        </r>
      </text>
    </comment>
    <comment ref="AF5" authorId="1">
      <text>
        <r>
          <rPr>
            <sz val="9"/>
            <rFont val="宋体"/>
            <family val="3"/>
            <charset val="134"/>
          </rPr>
          <t>包括（城市标准津贴+年限津贴+职称津贴）（包含标准工资、课时费级别、职称津贴）  基本工资降低20 用于购买素质基金</t>
        </r>
      </text>
    </comment>
    <comment ref="AJ5" authorId="2">
      <text>
        <r>
          <rPr>
            <sz val="9"/>
            <rFont val="宋体"/>
            <family val="3"/>
            <charset val="134"/>
          </rPr>
          <t>雨林木风:
该项基数=（月度个人总工作量-35）*超35点工作量课时费单价+35*35点以内工作量课时费单价；
教师领取基数=个人当月实际收费课程工作量*课时费绩效领取标准；
35点以内：ABCD分别为15/12/10/8;
35点以外：ABCD分别为25/22/18/15
教务主任以及教学校长此部分按照以下标准的一分为二设立公式进行填写；一半考核离职，招聘（具体参考ABCD区域招聘离职标准）；
一半考核班级平均人数；实际领取=（1/2）基数*班级平均人数的系数；</t>
        </r>
      </text>
    </comment>
    <comment ref="AL5" authorId="0">
      <text>
        <r>
          <rPr>
            <sz val="9"/>
            <rFont val="宋体"/>
            <family val="3"/>
            <charset val="134"/>
          </rPr>
          <t>user:
续费率</t>
        </r>
      </text>
    </comment>
    <comment ref="AN5" authorId="0">
      <text>
        <r>
          <rPr>
            <sz val="9"/>
            <rFont val="宋体"/>
            <family val="3"/>
            <charset val="134"/>
          </rPr>
          <t>user:
行政及教学组长以上级别。岗位绩效；小组长以上级别有，规模人数*对应单价</t>
        </r>
      </text>
    </comment>
    <comment ref="AO5" authorId="2">
      <text>
        <r>
          <rPr>
            <sz val="9"/>
            <rFont val="宋体"/>
            <family val="3"/>
            <charset val="134"/>
          </rPr>
          <t>雨林木风:
市场部3岗位工资基数
组长级别以上才有的岗位工资，按级别地图计算</t>
        </r>
      </text>
    </comment>
    <comment ref="AP5" authorId="0">
      <text>
        <r>
          <rPr>
            <sz val="9"/>
            <rFont val="宋体"/>
            <family val="3"/>
            <charset val="134"/>
          </rPr>
          <t>user:
主任级别以上才有。</t>
        </r>
      </text>
    </comment>
    <comment ref="AQ5" authorId="2">
      <text>
        <r>
          <rPr>
            <sz val="9"/>
            <rFont val="宋体"/>
            <family val="3"/>
            <charset val="134"/>
          </rPr>
          <t>雨林木风:
教学部10：退费结算</t>
        </r>
      </text>
    </comment>
    <comment ref="AV5" authorId="0">
      <text>
        <r>
          <rPr>
            <sz val="9"/>
            <rFont val="宋体"/>
            <family val="3"/>
            <charset val="134"/>
          </rPr>
          <t>user:
例如：主任级别以上，1个电话25元，按规模2%但至少抽查6个/月。</t>
        </r>
      </text>
    </comment>
    <comment ref="AW5" authorId="0">
      <text>
        <r>
          <rPr>
            <sz val="9"/>
            <rFont val="宋体"/>
            <family val="3"/>
            <charset val="134"/>
          </rPr>
          <t>user：
30元/小时全部级别、主任无加班费、行政78元/3小时</t>
        </r>
      </text>
    </comment>
    <comment ref="AX5" authorId="0">
      <text>
        <r>
          <rPr>
            <sz val="9"/>
            <rFont val="宋体"/>
            <family val="3"/>
            <charset val="134"/>
          </rPr>
          <t>user:
去课题学校上课，一般30-45元/小时</t>
        </r>
      </text>
    </comment>
    <comment ref="AY5" authorId="0">
      <text>
        <r>
          <rPr>
            <sz val="9"/>
            <rFont val="宋体"/>
            <family val="3"/>
            <charset val="134"/>
          </rPr>
          <t>user:
参照赠送课计算方法</t>
        </r>
      </text>
    </comment>
    <comment ref="AZ5" authorId="2">
      <text>
        <r>
          <rPr>
            <sz val="9"/>
            <rFont val="宋体"/>
            <family val="3"/>
            <charset val="134"/>
          </rPr>
          <t>雨林木风:
扣罚用负数表示/奖励用正数表示</t>
        </r>
      </text>
    </comment>
    <comment ref="AJ6" authorId="0">
      <text>
        <r>
          <rPr>
            <sz val="9"/>
            <rFont val="宋体"/>
            <family val="3"/>
            <charset val="134"/>
          </rPr>
          <t>user:
人员离职率、主任工作量达标</t>
        </r>
      </text>
    </comment>
    <comment ref="AK6" authorId="0">
      <text>
        <r>
          <rPr>
            <sz val="9"/>
            <rFont val="宋体"/>
            <family val="3"/>
            <charset val="134"/>
          </rPr>
          <t>user:
班级饱和率</t>
        </r>
      </text>
    </comment>
    <comment ref="AN6" authorId="2">
      <text>
        <r>
          <rPr>
            <sz val="9"/>
            <rFont val="宋体"/>
            <family val="3"/>
            <charset val="134"/>
          </rPr>
          <t>雨林木风:
个人按照精读+泛读人数20人结算；结算月不达标扣除当月全额课时费绩效； 达标全额领取；并结算倒扣人头罚金以及超人头续费奖金；</t>
        </r>
      </text>
    </comment>
    <comment ref="AO6" authorId="2">
      <text>
        <r>
          <rPr>
            <sz val="9"/>
            <rFont val="宋体"/>
            <family val="3"/>
            <charset val="134"/>
          </rPr>
          <t>雨林木风:
团队按照部门，团队或分校人数30人结算；结算月团队不达标扣除当月全额岗位工资基数； 达标全额领取；并结算团队倒扣人头罚金以及超人头续费奖金；</t>
        </r>
      </text>
    </comment>
    <comment ref="AP6" authorId="2">
      <text>
        <r>
          <rPr>
            <sz val="9"/>
            <rFont val="宋体"/>
            <family val="3"/>
            <charset val="134"/>
          </rPr>
          <t>雨林木风:
团队按照部门，团队或分校人数30人结算；结算月团队不达标扣除当月全额岗位工资基数； 达标全额领取；并结算团队倒扣人头罚金以及超人头续费奖金；</t>
        </r>
      </text>
    </comment>
    <comment ref="AJ7"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培训记录</t>
        </r>
        <r>
          <rPr>
            <sz val="10"/>
            <color indexed="81"/>
            <rFont val="Tahoma"/>
            <family val="2"/>
          </rPr>
          <t>2</t>
        </r>
        <r>
          <rPr>
            <sz val="10"/>
            <color indexed="81"/>
            <rFont val="宋体"/>
            <family val="3"/>
            <charset val="134"/>
          </rPr>
          <t>天，按</t>
        </r>
        <r>
          <rPr>
            <sz val="10"/>
            <color indexed="81"/>
            <rFont val="Tahoma"/>
            <family val="2"/>
          </rPr>
          <t>150</t>
        </r>
        <r>
          <rPr>
            <sz val="10"/>
            <color indexed="81"/>
            <rFont val="宋体"/>
            <family val="3"/>
            <charset val="134"/>
          </rPr>
          <t>元</t>
        </r>
        <r>
          <rPr>
            <sz val="10"/>
            <color indexed="81"/>
            <rFont val="Tahoma"/>
            <family val="2"/>
          </rPr>
          <t>/</t>
        </r>
        <r>
          <rPr>
            <sz val="10"/>
            <color indexed="81"/>
            <rFont val="宋体"/>
            <family val="3"/>
            <charset val="134"/>
          </rPr>
          <t>天，合计</t>
        </r>
        <r>
          <rPr>
            <sz val="10"/>
            <color indexed="81"/>
            <rFont val="Tahoma"/>
            <family val="2"/>
          </rPr>
          <t>300</t>
        </r>
        <r>
          <rPr>
            <sz val="10"/>
            <color indexed="81"/>
            <rFont val="宋体"/>
            <family val="3"/>
            <charset val="134"/>
          </rPr>
          <t xml:space="preserve">元
配书：
</t>
        </r>
        <r>
          <rPr>
            <sz val="10"/>
            <color indexed="81"/>
            <rFont val="Tahoma"/>
            <family val="2"/>
          </rPr>
          <t>1</t>
        </r>
        <r>
          <rPr>
            <sz val="10"/>
            <color indexed="81"/>
            <rFont val="宋体"/>
            <family val="3"/>
            <charset val="134"/>
          </rPr>
          <t>月份配书</t>
        </r>
        <r>
          <rPr>
            <sz val="10"/>
            <color indexed="81"/>
            <rFont val="Tahoma"/>
            <family val="2"/>
          </rPr>
          <t>60</t>
        </r>
        <r>
          <rPr>
            <sz val="10"/>
            <color indexed="81"/>
            <rFont val="宋体"/>
            <family val="3"/>
            <charset val="134"/>
          </rPr>
          <t>套，先按平均数</t>
        </r>
        <r>
          <rPr>
            <sz val="10"/>
            <color indexed="81"/>
            <rFont val="Tahoma"/>
            <family val="2"/>
          </rPr>
          <t>60</t>
        </r>
        <r>
          <rPr>
            <sz val="10"/>
            <color indexed="81"/>
            <rFont val="宋体"/>
            <family val="3"/>
            <charset val="134"/>
          </rPr>
          <t>套</t>
        </r>
        <r>
          <rPr>
            <sz val="10"/>
            <color indexed="81"/>
            <rFont val="Tahoma"/>
            <family val="2"/>
          </rPr>
          <t>/</t>
        </r>
        <r>
          <rPr>
            <sz val="10"/>
            <color indexed="81"/>
            <rFont val="宋体"/>
            <family val="3"/>
            <charset val="134"/>
          </rPr>
          <t xml:space="preserve">月计提
</t>
        </r>
        <r>
          <rPr>
            <sz val="10"/>
            <color indexed="81"/>
            <rFont val="Tahoma"/>
            <family val="2"/>
          </rPr>
          <t>2</t>
        </r>
        <r>
          <rPr>
            <sz val="10"/>
            <color indexed="81"/>
            <rFont val="宋体"/>
            <family val="3"/>
            <charset val="134"/>
          </rPr>
          <t>月份配书</t>
        </r>
        <r>
          <rPr>
            <sz val="10"/>
            <color indexed="81"/>
            <rFont val="Tahoma"/>
            <family val="2"/>
          </rPr>
          <t>68</t>
        </r>
        <r>
          <rPr>
            <sz val="10"/>
            <color indexed="81"/>
            <rFont val="宋体"/>
            <family val="3"/>
            <charset val="134"/>
          </rPr>
          <t>套，先按平均数</t>
        </r>
        <r>
          <rPr>
            <sz val="10"/>
            <color indexed="81"/>
            <rFont val="Tahoma"/>
            <family val="2"/>
          </rPr>
          <t>60</t>
        </r>
        <r>
          <rPr>
            <sz val="10"/>
            <color indexed="81"/>
            <rFont val="宋体"/>
            <family val="3"/>
            <charset val="134"/>
          </rPr>
          <t>套</t>
        </r>
        <r>
          <rPr>
            <sz val="10"/>
            <color indexed="81"/>
            <rFont val="Tahoma"/>
            <family val="2"/>
          </rPr>
          <t>/</t>
        </r>
        <r>
          <rPr>
            <sz val="10"/>
            <color indexed="81"/>
            <rFont val="宋体"/>
            <family val="3"/>
            <charset val="134"/>
          </rPr>
          <t xml:space="preserve">月计提
</t>
        </r>
      </text>
    </comment>
    <comment ref="AK7"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饱和率不达标</t>
        </r>
      </text>
    </comment>
    <comment ref="AP7" authorId="3">
      <text>
        <r>
          <rPr>
            <b/>
            <sz val="10"/>
            <color indexed="81"/>
            <rFont val="宋体"/>
            <family val="3"/>
            <charset val="134"/>
          </rPr>
          <t>微软用户</t>
        </r>
        <r>
          <rPr>
            <b/>
            <sz val="10"/>
            <color indexed="81"/>
            <rFont val="Tahoma"/>
            <family val="2"/>
          </rPr>
          <t>:</t>
        </r>
        <r>
          <rPr>
            <sz val="10"/>
            <color indexed="81"/>
            <rFont val="Tahoma"/>
            <family val="2"/>
          </rPr>
          <t xml:space="preserve">
</t>
        </r>
      </text>
    </comment>
    <comment ref="AX7" authorId="3">
      <text>
        <r>
          <rPr>
            <b/>
            <sz val="9"/>
            <color indexed="81"/>
            <rFont val="宋体"/>
            <family val="3"/>
            <charset val="134"/>
          </rPr>
          <t>微软用户</t>
        </r>
        <r>
          <rPr>
            <b/>
            <sz val="9"/>
            <color indexed="81"/>
            <rFont val="Tahoma"/>
            <family val="2"/>
          </rPr>
          <t xml:space="preserve">:
</t>
        </r>
        <r>
          <rPr>
            <b/>
            <sz val="9"/>
            <color indexed="81"/>
            <rFont val="宋体"/>
            <family val="3"/>
            <charset val="134"/>
          </rPr>
          <t>华景分校杨敏从</t>
        </r>
        <r>
          <rPr>
            <b/>
            <sz val="9"/>
            <color indexed="81"/>
            <rFont val="Tahoma"/>
            <family val="2"/>
          </rPr>
          <t>1</t>
        </r>
        <r>
          <rPr>
            <b/>
            <sz val="9"/>
            <color indexed="81"/>
            <rFont val="宋体"/>
            <family val="3"/>
            <charset val="134"/>
          </rPr>
          <t>月份开始天府路分校点上班，故华景分校仓库又重新陈燕梅接手，并负责天府路校区的所有财务报表。
故按之前华景分校无助理补贴</t>
        </r>
        <r>
          <rPr>
            <b/>
            <sz val="9"/>
            <color indexed="81"/>
            <rFont val="Tahoma"/>
            <family val="2"/>
          </rPr>
          <t>600</t>
        </r>
        <r>
          <rPr>
            <b/>
            <sz val="9"/>
            <color indexed="81"/>
            <rFont val="宋体"/>
            <family val="3"/>
            <charset val="134"/>
          </rPr>
          <t>元</t>
        </r>
        <r>
          <rPr>
            <b/>
            <sz val="9"/>
            <color indexed="81"/>
            <rFont val="Tahoma"/>
            <family val="2"/>
          </rPr>
          <t>/</t>
        </r>
        <r>
          <rPr>
            <b/>
            <sz val="9"/>
            <color indexed="81"/>
            <rFont val="宋体"/>
            <family val="3"/>
            <charset val="134"/>
          </rPr>
          <t>月
补回</t>
        </r>
        <r>
          <rPr>
            <b/>
            <sz val="9"/>
            <color indexed="81"/>
            <rFont val="Tahoma"/>
            <family val="2"/>
          </rPr>
          <t>1</t>
        </r>
        <r>
          <rPr>
            <b/>
            <sz val="9"/>
            <color indexed="81"/>
            <rFont val="宋体"/>
            <family val="3"/>
            <charset val="134"/>
          </rPr>
          <t>月份的补贴和领取</t>
        </r>
        <r>
          <rPr>
            <b/>
            <sz val="9"/>
            <color indexed="81"/>
            <rFont val="Tahoma"/>
            <family val="2"/>
          </rPr>
          <t>2</t>
        </r>
        <r>
          <rPr>
            <b/>
            <sz val="9"/>
            <color indexed="81"/>
            <rFont val="宋体"/>
            <family val="3"/>
            <charset val="134"/>
          </rPr>
          <t>月份的补贴。</t>
        </r>
        <r>
          <rPr>
            <sz val="9"/>
            <color indexed="81"/>
            <rFont val="Tahoma"/>
            <family val="2"/>
          </rPr>
          <t xml:space="preserve">
</t>
        </r>
        <r>
          <rPr>
            <sz val="9"/>
            <color indexed="81"/>
            <rFont val="宋体"/>
            <family val="3"/>
            <charset val="134"/>
          </rPr>
          <t xml:space="preserve">
</t>
        </r>
        <r>
          <rPr>
            <sz val="9"/>
            <color indexed="81"/>
            <rFont val="Tahoma"/>
            <family val="2"/>
          </rPr>
          <t xml:space="preserve">
</t>
        </r>
      </text>
    </comment>
    <comment ref="AZ7"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老生续费按</t>
        </r>
        <r>
          <rPr>
            <sz val="10"/>
            <color indexed="81"/>
            <rFont val="Tahoma"/>
            <family val="2"/>
          </rPr>
          <t>3</t>
        </r>
        <r>
          <rPr>
            <sz val="10"/>
            <color indexed="81"/>
            <rFont val="宋体"/>
            <family val="3"/>
            <charset val="134"/>
          </rPr>
          <t xml:space="preserve">个点提成。
</t>
        </r>
        <r>
          <rPr>
            <sz val="10"/>
            <color indexed="81"/>
            <rFont val="Tahoma"/>
            <family val="2"/>
          </rPr>
          <t xml:space="preserve">6380*0.03=191
</t>
        </r>
        <r>
          <rPr>
            <sz val="10"/>
            <color indexed="81"/>
            <rFont val="宋体"/>
            <family val="3"/>
            <charset val="134"/>
          </rPr>
          <t>另外</t>
        </r>
        <r>
          <rPr>
            <sz val="10"/>
            <color indexed="81"/>
            <rFont val="Tahoma"/>
            <family val="2"/>
          </rPr>
          <t>1</t>
        </r>
        <r>
          <rPr>
            <sz val="10"/>
            <color indexed="81"/>
            <rFont val="宋体"/>
            <family val="3"/>
            <charset val="134"/>
          </rPr>
          <t>月份完成</t>
        </r>
        <r>
          <rPr>
            <sz val="10"/>
            <color indexed="81"/>
            <rFont val="Tahoma"/>
            <family val="2"/>
          </rPr>
          <t>3</t>
        </r>
        <r>
          <rPr>
            <sz val="10"/>
            <color indexed="81"/>
            <rFont val="宋体"/>
            <family val="3"/>
            <charset val="134"/>
          </rPr>
          <t xml:space="preserve">家公司的实名认证
</t>
        </r>
        <r>
          <rPr>
            <sz val="10"/>
            <color indexed="81"/>
            <rFont val="Tahoma"/>
            <family val="2"/>
          </rPr>
          <t>3</t>
        </r>
        <r>
          <rPr>
            <sz val="10"/>
            <color indexed="81"/>
            <rFont val="宋体"/>
            <family val="3"/>
            <charset val="134"/>
          </rPr>
          <t>家</t>
        </r>
        <r>
          <rPr>
            <sz val="10"/>
            <color indexed="81"/>
            <rFont val="Tahoma"/>
            <family val="2"/>
          </rPr>
          <t>*80</t>
        </r>
        <r>
          <rPr>
            <sz val="10"/>
            <color indexed="81"/>
            <rFont val="宋体"/>
            <family val="3"/>
            <charset val="134"/>
          </rPr>
          <t>元</t>
        </r>
        <r>
          <rPr>
            <sz val="10"/>
            <color indexed="81"/>
            <rFont val="Tahoma"/>
            <family val="2"/>
          </rPr>
          <t>/</t>
        </r>
        <r>
          <rPr>
            <sz val="10"/>
            <color indexed="81"/>
            <rFont val="宋体"/>
            <family val="3"/>
            <charset val="134"/>
          </rPr>
          <t>家</t>
        </r>
        <r>
          <rPr>
            <sz val="10"/>
            <color indexed="81"/>
            <rFont val="Tahoma"/>
            <family val="2"/>
          </rPr>
          <t>=240</t>
        </r>
      </text>
    </comment>
    <comment ref="BD7" authorId="4">
      <text>
        <r>
          <rPr>
            <b/>
            <sz val="9"/>
            <color indexed="81"/>
            <rFont val="Tahoma"/>
            <family val="2"/>
          </rPr>
          <t>Administrator:</t>
        </r>
        <r>
          <rPr>
            <sz val="9"/>
            <color indexed="81"/>
            <rFont val="Tahoma"/>
            <family val="2"/>
          </rPr>
          <t xml:space="preserve">
</t>
        </r>
        <r>
          <rPr>
            <sz val="9"/>
            <color indexed="81"/>
            <rFont val="宋体"/>
            <family val="3"/>
            <charset val="134"/>
          </rPr>
          <t>购买</t>
        </r>
        <r>
          <rPr>
            <sz val="9"/>
            <color indexed="81"/>
            <rFont val="Tahoma"/>
            <family val="2"/>
          </rPr>
          <t>Ipad</t>
        </r>
        <r>
          <rPr>
            <sz val="9"/>
            <color indexed="81"/>
            <rFont val="宋体"/>
            <family val="3"/>
            <charset val="134"/>
          </rPr>
          <t>，首月补贴</t>
        </r>
        <r>
          <rPr>
            <sz val="9"/>
            <color indexed="81"/>
            <rFont val="Tahoma"/>
            <family val="2"/>
          </rPr>
          <t>600</t>
        </r>
        <r>
          <rPr>
            <sz val="9"/>
            <color indexed="81"/>
            <rFont val="宋体"/>
            <family val="3"/>
            <charset val="134"/>
          </rPr>
          <t>元，第二个开始补贴</t>
        </r>
        <r>
          <rPr>
            <sz val="9"/>
            <color indexed="81"/>
            <rFont val="Tahoma"/>
            <family val="2"/>
          </rPr>
          <t>60</t>
        </r>
        <r>
          <rPr>
            <sz val="9"/>
            <color indexed="81"/>
            <rFont val="宋体"/>
            <family val="3"/>
            <charset val="134"/>
          </rPr>
          <t>元</t>
        </r>
      </text>
    </comment>
    <comment ref="R8" authorId="4">
      <text>
        <r>
          <rPr>
            <b/>
            <sz val="9"/>
            <color indexed="81"/>
            <rFont val="Tahoma"/>
            <family val="2"/>
          </rPr>
          <t>Administrator:</t>
        </r>
        <r>
          <rPr>
            <sz val="9"/>
            <color indexed="81"/>
            <rFont val="Tahoma"/>
            <family val="2"/>
          </rPr>
          <t xml:space="preserve">
</t>
        </r>
      </text>
    </comment>
    <comment ref="AX8"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兼职保安，补贴</t>
        </r>
        <r>
          <rPr>
            <sz val="10"/>
            <color indexed="81"/>
            <rFont val="Tahoma"/>
            <family val="2"/>
          </rPr>
          <t>300</t>
        </r>
        <r>
          <rPr>
            <sz val="10"/>
            <color indexed="81"/>
            <rFont val="宋体"/>
            <family val="3"/>
            <charset val="134"/>
          </rPr>
          <t>元</t>
        </r>
        <r>
          <rPr>
            <sz val="10"/>
            <color indexed="81"/>
            <rFont val="Tahoma"/>
            <family val="2"/>
          </rPr>
          <t>/</t>
        </r>
        <r>
          <rPr>
            <sz val="10"/>
            <color indexed="81"/>
            <rFont val="宋体"/>
            <family val="3"/>
            <charset val="134"/>
          </rPr>
          <t>月</t>
        </r>
      </text>
    </comment>
    <comment ref="AZ8"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周末花茶补贴
按</t>
        </r>
        <r>
          <rPr>
            <sz val="10"/>
            <color indexed="81"/>
            <rFont val="Tahoma"/>
            <family val="2"/>
          </rPr>
          <t>0.1</t>
        </r>
        <r>
          <rPr>
            <sz val="10"/>
            <color indexed="81"/>
            <rFont val="宋体"/>
            <family val="3"/>
            <charset val="134"/>
          </rPr>
          <t>元</t>
        </r>
        <r>
          <rPr>
            <sz val="10"/>
            <color indexed="81"/>
            <rFont val="Tahoma"/>
            <family val="2"/>
          </rPr>
          <t>/</t>
        </r>
        <r>
          <rPr>
            <sz val="10"/>
            <color indexed="81"/>
            <rFont val="宋体"/>
            <family val="3"/>
            <charset val="134"/>
          </rPr>
          <t xml:space="preserve">杯
</t>
        </r>
        <r>
          <rPr>
            <sz val="10"/>
            <color indexed="81"/>
            <rFont val="Tahoma"/>
            <family val="2"/>
          </rPr>
          <t>2</t>
        </r>
        <r>
          <rPr>
            <sz val="10"/>
            <color indexed="81"/>
            <rFont val="宋体"/>
            <family val="3"/>
            <charset val="134"/>
          </rPr>
          <t>月份</t>
        </r>
        <r>
          <rPr>
            <sz val="10"/>
            <color indexed="81"/>
            <rFont val="Tahoma"/>
            <family val="2"/>
          </rPr>
          <t>170</t>
        </r>
        <r>
          <rPr>
            <sz val="10"/>
            <color indexed="81"/>
            <rFont val="宋体"/>
            <family val="3"/>
            <charset val="134"/>
          </rPr>
          <t>个杯子，故领取</t>
        </r>
        <r>
          <rPr>
            <sz val="10"/>
            <color indexed="81"/>
            <rFont val="Tahoma"/>
            <family val="2"/>
          </rPr>
          <t>17</t>
        </r>
        <r>
          <rPr>
            <sz val="10"/>
            <color indexed="81"/>
            <rFont val="宋体"/>
            <family val="3"/>
            <charset val="134"/>
          </rPr>
          <t>元补贴</t>
        </r>
      </text>
    </comment>
    <comment ref="AU9"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病假</t>
        </r>
        <r>
          <rPr>
            <sz val="10"/>
            <color indexed="81"/>
            <rFont val="Tahoma"/>
            <family val="2"/>
          </rPr>
          <t>3</t>
        </r>
        <r>
          <rPr>
            <sz val="10"/>
            <color indexed="81"/>
            <rFont val="宋体"/>
            <family val="3"/>
            <charset val="134"/>
          </rPr>
          <t>天，</t>
        </r>
        <r>
          <rPr>
            <sz val="10"/>
            <color indexed="81"/>
            <rFont val="Tahoma"/>
            <family val="2"/>
          </rPr>
          <t>2</t>
        </r>
        <r>
          <rPr>
            <sz val="10"/>
            <color indexed="81"/>
            <rFont val="宋体"/>
            <family val="3"/>
            <charset val="134"/>
          </rPr>
          <t>天为有薪病假，故扣第三天病假</t>
        </r>
        <r>
          <rPr>
            <sz val="10"/>
            <color indexed="81"/>
            <rFont val="Tahoma"/>
            <family val="2"/>
          </rPr>
          <t>50</t>
        </r>
        <r>
          <rPr>
            <sz val="10"/>
            <color indexed="81"/>
            <rFont val="宋体"/>
            <family val="3"/>
            <charset val="134"/>
          </rPr>
          <t>元。
请假去佛山，故扣事假一天</t>
        </r>
        <r>
          <rPr>
            <sz val="10"/>
            <color indexed="81"/>
            <rFont val="Tahoma"/>
            <family val="2"/>
          </rPr>
          <t>100</t>
        </r>
        <r>
          <rPr>
            <sz val="10"/>
            <color indexed="81"/>
            <rFont val="宋体"/>
            <family val="3"/>
            <charset val="134"/>
          </rPr>
          <t>元</t>
        </r>
      </text>
    </comment>
    <comment ref="AX9" authorId="3">
      <text>
        <r>
          <rPr>
            <b/>
            <sz val="10"/>
            <color indexed="81"/>
            <rFont val="宋体"/>
            <family val="3"/>
            <charset val="134"/>
          </rPr>
          <t>微软用户</t>
        </r>
        <r>
          <rPr>
            <b/>
            <sz val="10"/>
            <color indexed="81"/>
            <rFont val="Tahoma"/>
            <family val="2"/>
          </rPr>
          <t>:</t>
        </r>
        <r>
          <rPr>
            <sz val="10"/>
            <color indexed="81"/>
            <rFont val="Tahoma"/>
            <family val="2"/>
          </rPr>
          <t xml:space="preserve">
</t>
        </r>
        <r>
          <rPr>
            <sz val="10"/>
            <color indexed="81"/>
            <rFont val="宋体"/>
            <family val="3"/>
            <charset val="134"/>
          </rPr>
          <t>天府路校区行政助理，协助陈燕梅完成所有月度财务套表。
兼职市场招生工作
故韦总批准补贴</t>
        </r>
        <r>
          <rPr>
            <sz val="10"/>
            <color indexed="81"/>
            <rFont val="Tahoma"/>
            <family val="2"/>
          </rPr>
          <t>300</t>
        </r>
        <r>
          <rPr>
            <sz val="10"/>
            <color indexed="81"/>
            <rFont val="宋体"/>
            <family val="3"/>
            <charset val="134"/>
          </rPr>
          <t>元</t>
        </r>
        <r>
          <rPr>
            <sz val="10"/>
            <color indexed="81"/>
            <rFont val="Tahoma"/>
            <family val="2"/>
          </rPr>
          <t>/</t>
        </r>
        <r>
          <rPr>
            <sz val="10"/>
            <color indexed="81"/>
            <rFont val="宋体"/>
            <family val="3"/>
            <charset val="134"/>
          </rPr>
          <t xml:space="preserve">月
</t>
        </r>
      </text>
    </comment>
  </commentList>
</comments>
</file>

<file path=xl/comments7.xml><?xml version="1.0" encoding="utf-8"?>
<comments xmlns="http://schemas.openxmlformats.org/spreadsheetml/2006/main">
  <authors>
    <author>Administrator</author>
  </authors>
  <commentList>
    <comment ref="AX7" authorId="0">
      <text>
        <r>
          <rPr>
            <b/>
            <sz val="9"/>
            <color indexed="81"/>
            <rFont val="Tahoma"/>
            <family val="2"/>
          </rPr>
          <t>Administrator:</t>
        </r>
        <r>
          <rPr>
            <sz val="9"/>
            <color indexed="81"/>
            <rFont val="Tahoma"/>
            <family val="2"/>
          </rPr>
          <t xml:space="preserve">
</t>
        </r>
        <r>
          <rPr>
            <sz val="9"/>
            <color indexed="81"/>
            <rFont val="宋体"/>
            <family val="3"/>
            <charset val="134"/>
          </rPr>
          <t>校管家补贴</t>
        </r>
      </text>
    </comment>
  </commentList>
</comments>
</file>

<file path=xl/comments8.xml><?xml version="1.0" encoding="utf-8"?>
<comments xmlns="http://schemas.openxmlformats.org/spreadsheetml/2006/main">
  <authors>
    <author>作者</author>
  </authors>
  <commentList>
    <comment ref="H266" authorId="0">
      <text>
        <r>
          <rPr>
            <b/>
            <sz val="10"/>
            <rFont val="宋体"/>
            <family val="3"/>
            <charset val="134"/>
          </rPr>
          <t>作者:</t>
        </r>
        <r>
          <rPr>
            <sz val="10"/>
            <rFont val="宋体"/>
            <family val="3"/>
            <charset val="134"/>
          </rPr>
          <t xml:space="preserve">
</t>
        </r>
        <r>
          <rPr>
            <sz val="10"/>
            <rFont val="宋体"/>
            <family val="3"/>
            <charset val="134"/>
          </rPr>
          <t>其中四人只发新课标</t>
        </r>
      </text>
    </comment>
  </commentList>
</comments>
</file>

<file path=xl/sharedStrings.xml><?xml version="1.0" encoding="utf-8"?>
<sst xmlns="http://schemas.openxmlformats.org/spreadsheetml/2006/main" count="5949" uniqueCount="1436">
  <si>
    <t>一、</t>
  </si>
  <si>
    <r>
      <rPr>
        <sz val="7"/>
        <rFont val="Times New Roman"/>
        <family val="1"/>
      </rPr>
      <t xml:space="preserve">    </t>
    </r>
    <r>
      <rPr>
        <sz val="11"/>
        <rFont val="微软雅黑"/>
        <family val="2"/>
        <charset val="134"/>
      </rPr>
      <t>关于工资表提交时间</t>
    </r>
  </si>
  <si>
    <r>
      <rPr>
        <sz val="11"/>
        <rFont val="微软雅黑"/>
        <family val="2"/>
        <charset val="134"/>
      </rPr>
      <t>分校提交总部的工资表时间必须是</t>
    </r>
    <r>
      <rPr>
        <sz val="11"/>
        <rFont val="Tahoma"/>
        <family val="2"/>
      </rPr>
      <t>5</t>
    </r>
    <r>
      <rPr>
        <sz val="11"/>
        <rFont val="微软雅黑"/>
        <family val="2"/>
        <charset val="134"/>
      </rPr>
      <t>日，凡超过</t>
    </r>
    <r>
      <rPr>
        <sz val="11"/>
        <rFont val="Tahoma"/>
        <family val="2"/>
      </rPr>
      <t>5</t>
    </r>
    <r>
      <rPr>
        <sz val="11"/>
        <rFont val="微软雅黑"/>
        <family val="2"/>
        <charset val="134"/>
      </rPr>
      <t>日提交的的分校给于工资编制人及分校审核工资的负责人记予三级行政事故。</t>
    </r>
  </si>
  <si>
    <t>二、</t>
  </si>
  <si>
    <t>工资表填写主要说明</t>
  </si>
  <si>
    <t>首先盘点清楚所有人员变动情况，不得出现当月工资漏制作某一员工的情况</t>
  </si>
  <si>
    <t>此表格应包含1-12月份整年度工资表，不能随意删减或更改月份。例如：本月上交5月份的工资表，此表中必须包含1-4月份正确反馈的工资数据。每月工资表在上月财务返回的工资表基础上制作（在财务返回的上月工资表下方标签处点击右键选择“移动或复制工资表”，在建立副本处打勾，点击“确定”），不得使用上月分校提交总部未审核通过后反馈的工资表制作。</t>
  </si>
  <si>
    <r>
      <rPr>
        <sz val="11"/>
        <rFont val="微软雅黑"/>
        <family val="2"/>
        <charset val="134"/>
      </rPr>
      <t>工资表中的</t>
    </r>
    <r>
      <rPr>
        <b/>
        <sz val="11"/>
        <color rgb="FFFF0000"/>
        <rFont val="微软雅黑"/>
        <family val="2"/>
        <charset val="134"/>
      </rPr>
      <t>月份、分校、部门（分校教学部必须填写二级部门）、职位、岗位类型、在职状态、工作年限、入职时间、应出勤天数、实际出勤天数</t>
    </r>
    <r>
      <rPr>
        <sz val="11"/>
        <rFont val="微软雅黑"/>
        <family val="2"/>
        <charset val="134"/>
      </rPr>
      <t>必须填写完整且正确无误。</t>
    </r>
    <r>
      <rPr>
        <b/>
        <sz val="11"/>
        <color rgb="FFFF0000"/>
        <rFont val="微软雅黑"/>
        <family val="2"/>
        <charset val="134"/>
      </rPr>
      <t>姓名必须与银行卡</t>
    </r>
    <r>
      <rPr>
        <sz val="11"/>
        <rFont val="微软雅黑"/>
        <family val="2"/>
        <charset val="134"/>
      </rPr>
      <t>的姓名一致，如不一致，则视为不能正常发放.记予</t>
    </r>
    <r>
      <rPr>
        <b/>
        <sz val="11"/>
        <color rgb="FFFF0000"/>
        <rFont val="微软雅黑"/>
        <family val="2"/>
        <charset val="134"/>
      </rPr>
      <t>三级行政事故</t>
    </r>
    <r>
      <rPr>
        <sz val="11"/>
        <rFont val="微软雅黑"/>
        <family val="2"/>
        <charset val="134"/>
      </rPr>
      <t>。</t>
    </r>
  </si>
  <si>
    <t>工资表中“应出勤天数”为单月实际天数。例如：11月份总天数为30天，应出勤天数为30天，“实际出勤天数”为应出勤天数减去请假及缺勤天数。出现实际出勤天数&lt;应出勤天数的时候，必须在实际出勤天数插入批注注明原因。</t>
  </si>
  <si>
    <t>个人社保扣费金额必须以人事统计的社保扣费明细表为准进行填写，是必须工资表编制人核对的。</t>
  </si>
  <si>
    <t>产假工资为：基本工资+餐补+房补-个人社保</t>
  </si>
  <si>
    <t>公司的任何福利都不能体现在工资表里，一经发现按三级事故处理。</t>
  </si>
  <si>
    <t>所有的离职补偿都必须由分校负责人提出书面申请，经过李总亲自审批方可以签字发放，书面文件并报财务部备案</t>
  </si>
  <si>
    <t>全职人员的工资只能制作一行。涉及到分校之间分摊人工成本的请在备注栏上填写清楚</t>
  </si>
  <si>
    <t>三、</t>
  </si>
  <si>
    <t>工资表附表</t>
  </si>
  <si>
    <t>人事资料</t>
  </si>
  <si>
    <t>课表（教学部）</t>
  </si>
  <si>
    <t>考勤明细</t>
  </si>
  <si>
    <t>社保明细表</t>
  </si>
  <si>
    <t>教师测试</t>
  </si>
  <si>
    <t>升期结算表</t>
  </si>
  <si>
    <t>教师确认收入</t>
  </si>
  <si>
    <t>工资汇总表</t>
  </si>
  <si>
    <t>状态分析表</t>
  </si>
  <si>
    <t>四、</t>
  </si>
  <si>
    <t>其他</t>
  </si>
  <si>
    <t>所有的工资表都必须通过总部的审核后，由总部统一发放，工资不可以私自承诺垫付，如要垫付必须报备给总部财务部，若出现未报备总部私自承诺垫付工资的情况，一律由垫付人自行承担相关后果</t>
  </si>
  <si>
    <t>基础信息</t>
  </si>
  <si>
    <t>固定工资</t>
  </si>
  <si>
    <t>浮动</t>
  </si>
  <si>
    <t>福利补贴</t>
  </si>
  <si>
    <t>代扣</t>
  </si>
  <si>
    <t>教学部</t>
  </si>
  <si>
    <t>市场部</t>
  </si>
  <si>
    <t>总部</t>
  </si>
  <si>
    <t>教学/总部</t>
  </si>
  <si>
    <t>教学/市场</t>
  </si>
  <si>
    <t>序号</t>
  </si>
  <si>
    <t>月份</t>
  </si>
  <si>
    <t>分校</t>
  </si>
  <si>
    <t>部门</t>
  </si>
  <si>
    <t>二级部门</t>
  </si>
  <si>
    <t>岗位级别</t>
  </si>
  <si>
    <t>职位</t>
  </si>
  <si>
    <t>岗位类型</t>
  </si>
  <si>
    <t>在职状态</t>
  </si>
  <si>
    <t>姓名</t>
  </si>
  <si>
    <t>入职时间</t>
  </si>
  <si>
    <t>入树童前年限折算</t>
  </si>
  <si>
    <t>工作年限（月）</t>
  </si>
  <si>
    <t>应出勤天数</t>
  </si>
  <si>
    <t>实际出勤天数</t>
  </si>
  <si>
    <t>培训师级别</t>
  </si>
  <si>
    <t>精读上课人次小时</t>
  </si>
  <si>
    <t>泛读上课人次小时</t>
  </si>
  <si>
    <t>提成比例</t>
  </si>
  <si>
    <t>分校确认收入人次小时平均单价</t>
  </si>
  <si>
    <t>教师收费课程小时数</t>
  </si>
  <si>
    <t>教师课时费级别</t>
  </si>
  <si>
    <t>学生规模</t>
  </si>
  <si>
    <t>净人头</t>
  </si>
  <si>
    <t>进班结算净人头</t>
  </si>
  <si>
    <t>任务数</t>
  </si>
  <si>
    <t>营业额</t>
  </si>
  <si>
    <t>进班结算营业额</t>
  </si>
  <si>
    <t>基本工资</t>
  </si>
  <si>
    <t>岗位工资</t>
  </si>
  <si>
    <t>工作量</t>
  </si>
  <si>
    <t>固定合计</t>
  </si>
  <si>
    <t>工作量课时费</t>
  </si>
  <si>
    <t>研训培训或区域副总督导绩效（续费超人头奖）</t>
  </si>
  <si>
    <t>个人新生奖</t>
  </si>
  <si>
    <t>课时费绩效/工作量绩效</t>
  </si>
  <si>
    <t>岗位工资基数</t>
  </si>
  <si>
    <t>岗位绩效工资/岗位绩效/奖惩</t>
  </si>
  <si>
    <t>流失及退费绩效结算</t>
  </si>
  <si>
    <t>绩效奖金</t>
  </si>
  <si>
    <t>市场费用</t>
  </si>
  <si>
    <t>考勤</t>
  </si>
  <si>
    <t>电话抽查</t>
  </si>
  <si>
    <t>加班费</t>
  </si>
  <si>
    <t>赠送课</t>
  </si>
  <si>
    <t>基地招生课绩效</t>
  </si>
  <si>
    <t>扣罚/奖励</t>
  </si>
  <si>
    <t>浮动合计</t>
  </si>
  <si>
    <t>餐费补贴</t>
  </si>
  <si>
    <t xml:space="preserve">住房补贴 </t>
  </si>
  <si>
    <t>话费/出差/培训补贴</t>
  </si>
  <si>
    <t>离职补偿</t>
  </si>
  <si>
    <t>补贴合计</t>
  </si>
  <si>
    <t>月度应发发总计</t>
  </si>
  <si>
    <t>公积金</t>
  </si>
  <si>
    <t>个人社保</t>
  </si>
  <si>
    <t>个人所得税</t>
  </si>
  <si>
    <t>月度实发总计</t>
  </si>
  <si>
    <t>备注</t>
  </si>
  <si>
    <t>招聘、离职人数、教师收费课程小时数</t>
  </si>
  <si>
    <t>班级平均人数</t>
  </si>
  <si>
    <t>考核个人续费率</t>
  </si>
  <si>
    <t>考核团队续费率</t>
  </si>
  <si>
    <t>1月</t>
  </si>
  <si>
    <t>华景</t>
  </si>
  <si>
    <t>行政部</t>
  </si>
  <si>
    <t>行政经理</t>
  </si>
  <si>
    <t>全职</t>
  </si>
  <si>
    <t>正式期</t>
  </si>
  <si>
    <t>陈燕梅</t>
  </si>
  <si>
    <t>保洁</t>
  </si>
  <si>
    <t>杨再钦</t>
  </si>
  <si>
    <t>行政助理</t>
  </si>
  <si>
    <t>杨敏</t>
  </si>
  <si>
    <t xml:space="preserve"> </t>
  </si>
  <si>
    <t>合计</t>
  </si>
  <si>
    <t>制表人：</t>
  </si>
  <si>
    <t>分校复核人：</t>
  </si>
  <si>
    <t>总部审核人：</t>
  </si>
  <si>
    <t>备注：</t>
  </si>
  <si>
    <t>1、一个人的工资不可以分两行列示计算</t>
  </si>
  <si>
    <t>2、姓名两个字的中间不能有空格</t>
  </si>
  <si>
    <t>3、姓名不能带有岗位等信息</t>
  </si>
  <si>
    <t>4、当月兼职工资表也需要按照此模板制作</t>
  </si>
  <si>
    <t>5、包括试用期工资、兼职工资都需体现在该表上</t>
  </si>
  <si>
    <t>6、工资表第25列个人社保必须和对应月份的社保扣缴明细表核对一致</t>
  </si>
  <si>
    <t>入职满6个月教师收费课程总计（设立公式）不包括组长级别以上的</t>
  </si>
  <si>
    <t>入职满6个月教师人数</t>
  </si>
  <si>
    <t>入职满6个月教师课时费总计（不包括组长级别以上的）</t>
  </si>
  <si>
    <t>入职满6个月教师平均值（每周）</t>
  </si>
  <si>
    <t>体育中心</t>
  </si>
  <si>
    <t>小初部</t>
  </si>
  <si>
    <t>教务主任</t>
  </si>
  <si>
    <t>2月</t>
  </si>
  <si>
    <t>南骏</t>
  </si>
  <si>
    <t>小高部</t>
  </si>
  <si>
    <t>教学组长</t>
  </si>
  <si>
    <t>兼职</t>
  </si>
  <si>
    <t>试用期</t>
  </si>
  <si>
    <t>3月</t>
  </si>
  <si>
    <t>初中部</t>
  </si>
  <si>
    <t>教师</t>
  </si>
  <si>
    <t>离职</t>
  </si>
  <si>
    <t>4月</t>
  </si>
  <si>
    <t>滨江东</t>
  </si>
  <si>
    <t>电话教学</t>
  </si>
  <si>
    <t>产假</t>
  </si>
  <si>
    <t>5月</t>
  </si>
  <si>
    <t>五羊</t>
  </si>
  <si>
    <t>电话教学组长</t>
  </si>
  <si>
    <t>停薪留职</t>
  </si>
  <si>
    <t>6月</t>
  </si>
  <si>
    <t>活动中心</t>
  </si>
  <si>
    <t>外教</t>
  </si>
  <si>
    <t>7月</t>
  </si>
  <si>
    <t>番禺华南</t>
  </si>
  <si>
    <t>外教组长</t>
  </si>
  <si>
    <t>8月</t>
  </si>
  <si>
    <t>番禺市桥</t>
  </si>
  <si>
    <t>招生副校长</t>
  </si>
  <si>
    <t>9月</t>
  </si>
  <si>
    <t>惠州滨江</t>
  </si>
  <si>
    <t>招生主任</t>
  </si>
  <si>
    <t>10月</t>
  </si>
  <si>
    <t>惠州麦地</t>
  </si>
  <si>
    <t>招生顾问</t>
  </si>
  <si>
    <t>11月</t>
  </si>
  <si>
    <t>东莞国泰</t>
  </si>
  <si>
    <t>地推主任</t>
  </si>
  <si>
    <t>12月</t>
  </si>
  <si>
    <t>东莞阳光</t>
  </si>
  <si>
    <t>地推专员</t>
  </si>
  <si>
    <t>信阳</t>
  </si>
  <si>
    <t>广州淘金</t>
  </si>
  <si>
    <t>行政人事经理</t>
  </si>
  <si>
    <t>番禺喜盈</t>
  </si>
  <si>
    <t>惠州江北</t>
  </si>
  <si>
    <t>保安</t>
  </si>
  <si>
    <t>惠州东平</t>
  </si>
  <si>
    <t>惠州金山湖</t>
  </si>
  <si>
    <t>保育员</t>
  </si>
  <si>
    <t>东莞文鼎</t>
  </si>
  <si>
    <t>信阳平桥</t>
  </si>
  <si>
    <t>员工编号</t>
  </si>
  <si>
    <t>类型</t>
  </si>
  <si>
    <t>职务</t>
  </si>
  <si>
    <t>性别</t>
  </si>
  <si>
    <t>出生日期</t>
  </si>
  <si>
    <t>婚否</t>
  </si>
  <si>
    <t>生育状况</t>
  </si>
  <si>
    <t>户口性质</t>
  </si>
  <si>
    <t>身份证号码</t>
  </si>
  <si>
    <t>联系电话</t>
  </si>
  <si>
    <t>通讯地址</t>
  </si>
  <si>
    <t>户口所在地</t>
  </si>
  <si>
    <t>第一学历</t>
  </si>
  <si>
    <t>第一学历院校</t>
  </si>
  <si>
    <t>第一学历专业</t>
  </si>
  <si>
    <t>第一学历毕业时间</t>
  </si>
  <si>
    <t>最高学历</t>
  </si>
  <si>
    <t>最高学历院校</t>
  </si>
  <si>
    <t>最高学历专业</t>
  </si>
  <si>
    <t>最高学历毕业时间</t>
  </si>
  <si>
    <t>联系邮箱</t>
  </si>
  <si>
    <t>资格证名称</t>
  </si>
  <si>
    <t>入职日期</t>
  </si>
  <si>
    <t>树童入职前年限</t>
  </si>
  <si>
    <t>合同开始</t>
  </si>
  <si>
    <t>合同到期期限</t>
  </si>
  <si>
    <t>合同签定公司名称</t>
  </si>
  <si>
    <t>紧急联系人</t>
  </si>
  <si>
    <t>关系</t>
  </si>
  <si>
    <t>紧急联系人电话</t>
  </si>
  <si>
    <t>有无担保人</t>
  </si>
  <si>
    <t>担保人姓名</t>
  </si>
  <si>
    <t>担保人联系电话</t>
  </si>
  <si>
    <t>担保人身份证号码</t>
  </si>
  <si>
    <t>社保号</t>
  </si>
  <si>
    <t>兴业银行（广州区域）</t>
  </si>
  <si>
    <t>工商银行（麦地）</t>
  </si>
  <si>
    <t>建设银行（东莞、惠州滨江）</t>
  </si>
  <si>
    <t>0000703002</t>
  </si>
  <si>
    <t>女</t>
  </si>
  <si>
    <t>1984-08-11</t>
  </si>
  <si>
    <t>否</t>
  </si>
  <si>
    <t>外地农业户口</t>
  </si>
  <si>
    <t>445121198408114221</t>
  </si>
  <si>
    <t>广东省广州市天河区天河路600号</t>
  </si>
  <si>
    <t>广东潮州</t>
  </si>
  <si>
    <t>专科</t>
  </si>
  <si>
    <t>广东白云学院</t>
  </si>
  <si>
    <t>商务英语</t>
  </si>
  <si>
    <t>2006.06.01</t>
  </si>
  <si>
    <t>195599417@qq.com</t>
  </si>
  <si>
    <t>会计证/秘书证</t>
  </si>
  <si>
    <t>2006.01.01</t>
  </si>
  <si>
    <t>2017.08.01</t>
  </si>
  <si>
    <t xml:space="preserve">广东树童教育顾问有限公司 </t>
  </si>
  <si>
    <t>陈燕敏</t>
  </si>
  <si>
    <t>姐妹</t>
  </si>
  <si>
    <t>无</t>
  </si>
  <si>
    <t>60848805</t>
  </si>
  <si>
    <t>622908 397783 303518</t>
  </si>
  <si>
    <t>0000703004</t>
  </si>
  <si>
    <t>1969-03-07</t>
  </si>
  <si>
    <t>是</t>
  </si>
  <si>
    <t>432325196903073167</t>
  </si>
  <si>
    <t>广州市天河区员村四横路程介东</t>
  </si>
  <si>
    <t>湖南桃江</t>
  </si>
  <si>
    <t>初中</t>
  </si>
  <si>
    <t>-</t>
  </si>
  <si>
    <t>2016.05.01</t>
  </si>
  <si>
    <t>2018.04.30</t>
  </si>
  <si>
    <t>刘云福</t>
  </si>
  <si>
    <t>夫妻</t>
  </si>
  <si>
    <t>在老家购买了农村医疗保险</t>
  </si>
  <si>
    <t>未提供</t>
  </si>
  <si>
    <t>0000703005</t>
  </si>
  <si>
    <t>1993-11-08</t>
  </si>
  <si>
    <t>外地非农业户口</t>
  </si>
  <si>
    <t>440902199311080867</t>
  </si>
  <si>
    <t>广州市天河区棠东丰乐牌坊兴盛超市附近</t>
  </si>
  <si>
    <t>广东茂名</t>
  </si>
  <si>
    <t>大专</t>
  </si>
  <si>
    <t>岭南师范学院</t>
  </si>
  <si>
    <t>语文教育</t>
  </si>
  <si>
    <t>2016.07.08</t>
  </si>
  <si>
    <t>383587145@qq.com</t>
  </si>
  <si>
    <t>初级中学教师证</t>
  </si>
  <si>
    <t>广东树童教育顾问有限公司</t>
  </si>
  <si>
    <t>梁永乐</t>
  </si>
  <si>
    <t>朋友</t>
  </si>
  <si>
    <t>3002849192</t>
  </si>
  <si>
    <t>622908393033462113</t>
  </si>
  <si>
    <t>此处有公式，可直接下拉，不需要输入</t>
  </si>
  <si>
    <t>依据员工户口本中户口性质填写</t>
  </si>
  <si>
    <t>此通讯地址为入职时及劳动合同上员工所填信息</t>
  </si>
  <si>
    <t>此处邮箱为员工入职时所填的个人邮箱</t>
  </si>
  <si>
    <t>广州天府路</t>
  </si>
  <si>
    <t>迟到（次）</t>
  </si>
  <si>
    <t>公休</t>
  </si>
  <si>
    <t>年假</t>
  </si>
  <si>
    <t>事假</t>
  </si>
  <si>
    <t>病假</t>
  </si>
  <si>
    <t>婚/丧假/产假</t>
  </si>
  <si>
    <t>旷工</t>
  </si>
  <si>
    <t>本月加班（天数）</t>
  </si>
  <si>
    <t>调休（注明调休哪几天的加班）</t>
  </si>
  <si>
    <t>忘记打卡（次）</t>
  </si>
  <si>
    <t>发送分校</t>
  </si>
  <si>
    <t>购买社保公司名称</t>
  </si>
  <si>
    <t>税费所属时期</t>
  </si>
  <si>
    <t>所属分校</t>
  </si>
  <si>
    <t>工作地点</t>
  </si>
  <si>
    <t>身份证明号码</t>
  </si>
  <si>
    <t>证件名称</t>
  </si>
  <si>
    <t>个人社保号</t>
  </si>
  <si>
    <t>是否在当月月度工资表扣回</t>
  </si>
  <si>
    <t>基本养老保险/外资民营个体经济养老保险</t>
  </si>
  <si>
    <t>基本养老保险(非本市城镇户籍)</t>
  </si>
  <si>
    <t>工伤保险</t>
  </si>
  <si>
    <t>农民工失业保险</t>
  </si>
  <si>
    <t>失业保险</t>
  </si>
  <si>
    <t>综合基本医疗保险</t>
  </si>
  <si>
    <t>补充基本医疗保险</t>
  </si>
  <si>
    <t>生育保险</t>
  </si>
  <si>
    <t>单位合计</t>
  </si>
  <si>
    <t>个人合计</t>
  </si>
  <si>
    <t>应缴金额</t>
  </si>
  <si>
    <t>公司实际扣缴月份</t>
  </si>
  <si>
    <t>计费工资</t>
  </si>
  <si>
    <t>单位</t>
  </si>
  <si>
    <t>个人</t>
  </si>
  <si>
    <t>华景分校</t>
  </si>
  <si>
    <t>广州</t>
  </si>
  <si>
    <t>身份证</t>
  </si>
  <si>
    <t>2906.00</t>
  </si>
  <si>
    <t>406.84</t>
  </si>
  <si>
    <t>232.48</t>
  </si>
  <si>
    <t>1895.00</t>
  </si>
  <si>
    <t>3.79</t>
  </si>
  <si>
    <t>12.13</t>
  </si>
  <si>
    <t>1076.33</t>
  </si>
  <si>
    <t>数据直接来源于分校新报表模版中的年度升期率结算汇总表</t>
  </si>
  <si>
    <t>排名</t>
  </si>
  <si>
    <t>入职日职</t>
  </si>
  <si>
    <t>2015年</t>
  </si>
  <si>
    <t>精读升期前</t>
  </si>
  <si>
    <t>精读升期后</t>
  </si>
  <si>
    <t>精读升期率</t>
  </si>
  <si>
    <t>泛读升期前</t>
  </si>
  <si>
    <t>泛读升期后</t>
  </si>
  <si>
    <t>泛读升期率</t>
  </si>
  <si>
    <t>教师1</t>
  </si>
  <si>
    <t>总分校</t>
  </si>
  <si>
    <t>收费开单发书提成明细</t>
  </si>
  <si>
    <t>岗位</t>
  </si>
  <si>
    <t>一期/补二期</t>
  </si>
  <si>
    <t>二期/续二期</t>
  </si>
  <si>
    <t>三期及以上</t>
  </si>
  <si>
    <t>提成合计</t>
  </si>
  <si>
    <t>单价</t>
  </si>
  <si>
    <t>人数</t>
  </si>
  <si>
    <t>金额</t>
  </si>
  <si>
    <t>学生用书整套出库清单</t>
  </si>
  <si>
    <t>出书日期日期</t>
  </si>
  <si>
    <t>现班级编号</t>
  </si>
  <si>
    <t>学生姓名</t>
  </si>
  <si>
    <t>所领教材</t>
  </si>
  <si>
    <t>领书人</t>
  </si>
  <si>
    <t>数量</t>
  </si>
  <si>
    <t>陈玲</t>
  </si>
  <si>
    <t>备注：金额填写应发工资总额</t>
  </si>
  <si>
    <t>全/兼职</t>
  </si>
  <si>
    <t>年度</t>
  </si>
  <si>
    <t>月均</t>
  </si>
  <si>
    <t>行政部工资占比</t>
  </si>
  <si>
    <t>全部收入</t>
  </si>
  <si>
    <t>行政部工资合计</t>
  </si>
  <si>
    <t>2017年度行政状态分析表</t>
  </si>
  <si>
    <t>教师总数</t>
  </si>
  <si>
    <t>工资总额</t>
  </si>
  <si>
    <t>平均工资</t>
  </si>
  <si>
    <t>确认收入</t>
  </si>
  <si>
    <t>占确认收入比</t>
  </si>
  <si>
    <t>离职教师人数</t>
  </si>
  <si>
    <t>离职教师名单</t>
  </si>
  <si>
    <t>离职原因及人数差异原因</t>
  </si>
  <si>
    <t>人数核对</t>
  </si>
  <si>
    <t>市桥</t>
  </si>
  <si>
    <t>城建</t>
  </si>
  <si>
    <t>华南</t>
  </si>
  <si>
    <t>一级部门</t>
  </si>
  <si>
    <t>财务部</t>
  </si>
  <si>
    <t>人事部</t>
  </si>
  <si>
    <t>信息中心</t>
  </si>
  <si>
    <t>行政后勤部</t>
  </si>
  <si>
    <t>总经办</t>
  </si>
  <si>
    <t>研究院</t>
  </si>
  <si>
    <t>男</t>
  </si>
  <si>
    <t>财务总监</t>
  </si>
  <si>
    <t>财务经理</t>
  </si>
  <si>
    <t>会计</t>
  </si>
  <si>
    <t>仓管</t>
  </si>
  <si>
    <t>出纳</t>
  </si>
  <si>
    <t>会计专员</t>
  </si>
  <si>
    <t>人力资源总监</t>
  </si>
  <si>
    <t>人事主管</t>
  </si>
  <si>
    <t>市场部主管</t>
  </si>
  <si>
    <t>推广主管</t>
  </si>
  <si>
    <t>督导</t>
  </si>
  <si>
    <t>设计主管</t>
  </si>
  <si>
    <t>设计师</t>
  </si>
  <si>
    <t>网络宣传主主管</t>
  </si>
  <si>
    <t>后勤经理</t>
  </si>
  <si>
    <t>工程主管</t>
  </si>
  <si>
    <t>行政主管</t>
  </si>
  <si>
    <t>后勤助理</t>
  </si>
  <si>
    <t>总经理</t>
  </si>
  <si>
    <t>副总经理</t>
  </si>
  <si>
    <t>总经理助理</t>
  </si>
  <si>
    <t>总经理秘书</t>
  </si>
  <si>
    <t>副主任</t>
  </si>
  <si>
    <t>主任</t>
  </si>
  <si>
    <t>高级督导</t>
  </si>
  <si>
    <t>初级督导</t>
  </si>
  <si>
    <t>助理</t>
  </si>
  <si>
    <t>区域经理</t>
  </si>
  <si>
    <t>招生总监</t>
  </si>
  <si>
    <t>招生校长</t>
  </si>
  <si>
    <t>课程顾问</t>
  </si>
  <si>
    <t>人事经理</t>
  </si>
  <si>
    <t>教学校长</t>
  </si>
  <si>
    <t>教学总监</t>
  </si>
  <si>
    <t>研训组长</t>
  </si>
  <si>
    <t>院长办</t>
  </si>
  <si>
    <t>课程办</t>
  </si>
  <si>
    <t>师训办</t>
  </si>
  <si>
    <t>课题办</t>
  </si>
  <si>
    <t>特级培训师</t>
  </si>
  <si>
    <t>高级培训师</t>
  </si>
  <si>
    <t>中级培训师</t>
  </si>
  <si>
    <t>初级培训师</t>
  </si>
  <si>
    <t>二级部门</t>
    <phoneticPr fontId="5" type="noConversion"/>
  </si>
  <si>
    <t>入职时间</t>
    <phoneticPr fontId="5" type="noConversion"/>
  </si>
  <si>
    <t>入树童前年限折算</t>
    <phoneticPr fontId="5" type="noConversion"/>
  </si>
  <si>
    <t>工作年限（月）</t>
    <phoneticPr fontId="5" type="noConversion"/>
  </si>
  <si>
    <t>个人新生奖</t>
    <phoneticPr fontId="5" type="noConversion"/>
  </si>
  <si>
    <t>陈燕梅</t>
    <phoneticPr fontId="5" type="noConversion"/>
  </si>
  <si>
    <t>杨再钦</t>
    <phoneticPr fontId="5" type="noConversion"/>
  </si>
  <si>
    <t>杨敏</t>
    <phoneticPr fontId="5" type="noConversion"/>
  </si>
  <si>
    <t>韦江娜</t>
    <phoneticPr fontId="5" type="noConversion"/>
  </si>
  <si>
    <t>1月</t>
    <phoneticPr fontId="5" type="noConversion"/>
  </si>
  <si>
    <t>体育中心</t>
    <phoneticPr fontId="5" type="noConversion"/>
  </si>
  <si>
    <t>教学部</t>
    <phoneticPr fontId="5" type="noConversion"/>
  </si>
  <si>
    <t>小初部</t>
    <phoneticPr fontId="5" type="noConversion"/>
  </si>
  <si>
    <t>教务主任</t>
    <phoneticPr fontId="5" type="noConversion"/>
  </si>
  <si>
    <t>全职</t>
    <phoneticPr fontId="5" type="noConversion"/>
  </si>
  <si>
    <t>正式期</t>
    <phoneticPr fontId="5" type="noConversion"/>
  </si>
  <si>
    <t>2月</t>
    <phoneticPr fontId="5" type="noConversion"/>
  </si>
  <si>
    <t>南骏</t>
    <phoneticPr fontId="5" type="noConversion"/>
  </si>
  <si>
    <t>市场部</t>
    <phoneticPr fontId="5" type="noConversion"/>
  </si>
  <si>
    <t>小高部</t>
    <phoneticPr fontId="5" type="noConversion"/>
  </si>
  <si>
    <t>教学组长</t>
    <phoneticPr fontId="5" type="noConversion"/>
  </si>
  <si>
    <t>兼职</t>
    <phoneticPr fontId="5" type="noConversion"/>
  </si>
  <si>
    <t>试用期</t>
    <phoneticPr fontId="5" type="noConversion"/>
  </si>
  <si>
    <t>华景</t>
    <phoneticPr fontId="5" type="noConversion"/>
  </si>
  <si>
    <t>行政部</t>
    <phoneticPr fontId="5" type="noConversion"/>
  </si>
  <si>
    <t>初中部</t>
    <phoneticPr fontId="5" type="noConversion"/>
  </si>
  <si>
    <t>教师</t>
    <phoneticPr fontId="5" type="noConversion"/>
  </si>
  <si>
    <t>离职</t>
    <phoneticPr fontId="5" type="noConversion"/>
  </si>
  <si>
    <t>滨江东</t>
    <phoneticPr fontId="5" type="noConversion"/>
  </si>
  <si>
    <t>电话教学</t>
    <phoneticPr fontId="5" type="noConversion"/>
  </si>
  <si>
    <t>产假</t>
    <phoneticPr fontId="5" type="noConversion"/>
  </si>
  <si>
    <t>五羊</t>
    <phoneticPr fontId="5" type="noConversion"/>
  </si>
  <si>
    <t>电话教学组长</t>
    <phoneticPr fontId="5" type="noConversion"/>
  </si>
  <si>
    <t>活动中心</t>
    <phoneticPr fontId="5" type="noConversion"/>
  </si>
  <si>
    <t>外教</t>
    <phoneticPr fontId="5" type="noConversion"/>
  </si>
  <si>
    <t>番禺华南</t>
    <phoneticPr fontId="5" type="noConversion"/>
  </si>
  <si>
    <t>外教组长</t>
    <phoneticPr fontId="5" type="noConversion"/>
  </si>
  <si>
    <t>番禺市桥</t>
    <phoneticPr fontId="5" type="noConversion"/>
  </si>
  <si>
    <t>招生副校长</t>
    <phoneticPr fontId="5" type="noConversion"/>
  </si>
  <si>
    <t>惠州滨江</t>
    <phoneticPr fontId="5" type="noConversion"/>
  </si>
  <si>
    <t>招生主任</t>
    <phoneticPr fontId="5" type="noConversion"/>
  </si>
  <si>
    <t>惠州麦地</t>
    <phoneticPr fontId="5" type="noConversion"/>
  </si>
  <si>
    <t>招生顾问</t>
    <phoneticPr fontId="5" type="noConversion"/>
  </si>
  <si>
    <t>东莞国泰</t>
    <phoneticPr fontId="5" type="noConversion"/>
  </si>
  <si>
    <t>地推主任</t>
    <phoneticPr fontId="5" type="noConversion"/>
  </si>
  <si>
    <t>东莞阳光</t>
    <phoneticPr fontId="5" type="noConversion"/>
  </si>
  <si>
    <t>地推专员</t>
    <phoneticPr fontId="5" type="noConversion"/>
  </si>
  <si>
    <t>信阳</t>
    <phoneticPr fontId="5" type="noConversion"/>
  </si>
  <si>
    <t>行政经理</t>
    <phoneticPr fontId="5" type="noConversion"/>
  </si>
  <si>
    <t>行政人事经理</t>
    <phoneticPr fontId="5" type="noConversion"/>
  </si>
  <si>
    <t>行政助理</t>
    <phoneticPr fontId="5" type="noConversion"/>
  </si>
  <si>
    <t>保安</t>
    <phoneticPr fontId="5" type="noConversion"/>
  </si>
  <si>
    <t>保洁</t>
    <phoneticPr fontId="5" type="noConversion"/>
  </si>
  <si>
    <t>保育员</t>
    <phoneticPr fontId="5" type="noConversion"/>
  </si>
  <si>
    <t>合计金额</t>
    <phoneticPr fontId="5" type="noConversion"/>
  </si>
  <si>
    <t>2017年度工资汇总表</t>
    <phoneticPr fontId="5" type="noConversion"/>
  </si>
  <si>
    <t>彭永红</t>
  </si>
  <si>
    <t>陈健霞</t>
  </si>
  <si>
    <t>丁惠媚</t>
  </si>
  <si>
    <t>翟志翔</t>
  </si>
  <si>
    <t>郭妙颜</t>
    <phoneticPr fontId="5" type="noConversion"/>
  </si>
  <si>
    <t>本地非农业户口</t>
  </si>
  <si>
    <t>440102198002184023</t>
  </si>
  <si>
    <t>广州市越秀区云鹤北街十八巷四号</t>
    <phoneticPr fontId="5" type="noConversion"/>
  </si>
  <si>
    <t>广东广州</t>
    <phoneticPr fontId="5" type="noConversion"/>
  </si>
  <si>
    <t>广州市广播电视大学</t>
  </si>
  <si>
    <t>电子商务</t>
  </si>
  <si>
    <t>stl_gmy@126.com</t>
    <phoneticPr fontId="5" type="noConversion"/>
  </si>
  <si>
    <t>刘雪兴</t>
  </si>
  <si>
    <t>母女</t>
  </si>
  <si>
    <t>郭妙颜</t>
    <phoneticPr fontId="5" type="noConversion"/>
  </si>
  <si>
    <t>二级部门</t>
    <phoneticPr fontId="5" type="noConversion"/>
  </si>
  <si>
    <t>入职时间</t>
    <phoneticPr fontId="5" type="noConversion"/>
  </si>
  <si>
    <t>入树童前年限折算</t>
    <phoneticPr fontId="5" type="noConversion"/>
  </si>
  <si>
    <t>工作年限（月）</t>
    <phoneticPr fontId="5" type="noConversion"/>
  </si>
  <si>
    <t>在读学员人数</t>
    <phoneticPr fontId="5" type="noConversion"/>
  </si>
  <si>
    <t>在读人数单价</t>
    <phoneticPr fontId="5" type="noConversion"/>
  </si>
  <si>
    <t>（1）在读学员分成</t>
    <phoneticPr fontId="5" type="noConversion"/>
  </si>
  <si>
    <t>全职员工人数</t>
    <phoneticPr fontId="5" type="noConversion"/>
  </si>
  <si>
    <t>员工阿米巴单价</t>
    <phoneticPr fontId="5" type="noConversion"/>
  </si>
  <si>
    <t>（2）员工分成</t>
    <phoneticPr fontId="5" type="noConversion"/>
  </si>
  <si>
    <t>分校面积</t>
    <phoneticPr fontId="5" type="noConversion"/>
  </si>
  <si>
    <t>卫生安全阿米巴单价</t>
    <phoneticPr fontId="5" type="noConversion"/>
  </si>
  <si>
    <t>（3）卫生管理分成</t>
    <phoneticPr fontId="5" type="noConversion"/>
  </si>
  <si>
    <t>面试新员工人数</t>
    <phoneticPr fontId="5" type="noConversion"/>
  </si>
  <si>
    <t>招聘阿米巴单价</t>
    <phoneticPr fontId="5" type="noConversion"/>
  </si>
  <si>
    <t>（4）面试分成</t>
    <phoneticPr fontId="5" type="noConversion"/>
  </si>
  <si>
    <t>新员工入职人数</t>
    <phoneticPr fontId="5" type="noConversion"/>
  </si>
  <si>
    <t>入职人数阿米巴单价</t>
    <phoneticPr fontId="5" type="noConversion"/>
  </si>
  <si>
    <t>（5）新员工入职分成</t>
    <phoneticPr fontId="5" type="noConversion"/>
  </si>
  <si>
    <t>出库教材套数</t>
    <phoneticPr fontId="5" type="noConversion"/>
  </si>
  <si>
    <t>仓库管理阿米巴单价</t>
    <phoneticPr fontId="5" type="noConversion"/>
  </si>
  <si>
    <t>（6）新员工入职分成</t>
    <phoneticPr fontId="5" type="noConversion"/>
  </si>
  <si>
    <t>本月收费金额</t>
    <phoneticPr fontId="5" type="noConversion"/>
  </si>
  <si>
    <t>收费阿米巴</t>
    <phoneticPr fontId="5" type="noConversion"/>
  </si>
  <si>
    <t>（7）收费分成</t>
    <phoneticPr fontId="5" type="noConversion"/>
  </si>
  <si>
    <t>管理证件数</t>
    <phoneticPr fontId="5" type="noConversion"/>
  </si>
  <si>
    <t>证件管理阿米巴单价</t>
    <phoneticPr fontId="5" type="noConversion"/>
  </si>
  <si>
    <t>（8）证件管理分成</t>
    <phoneticPr fontId="5" type="noConversion"/>
  </si>
  <si>
    <t>总分成</t>
    <phoneticPr fontId="5" type="noConversion"/>
  </si>
  <si>
    <t>固定薪酬</t>
    <phoneticPr fontId="5" type="noConversion"/>
  </si>
  <si>
    <t>1月</t>
    <phoneticPr fontId="5" type="noConversion"/>
  </si>
  <si>
    <t>体育中心</t>
    <phoneticPr fontId="5" type="noConversion"/>
  </si>
  <si>
    <t>教学部</t>
    <phoneticPr fontId="5" type="noConversion"/>
  </si>
  <si>
    <t>小初部</t>
    <phoneticPr fontId="5" type="noConversion"/>
  </si>
  <si>
    <t>教务主任</t>
    <phoneticPr fontId="5" type="noConversion"/>
  </si>
  <si>
    <t>全职</t>
    <phoneticPr fontId="5" type="noConversion"/>
  </si>
  <si>
    <t>正式期</t>
    <phoneticPr fontId="5" type="noConversion"/>
  </si>
  <si>
    <t>2月</t>
    <phoneticPr fontId="5" type="noConversion"/>
  </si>
  <si>
    <t>南骏</t>
    <phoneticPr fontId="5" type="noConversion"/>
  </si>
  <si>
    <t>市场部</t>
    <phoneticPr fontId="5" type="noConversion"/>
  </si>
  <si>
    <t>小高部</t>
    <phoneticPr fontId="5" type="noConversion"/>
  </si>
  <si>
    <t>教学组长</t>
    <phoneticPr fontId="5" type="noConversion"/>
  </si>
  <si>
    <t>兼职</t>
    <phoneticPr fontId="5" type="noConversion"/>
  </si>
  <si>
    <t>试用期</t>
    <phoneticPr fontId="5" type="noConversion"/>
  </si>
  <si>
    <t>华景</t>
    <phoneticPr fontId="5" type="noConversion"/>
  </si>
  <si>
    <t>行政部</t>
    <phoneticPr fontId="5" type="noConversion"/>
  </si>
  <si>
    <t>初中部</t>
    <phoneticPr fontId="5" type="noConversion"/>
  </si>
  <si>
    <t>教师</t>
    <phoneticPr fontId="5" type="noConversion"/>
  </si>
  <si>
    <t>离职</t>
    <phoneticPr fontId="5" type="noConversion"/>
  </si>
  <si>
    <t>滨江东</t>
    <phoneticPr fontId="5" type="noConversion"/>
  </si>
  <si>
    <t>电话教学</t>
    <phoneticPr fontId="5" type="noConversion"/>
  </si>
  <si>
    <t>产假</t>
    <phoneticPr fontId="5" type="noConversion"/>
  </si>
  <si>
    <t>五羊</t>
    <phoneticPr fontId="5" type="noConversion"/>
  </si>
  <si>
    <t>电话教学组长</t>
    <phoneticPr fontId="5" type="noConversion"/>
  </si>
  <si>
    <t>活动中心</t>
    <phoneticPr fontId="5" type="noConversion"/>
  </si>
  <si>
    <t>外教</t>
    <phoneticPr fontId="5" type="noConversion"/>
  </si>
  <si>
    <t>番禺华南</t>
    <phoneticPr fontId="5" type="noConversion"/>
  </si>
  <si>
    <t>外教组长</t>
    <phoneticPr fontId="5" type="noConversion"/>
  </si>
  <si>
    <t>番禺市桥</t>
    <phoneticPr fontId="5" type="noConversion"/>
  </si>
  <si>
    <t>招生副校长</t>
    <phoneticPr fontId="5" type="noConversion"/>
  </si>
  <si>
    <t>惠州滨江</t>
    <phoneticPr fontId="5" type="noConversion"/>
  </si>
  <si>
    <t>招生主任</t>
    <phoneticPr fontId="5" type="noConversion"/>
  </si>
  <si>
    <t>惠州麦地</t>
    <phoneticPr fontId="5" type="noConversion"/>
  </si>
  <si>
    <t>招生顾问</t>
    <phoneticPr fontId="5" type="noConversion"/>
  </si>
  <si>
    <t>东莞国泰</t>
    <phoneticPr fontId="5" type="noConversion"/>
  </si>
  <si>
    <t>地推主任</t>
    <phoneticPr fontId="5" type="noConversion"/>
  </si>
  <si>
    <t>东莞阳光</t>
    <phoneticPr fontId="5" type="noConversion"/>
  </si>
  <si>
    <t>地推专员</t>
    <phoneticPr fontId="5" type="noConversion"/>
  </si>
  <si>
    <t>信阳</t>
    <phoneticPr fontId="5" type="noConversion"/>
  </si>
  <si>
    <t>行政经理</t>
    <phoneticPr fontId="5" type="noConversion"/>
  </si>
  <si>
    <t>行政人事经理</t>
    <phoneticPr fontId="5" type="noConversion"/>
  </si>
  <si>
    <t>行政助理</t>
    <phoneticPr fontId="5" type="noConversion"/>
  </si>
  <si>
    <t>保安</t>
    <phoneticPr fontId="5" type="noConversion"/>
  </si>
  <si>
    <t>保洁</t>
    <phoneticPr fontId="5" type="noConversion"/>
  </si>
  <si>
    <t>保育员</t>
    <phoneticPr fontId="5" type="noConversion"/>
  </si>
  <si>
    <t>郭妙颜</t>
  </si>
  <si>
    <t>就读学校</t>
  </si>
  <si>
    <t>是否课题学校</t>
  </si>
  <si>
    <t>班级</t>
  </si>
  <si>
    <t>引流来源</t>
  </si>
  <si>
    <t>跟进人</t>
  </si>
  <si>
    <t>是否有上体验课</t>
  </si>
  <si>
    <t>上课老师</t>
  </si>
  <si>
    <t>二年级</t>
  </si>
  <si>
    <t>一年级</t>
  </si>
  <si>
    <t>吴逸芬</t>
  </si>
  <si>
    <t>林巧珍</t>
  </si>
  <si>
    <t>天府路小学</t>
  </si>
  <si>
    <t>大班</t>
  </si>
  <si>
    <t>三年级</t>
  </si>
  <si>
    <t>朱晓佳</t>
  </si>
  <si>
    <t>张松煌</t>
  </si>
  <si>
    <t>韦江娜</t>
  </si>
  <si>
    <t>身高(CM)</t>
  </si>
  <si>
    <t>体重(KG)</t>
  </si>
  <si>
    <t>护照号码</t>
  </si>
  <si>
    <t>护照有效期</t>
  </si>
  <si>
    <t>持有签证类型</t>
  </si>
  <si>
    <t>签证有限期</t>
  </si>
  <si>
    <t>国籍</t>
  </si>
  <si>
    <t xml:space="preserve">聘用渠道 </t>
  </si>
  <si>
    <t>初级区域总监</t>
  </si>
  <si>
    <t>1985/11/06</t>
  </si>
  <si>
    <t>已</t>
  </si>
  <si>
    <t>450221198511065440</t>
  </si>
  <si>
    <t>广州市天河区华景路171号逸馨居13D</t>
  </si>
  <si>
    <t>本科</t>
  </si>
  <si>
    <t>广西师范学院</t>
  </si>
  <si>
    <t>英语教育</t>
  </si>
  <si>
    <t>邓福才</t>
  </si>
  <si>
    <t>23040320</t>
  </si>
  <si>
    <t>622908 397783 582715</t>
  </si>
  <si>
    <t>158</t>
  </si>
  <si>
    <t>M</t>
  </si>
  <si>
    <t>1077.42</t>
  </si>
  <si>
    <t>11</t>
  </si>
  <si>
    <t>1985/11/07</t>
  </si>
  <si>
    <t>24725855</t>
  </si>
  <si>
    <t>159</t>
  </si>
  <si>
    <t>1992/06/17</t>
  </si>
  <si>
    <t>未</t>
  </si>
  <si>
    <t>440982199206174062</t>
  </si>
  <si>
    <t>咸宁职业技术学院</t>
  </si>
  <si>
    <t>3001594531</t>
  </si>
  <si>
    <t>166</t>
  </si>
  <si>
    <t>L</t>
  </si>
  <si>
    <t>06</t>
  </si>
  <si>
    <t>0000701019</t>
  </si>
  <si>
    <t>1991/08/24</t>
  </si>
  <si>
    <t>3002140533</t>
  </si>
  <si>
    <t>08</t>
  </si>
  <si>
    <t>0000701020</t>
  </si>
  <si>
    <t>1990/07/17</t>
  </si>
  <si>
    <t>3001413156</t>
  </si>
  <si>
    <t>07</t>
  </si>
  <si>
    <t>0000701023</t>
  </si>
  <si>
    <t>1992/09/19</t>
  </si>
  <si>
    <t>3002807866</t>
  </si>
  <si>
    <t>09</t>
  </si>
  <si>
    <t>1982/10/12</t>
  </si>
  <si>
    <t>230206198210121125</t>
  </si>
  <si>
    <t>黑龙江</t>
  </si>
  <si>
    <t>黑龙江省商学院</t>
  </si>
  <si>
    <t>旅游管理</t>
  </si>
  <si>
    <t>陈建华</t>
  </si>
  <si>
    <t>27443243</t>
  </si>
  <si>
    <t>163</t>
  </si>
  <si>
    <t>XXXXL</t>
  </si>
  <si>
    <t>10</t>
  </si>
  <si>
    <t>1988/06/04</t>
  </si>
  <si>
    <t>25575483</t>
  </si>
  <si>
    <t>1984/08/11</t>
  </si>
  <si>
    <t>广州市天河区华晖路2号临街102号商铺</t>
  </si>
  <si>
    <t>160</t>
  </si>
  <si>
    <t>1969/03/07</t>
  </si>
  <si>
    <t>03</t>
  </si>
  <si>
    <t>0000701024</t>
  </si>
  <si>
    <t>1992/09/11</t>
  </si>
  <si>
    <t>3002984062</t>
  </si>
  <si>
    <t>0年3月</t>
  </si>
  <si>
    <t>0年2月</t>
  </si>
  <si>
    <t>S</t>
  </si>
  <si>
    <t>0000702010</t>
  </si>
  <si>
    <t>1993/08/09</t>
  </si>
  <si>
    <t>3003084872</t>
  </si>
  <si>
    <t>0000702011</t>
  </si>
  <si>
    <t>1992/07/08</t>
  </si>
  <si>
    <t>3002054315</t>
  </si>
  <si>
    <t>8376420</t>
  </si>
  <si>
    <t>0年1月</t>
  </si>
  <si>
    <t>0000702012</t>
  </si>
  <si>
    <t>12</t>
  </si>
  <si>
    <t>0000702014</t>
  </si>
  <si>
    <t>1987/08/04</t>
  </si>
  <si>
    <t>23785412</t>
  </si>
  <si>
    <t>0000701031</t>
  </si>
  <si>
    <t>1991/06/17</t>
  </si>
  <si>
    <t>3002328603</t>
  </si>
  <si>
    <t>0年0月</t>
  </si>
  <si>
    <t>0000701032</t>
  </si>
  <si>
    <t>1993/12/28</t>
  </si>
  <si>
    <t>3003192358</t>
  </si>
  <si>
    <t/>
  </si>
  <si>
    <t>//</t>
  </si>
  <si>
    <t>天府路</t>
  </si>
  <si>
    <t>中班</t>
  </si>
  <si>
    <t>王圆圆</t>
  </si>
  <si>
    <t>课题</t>
  </si>
  <si>
    <t>江晓潼</t>
  </si>
  <si>
    <t>林也淇</t>
  </si>
  <si>
    <t>梁文迪</t>
  </si>
  <si>
    <t>陈美全</t>
  </si>
  <si>
    <t>徐健</t>
  </si>
  <si>
    <t>吴彩虹</t>
  </si>
  <si>
    <t>李艾扬</t>
  </si>
  <si>
    <t>简耀龙</t>
  </si>
  <si>
    <t>校区</t>
  </si>
  <si>
    <t>入树童年</t>
  </si>
  <si>
    <t>其它银行卡</t>
  </si>
  <si>
    <t>户籍地址</t>
  </si>
  <si>
    <t>穿衣尺寸（S,M,L,XL）</t>
  </si>
  <si>
    <t>社保购买公司名称</t>
  </si>
  <si>
    <t>公积金购买公司名称</t>
  </si>
  <si>
    <t>出生月份</t>
  </si>
  <si>
    <t>入树童月</t>
  </si>
  <si>
    <t>入职年限</t>
  </si>
  <si>
    <t>0000701018</t>
  </si>
  <si>
    <t>广东广州</t>
  </si>
  <si>
    <t>stl_hj@126.com</t>
  </si>
  <si>
    <t>高级中学教师证</t>
  </si>
  <si>
    <t>广东省广州市白云区新市街道棠新北街6号703房</t>
  </si>
  <si>
    <t>0000701014</t>
  </si>
  <si>
    <t>431129198511073427</t>
  </si>
  <si>
    <t>广州市天河区长洴西大街</t>
  </si>
  <si>
    <t>湖南永州</t>
  </si>
  <si>
    <t>吉首大学</t>
  </si>
  <si>
    <t>3140976570@qq.com</t>
  </si>
  <si>
    <t>黄逢春</t>
  </si>
  <si>
    <t>622908 398695 670515</t>
  </si>
  <si>
    <t>6214 8320 1978 3948</t>
  </si>
  <si>
    <t>湖南省江华瑶族自治县白芒营镇白芒营街</t>
  </si>
  <si>
    <t>广州市天河区东圃桃园西路5号诗书楼</t>
  </si>
  <si>
    <t>344823873@qq.com</t>
  </si>
  <si>
    <t>小学教师资格证</t>
  </si>
  <si>
    <t>王亚萍</t>
  </si>
  <si>
    <t>母亲</t>
  </si>
  <si>
    <t>622908 391074 978716</t>
  </si>
  <si>
    <t>6214 8320 1978 4011</t>
  </si>
  <si>
    <t>广东省茂名市化州市杨梅镇福境米楼村5号</t>
  </si>
  <si>
    <t>钟朵朵</t>
  </si>
  <si>
    <t>430481199108248763</t>
  </si>
  <si>
    <t>广州市天河区岑村新南街自编11号602</t>
  </si>
  <si>
    <t>湖南耒阳</t>
  </si>
  <si>
    <t>长沙医学院</t>
  </si>
  <si>
    <t>英语</t>
  </si>
  <si>
    <t>1510128648@qq.com</t>
  </si>
  <si>
    <t>钟敏荣</t>
  </si>
  <si>
    <t>父女</t>
  </si>
  <si>
    <t>622908 393001 742512</t>
  </si>
  <si>
    <t>6214 8320 1978 3906</t>
  </si>
  <si>
    <t>湖南省耒阳市哲桥镇大屋村7组</t>
  </si>
  <si>
    <t>440823199007172421</t>
  </si>
  <si>
    <t>广州市海珠区晓园北路145号四楼402房</t>
  </si>
  <si>
    <t>广东遂溪</t>
  </si>
  <si>
    <t>阳江职业技术学院</t>
  </si>
  <si>
    <t>广东外语外贸大学</t>
  </si>
  <si>
    <t>594537734@qq.com</t>
  </si>
  <si>
    <t>林巧鸿</t>
  </si>
  <si>
    <t>6214 8320 1978 4029</t>
  </si>
  <si>
    <t>广东省湛江市遂溪县河头镇河头村3号</t>
  </si>
  <si>
    <t>0年10月</t>
  </si>
  <si>
    <t>441284199209195227</t>
  </si>
  <si>
    <t>广州市荔湾区兴东路穗芳阁27-2</t>
  </si>
  <si>
    <t>广东四会</t>
  </si>
  <si>
    <t>广州大学松田学院</t>
  </si>
  <si>
    <t>549219759@qq.com</t>
  </si>
  <si>
    <t>罗梓豪</t>
  </si>
  <si>
    <t>6214 8320 1978 3922</t>
  </si>
  <si>
    <t>广东省四会市龙甫镇水口村委会历吉一队</t>
  </si>
  <si>
    <t>0000702007</t>
  </si>
  <si>
    <t>广州市天河区红英小区红英街36号502房</t>
  </si>
  <si>
    <t>345743068@qq.com</t>
  </si>
  <si>
    <t>622908 397783 595816</t>
  </si>
  <si>
    <t>黑龙江省齐齐哈尔市富拉尔基区电力街道新电四委14号楼2单元402室</t>
  </si>
  <si>
    <t>0000702008</t>
  </si>
  <si>
    <t>440106198806040629</t>
  </si>
  <si>
    <t>广州市天河区华景新城沁馥佳苑B1栋1104房</t>
  </si>
  <si>
    <t>南华工商学院</t>
  </si>
  <si>
    <t>文秘（涉外文秘）</t>
  </si>
  <si>
    <t xml:space="preserve">ai0310@126.com </t>
  </si>
  <si>
    <t>冯翼超</t>
  </si>
  <si>
    <t>622908 391075 826815</t>
  </si>
  <si>
    <t>6214 8320 1978 3856</t>
  </si>
  <si>
    <t>广东省广州市天河区育新街91号</t>
  </si>
  <si>
    <t>1年2月</t>
  </si>
  <si>
    <t>广东潮安</t>
  </si>
  <si>
    <t>stl_hjcw@126.com</t>
  </si>
  <si>
    <t>初级会计证</t>
  </si>
  <si>
    <t>6214 8320 1978 3823</t>
  </si>
  <si>
    <t>广东省潮州市潮安县彩塘镇金砂一村金晔里德民路五巷3号</t>
  </si>
  <si>
    <t>0000703003</t>
  </si>
  <si>
    <t>湖南益阳</t>
  </si>
  <si>
    <t>622908 391075 894110</t>
  </si>
  <si>
    <t>6214 8320 1978 3898</t>
  </si>
  <si>
    <t>湖南省益阳市桃江县乌旗山乡回龙村风形湾村民组</t>
  </si>
  <si>
    <t>360203199209111557</t>
  </si>
  <si>
    <t>广州市天河区华景新城华景北路芳满庭园C栋20H</t>
  </si>
  <si>
    <t>广西柳州</t>
  </si>
  <si>
    <t>广西师范大学</t>
  </si>
  <si>
    <t>英语(商务英语)</t>
  </si>
  <si>
    <t>硕士</t>
  </si>
  <si>
    <t>英国雷丁大学</t>
  </si>
  <si>
    <t>zhaizhixiang@outlook.com</t>
  </si>
  <si>
    <t>翟克立</t>
  </si>
  <si>
    <t>父子</t>
  </si>
  <si>
    <t>6214 8320 1978 3971</t>
  </si>
  <si>
    <t>广西柳州市柳南区柳邕路293号9栋3单元302室</t>
  </si>
  <si>
    <t>0年4月</t>
  </si>
  <si>
    <t>李建玲</t>
  </si>
  <si>
    <t>1987/04/06</t>
  </si>
  <si>
    <t>450721198704060029</t>
  </si>
  <si>
    <t>广州市天河区中山大道121号文景阁</t>
  </si>
  <si>
    <t>广西钦州</t>
  </si>
  <si>
    <t>东软信息技术学院</t>
  </si>
  <si>
    <t>物流管理</t>
  </si>
  <si>
    <t>76274257@qq.com</t>
  </si>
  <si>
    <t>李建春</t>
  </si>
  <si>
    <t>兄妹</t>
  </si>
  <si>
    <t>6225887579274016</t>
  </si>
  <si>
    <t>广西钦州灵山县灵城镇小南门街11号</t>
  </si>
  <si>
    <t>04</t>
  </si>
  <si>
    <t>441422199308090019</t>
  </si>
  <si>
    <t>广州市天河区员村程介村</t>
  </si>
  <si>
    <t>广东梅州</t>
  </si>
  <si>
    <t>广东技术师范学院</t>
  </si>
  <si>
    <t>工业设计</t>
  </si>
  <si>
    <t>982671210@qq.com</t>
  </si>
  <si>
    <t>张宜锐</t>
  </si>
  <si>
    <t>6214 8320 1978 3849</t>
  </si>
  <si>
    <t>广东省大埔县湖寮镇福坪社区居委移民新村</t>
  </si>
  <si>
    <t>440582199207082707</t>
  </si>
  <si>
    <t>广州市白云大道北新厅街五巷六号泰然公寓</t>
  </si>
  <si>
    <t>广东汕头</t>
  </si>
  <si>
    <t>广东环境保护工程职业学院</t>
  </si>
  <si>
    <t>环境监测</t>
  </si>
  <si>
    <t>dafsachaohu@qq.com</t>
  </si>
  <si>
    <t>吴逸娜</t>
  </si>
  <si>
    <t>6214 8320 1978 3831</t>
  </si>
  <si>
    <t>广东省汕头市潮南区胪岗镇胪岗南华路13号</t>
  </si>
  <si>
    <t>445221198708041023</t>
  </si>
  <si>
    <t>广州市天河区员村</t>
  </si>
  <si>
    <t>广东揭阳</t>
  </si>
  <si>
    <t>广东商学院</t>
  </si>
  <si>
    <t>公共事业管理</t>
  </si>
  <si>
    <t>yuan20091201@163.com</t>
  </si>
  <si>
    <t>6214 8320 1861 6305</t>
  </si>
  <si>
    <t>广东省揭阳市揭东区</t>
  </si>
  <si>
    <t>吴彩红</t>
  </si>
  <si>
    <t>445323199106170947</t>
  </si>
  <si>
    <t>广州市天河区黄村街道莲溪里下一巷14号</t>
  </si>
  <si>
    <t>广东云浮</t>
  </si>
  <si>
    <t>江门职业技术学院</t>
  </si>
  <si>
    <t>28725602@qq.com</t>
  </si>
  <si>
    <t>吴伟平</t>
  </si>
  <si>
    <t>6214 8320 1974 4247</t>
  </si>
  <si>
    <t>广东省云浮市镇安镇旺洞桥头村</t>
  </si>
  <si>
    <t>532722199312280041</t>
  </si>
  <si>
    <t>广州市天河区棠下街道 龙素苑</t>
  </si>
  <si>
    <t>云南普洱</t>
  </si>
  <si>
    <t>中南民族大学</t>
  </si>
  <si>
    <t>对外汉语</t>
  </si>
  <si>
    <t>chen2mei3quan2@hotmail.com</t>
  </si>
  <si>
    <t>全凤</t>
  </si>
  <si>
    <t>6214 8320 1960 8079</t>
  </si>
  <si>
    <t>云南省普洱市宁洱县广播电视局</t>
  </si>
  <si>
    <t>日期</t>
  </si>
  <si>
    <t>纸杯使用数量</t>
  </si>
  <si>
    <t>华景中心</t>
    <phoneticPr fontId="5" type="noConversion"/>
  </si>
  <si>
    <t>郭妙颜</t>
    <phoneticPr fontId="5" type="noConversion"/>
  </si>
  <si>
    <t>骏景</t>
    <phoneticPr fontId="5" type="noConversion"/>
  </si>
  <si>
    <t>越秀五羊中心</t>
  </si>
  <si>
    <t>越秀活动中心</t>
  </si>
  <si>
    <t>越秀淘金中心</t>
  </si>
  <si>
    <t>越秀小北中心</t>
  </si>
  <si>
    <t>越秀水荫路中心</t>
  </si>
  <si>
    <t>天河体育中心</t>
  </si>
  <si>
    <t>天河南骏中心</t>
  </si>
  <si>
    <t>天河华景中心</t>
  </si>
  <si>
    <t>天河天府路中心</t>
  </si>
  <si>
    <t>天河骏景中心</t>
  </si>
  <si>
    <t>天河财富广场中心</t>
  </si>
  <si>
    <t>天河帝景苑中心</t>
  </si>
  <si>
    <t>海珠滨江东中心</t>
  </si>
  <si>
    <t>海珠江南西中心</t>
  </si>
  <si>
    <t>番禺市桥中心</t>
  </si>
  <si>
    <t>番禺华南中心</t>
  </si>
  <si>
    <t>番禺喜盈中心</t>
  </si>
  <si>
    <t>番禺洛溪中心</t>
  </si>
  <si>
    <t>番禺大石中心</t>
  </si>
  <si>
    <t>东莞国泰中心</t>
  </si>
  <si>
    <t>东莞阳光中心</t>
  </si>
  <si>
    <t>东莞文鼎中心</t>
  </si>
  <si>
    <t>东莞虎门中心</t>
  </si>
  <si>
    <t>东莞地王中心</t>
  </si>
  <si>
    <t>惠州滨江中心</t>
  </si>
  <si>
    <t>惠州麦地中心</t>
  </si>
  <si>
    <t>惠州江北中心</t>
  </si>
  <si>
    <t>惠州东平中心</t>
  </si>
  <si>
    <t>惠州金山湖中心</t>
  </si>
  <si>
    <t>信阳东方红中心</t>
  </si>
  <si>
    <t>信阳平桥中心</t>
  </si>
  <si>
    <t>信阳北京路中心</t>
  </si>
  <si>
    <t>郑州区域中心</t>
  </si>
  <si>
    <t>李建玲</t>
    <phoneticPr fontId="5" type="noConversion"/>
  </si>
  <si>
    <t>梁言</t>
    <phoneticPr fontId="5" type="noConversion"/>
  </si>
  <si>
    <t>华景</t>
    <phoneticPr fontId="5" type="noConversion"/>
  </si>
  <si>
    <t>0000703005</t>
    <phoneticPr fontId="5" type="noConversion"/>
  </si>
  <si>
    <t>0000703006</t>
    <phoneticPr fontId="5" type="noConversion"/>
  </si>
  <si>
    <t>李建玲</t>
    <phoneticPr fontId="5" type="noConversion"/>
  </si>
  <si>
    <t>27822366</t>
  </si>
  <si>
    <t>622908 393057 454210</t>
  </si>
  <si>
    <t>李建玲</t>
    <phoneticPr fontId="5" type="noConversion"/>
  </si>
  <si>
    <t>广州市天河区中山大道121号文景阁</t>
    <phoneticPr fontId="5" type="noConversion"/>
  </si>
  <si>
    <t>广西钦州</t>
    <phoneticPr fontId="5" type="noConversion"/>
  </si>
  <si>
    <t>76274257@qq.com</t>
    <phoneticPr fontId="5" type="noConversion"/>
  </si>
  <si>
    <t>0000703007</t>
  </si>
  <si>
    <t>梁言</t>
    <phoneticPr fontId="5" type="noConversion"/>
  </si>
  <si>
    <t>1995/08/24</t>
  </si>
  <si>
    <t>421022199508246668</t>
  </si>
  <si>
    <t>广州市天河区员村二横路南</t>
  </si>
  <si>
    <t>湖北荆州</t>
  </si>
  <si>
    <t>武汉交通职业学院</t>
  </si>
  <si>
    <t>工程财会</t>
  </si>
  <si>
    <t>751663893@qq.com</t>
  </si>
  <si>
    <t>会计从业资格证</t>
  </si>
  <si>
    <t>肖薇</t>
  </si>
  <si>
    <t>3003371322</t>
  </si>
  <si>
    <t>周梓麒</t>
  </si>
  <si>
    <t>戴裕桐</t>
  </si>
  <si>
    <t>肖鑫彤</t>
  </si>
  <si>
    <t>天河区天府路小学</t>
  </si>
  <si>
    <t>广州市天河区天府路小学</t>
  </si>
  <si>
    <t>东华幼儿园</t>
  </si>
  <si>
    <t>天河区天府路小学（翠湖分校）</t>
  </si>
  <si>
    <t>03-课题：自然拼音</t>
  </si>
  <si>
    <t>07-网络咨询</t>
  </si>
  <si>
    <t>01-老带新</t>
  </si>
  <si>
    <t>10-其他渠道推荐</t>
  </si>
  <si>
    <t>06-上门咨询</t>
  </si>
  <si>
    <t>本月结算5.26-6.30日工资</t>
    <phoneticPr fontId="5" type="noConversion"/>
  </si>
  <si>
    <t>本月计算6.7-7.8日工资</t>
    <phoneticPr fontId="5" type="noConversion"/>
  </si>
  <si>
    <t>天府路分校</t>
    <phoneticPr fontId="5" type="noConversion"/>
  </si>
  <si>
    <t>天府路</t>
    <phoneticPr fontId="5" type="noConversion"/>
  </si>
  <si>
    <t>6年10月</t>
  </si>
  <si>
    <t>1年5月</t>
  </si>
  <si>
    <t>622908 391742 416115</t>
  </si>
  <si>
    <t>0年11月</t>
  </si>
  <si>
    <t>622908 393033 441810</t>
  </si>
  <si>
    <t>0年8月</t>
  </si>
  <si>
    <t>1年3月</t>
  </si>
  <si>
    <t>3年0月</t>
  </si>
  <si>
    <t>622908 393044 666017</t>
  </si>
  <si>
    <t>王东伟</t>
  </si>
  <si>
    <t>1986/03/23</t>
  </si>
  <si>
    <t>412722198603234916</t>
  </si>
  <si>
    <t>广州市天河区棠下梅园新村二巷1号</t>
  </si>
  <si>
    <t>河南周口</t>
  </si>
  <si>
    <t>郑州科技学院</t>
  </si>
  <si>
    <t>机械工程</t>
  </si>
  <si>
    <t>刘俊杰</t>
  </si>
  <si>
    <t>3003374963</t>
  </si>
  <si>
    <t>622908 393064 938015</t>
  </si>
  <si>
    <t>河南省西华县艾岗乡半截楼行政村李毛庄村1号</t>
  </si>
  <si>
    <t>0000701027</t>
  </si>
  <si>
    <t>甘燕燕</t>
  </si>
  <si>
    <t>1993/03/13</t>
  </si>
  <si>
    <t>421122199303132128</t>
  </si>
  <si>
    <t>广州市天河区棠下达善东居委会</t>
  </si>
  <si>
    <t>湖北黄冈</t>
  </si>
  <si>
    <t>荆楚理工学院</t>
  </si>
  <si>
    <t>395885731@qq.com</t>
  </si>
  <si>
    <t>赵秀英</t>
  </si>
  <si>
    <t>3003374964</t>
  </si>
  <si>
    <t>未提交，待提交。</t>
  </si>
  <si>
    <t>湖北省黄冈市红安县七里坪镇山西冲村</t>
  </si>
  <si>
    <t>2年0月</t>
  </si>
  <si>
    <t>4年3月</t>
  </si>
  <si>
    <t>622908 393040 936018</t>
  </si>
  <si>
    <t>0年5月</t>
  </si>
  <si>
    <t>622908 393044 666116</t>
  </si>
  <si>
    <t>622908 393057 454418</t>
  </si>
  <si>
    <t>天府路</t>
    <phoneticPr fontId="5" type="noConversion"/>
  </si>
  <si>
    <t>二级部门</t>
    <phoneticPr fontId="5" type="noConversion"/>
  </si>
  <si>
    <t>入职时间</t>
    <phoneticPr fontId="5" type="noConversion"/>
  </si>
  <si>
    <t>入树童前年限折算</t>
    <phoneticPr fontId="5" type="noConversion"/>
  </si>
  <si>
    <t>工作年限（月）</t>
    <phoneticPr fontId="5" type="noConversion"/>
  </si>
  <si>
    <t>在读学员人数</t>
    <phoneticPr fontId="5" type="noConversion"/>
  </si>
  <si>
    <t>在读人数单价</t>
    <phoneticPr fontId="5" type="noConversion"/>
  </si>
  <si>
    <t>（1）在读学员分成</t>
    <phoneticPr fontId="5" type="noConversion"/>
  </si>
  <si>
    <t>全职员工人数</t>
    <phoneticPr fontId="5" type="noConversion"/>
  </si>
  <si>
    <t>员工阿米巴单价</t>
    <phoneticPr fontId="5" type="noConversion"/>
  </si>
  <si>
    <t>（2）员工分成</t>
    <phoneticPr fontId="5" type="noConversion"/>
  </si>
  <si>
    <t>分校面积</t>
    <phoneticPr fontId="5" type="noConversion"/>
  </si>
  <si>
    <t>卫生安全阿米巴单价</t>
    <phoneticPr fontId="5" type="noConversion"/>
  </si>
  <si>
    <t>（3）卫生管理分成</t>
    <phoneticPr fontId="5" type="noConversion"/>
  </si>
  <si>
    <t>面试新员工人数</t>
    <phoneticPr fontId="5" type="noConversion"/>
  </si>
  <si>
    <t>招聘阿米巴单价</t>
    <phoneticPr fontId="5" type="noConversion"/>
  </si>
  <si>
    <t>（4）面试分成</t>
    <phoneticPr fontId="5" type="noConversion"/>
  </si>
  <si>
    <t>新员工入职人数</t>
    <phoneticPr fontId="5" type="noConversion"/>
  </si>
  <si>
    <t>入职人数阿米巴单价</t>
    <phoneticPr fontId="5" type="noConversion"/>
  </si>
  <si>
    <t>（5）新员工入职分成</t>
    <phoneticPr fontId="5" type="noConversion"/>
  </si>
  <si>
    <t>出库教材套数</t>
    <phoneticPr fontId="5" type="noConversion"/>
  </si>
  <si>
    <t>仓库管理阿米巴单价</t>
    <phoneticPr fontId="5" type="noConversion"/>
  </si>
  <si>
    <t>（6）新员工入职分成</t>
    <phoneticPr fontId="5" type="noConversion"/>
  </si>
  <si>
    <t>本月收费金额</t>
    <phoneticPr fontId="5" type="noConversion"/>
  </si>
  <si>
    <t>收费阿米巴</t>
    <phoneticPr fontId="5" type="noConversion"/>
  </si>
  <si>
    <t>（7）收费分成</t>
    <phoneticPr fontId="5" type="noConversion"/>
  </si>
  <si>
    <t>管理证件数</t>
    <phoneticPr fontId="5" type="noConversion"/>
  </si>
  <si>
    <t>证件管理阿米巴单价</t>
    <phoneticPr fontId="5" type="noConversion"/>
  </si>
  <si>
    <t>（8）证件管理分成</t>
    <phoneticPr fontId="5" type="noConversion"/>
  </si>
  <si>
    <t>总分成</t>
    <phoneticPr fontId="5" type="noConversion"/>
  </si>
  <si>
    <t>固定薪酬</t>
    <phoneticPr fontId="5" type="noConversion"/>
  </si>
  <si>
    <t>结算在骏景分校支出上</t>
    <phoneticPr fontId="5" type="noConversion"/>
  </si>
  <si>
    <t>陈燕梅</t>
    <phoneticPr fontId="5" type="noConversion"/>
  </si>
  <si>
    <t>1月</t>
    <phoneticPr fontId="5" type="noConversion"/>
  </si>
  <si>
    <t>教学部</t>
    <phoneticPr fontId="5" type="noConversion"/>
  </si>
  <si>
    <t>小初部</t>
    <phoneticPr fontId="5" type="noConversion"/>
  </si>
  <si>
    <t>教务主任</t>
    <phoneticPr fontId="5" type="noConversion"/>
  </si>
  <si>
    <t>全职</t>
    <phoneticPr fontId="5" type="noConversion"/>
  </si>
  <si>
    <t>正式期</t>
    <phoneticPr fontId="5" type="noConversion"/>
  </si>
  <si>
    <t>2月</t>
    <phoneticPr fontId="5" type="noConversion"/>
  </si>
  <si>
    <t>市场部</t>
    <phoneticPr fontId="5" type="noConversion"/>
  </si>
  <si>
    <t>小高部</t>
    <phoneticPr fontId="5" type="noConversion"/>
  </si>
  <si>
    <t>教学组长</t>
    <phoneticPr fontId="5" type="noConversion"/>
  </si>
  <si>
    <t>兼职</t>
    <phoneticPr fontId="5" type="noConversion"/>
  </si>
  <si>
    <t>试用期</t>
    <phoneticPr fontId="5" type="noConversion"/>
  </si>
  <si>
    <t>行政部</t>
    <phoneticPr fontId="5" type="noConversion"/>
  </si>
  <si>
    <t>初中部</t>
    <phoneticPr fontId="5" type="noConversion"/>
  </si>
  <si>
    <t>教师</t>
    <phoneticPr fontId="5" type="noConversion"/>
  </si>
  <si>
    <t>离职</t>
    <phoneticPr fontId="5" type="noConversion"/>
  </si>
  <si>
    <t>电话教学</t>
    <phoneticPr fontId="5" type="noConversion"/>
  </si>
  <si>
    <t>产假</t>
    <phoneticPr fontId="5" type="noConversion"/>
  </si>
  <si>
    <t>电话教学组长</t>
    <phoneticPr fontId="5" type="noConversion"/>
  </si>
  <si>
    <t>外教</t>
    <phoneticPr fontId="5" type="noConversion"/>
  </si>
  <si>
    <t>外教组长</t>
    <phoneticPr fontId="5" type="noConversion"/>
  </si>
  <si>
    <t>招生副校长</t>
    <phoneticPr fontId="5" type="noConversion"/>
  </si>
  <si>
    <t>招生主任</t>
    <phoneticPr fontId="5" type="noConversion"/>
  </si>
  <si>
    <t>招生顾问</t>
    <phoneticPr fontId="5" type="noConversion"/>
  </si>
  <si>
    <t>地推主任</t>
    <phoneticPr fontId="5" type="noConversion"/>
  </si>
  <si>
    <t>地推专员</t>
    <phoneticPr fontId="5" type="noConversion"/>
  </si>
  <si>
    <t>行政经理</t>
    <phoneticPr fontId="5" type="noConversion"/>
  </si>
  <si>
    <t>行政人事经理</t>
    <phoneticPr fontId="5" type="noConversion"/>
  </si>
  <si>
    <t>行政助理</t>
    <phoneticPr fontId="5" type="noConversion"/>
  </si>
  <si>
    <t>保安</t>
    <phoneticPr fontId="5" type="noConversion"/>
  </si>
  <si>
    <t>保洁</t>
    <phoneticPr fontId="5" type="noConversion"/>
  </si>
  <si>
    <t>保育员</t>
    <phoneticPr fontId="5" type="noConversion"/>
  </si>
  <si>
    <t>0000703008</t>
  </si>
  <si>
    <t>余洁玲</t>
  </si>
  <si>
    <t>余洁玲</t>
    <phoneticPr fontId="5" type="noConversion"/>
  </si>
  <si>
    <t>440204199703103620</t>
  </si>
  <si>
    <t>1997/03/10</t>
  </si>
  <si>
    <t>广州市天河区邮通小区</t>
  </si>
  <si>
    <t>广东韶关</t>
  </si>
  <si>
    <t>高中</t>
  </si>
  <si>
    <t>韶关师范学院</t>
  </si>
  <si>
    <t>华南理工</t>
  </si>
  <si>
    <t>1293811774@qq.com</t>
  </si>
  <si>
    <t>电子商务中级证</t>
  </si>
  <si>
    <t>詹神锋</t>
  </si>
  <si>
    <t>哥哥</t>
  </si>
  <si>
    <t>3003519314</t>
  </si>
  <si>
    <t>暂缺</t>
  </si>
  <si>
    <t>广东省韶关市浈江区东河街道陵南路13号</t>
  </si>
  <si>
    <t>1117.16</t>
  </si>
  <si>
    <t>余洁玲</t>
    <phoneticPr fontId="5" type="noConversion"/>
  </si>
  <si>
    <t>本月计算7.12-7.31日工资，按3000元保底工资计算，出勤20天，按2000元工资计算</t>
    <phoneticPr fontId="5" type="noConversion"/>
  </si>
  <si>
    <t>7月</t>
    <phoneticPr fontId="5" type="noConversion"/>
  </si>
  <si>
    <t>4455.00</t>
  </si>
  <si>
    <t>311.85</t>
  </si>
  <si>
    <t>89.10</t>
  </si>
  <si>
    <t>7425.00</t>
  </si>
  <si>
    <t>19.31</t>
  </si>
  <si>
    <t>37.87</t>
  </si>
  <si>
    <t>791.79</t>
  </si>
  <si>
    <t>325.37</t>
  </si>
  <si>
    <t>2017年7月出勤统计表（每月5号）</t>
    <phoneticPr fontId="5" type="noConversion"/>
  </si>
  <si>
    <t>日期：2017年7月</t>
    <phoneticPr fontId="5" type="noConversion"/>
  </si>
  <si>
    <t>2017年7月份华景分校纸杯使用情况</t>
    <phoneticPr fontId="83" type="noConversion"/>
  </si>
  <si>
    <t>2017年7月华景天府路月末在职人事明细档案</t>
    <phoneticPr fontId="5" type="noConversion"/>
  </si>
  <si>
    <t>0000701028</t>
  </si>
  <si>
    <t>谢海献</t>
  </si>
  <si>
    <t>1991/09/07</t>
  </si>
  <si>
    <t>450422199109070825</t>
  </si>
  <si>
    <t>广州市天河区东圃镇正北大街东一巷</t>
  </si>
  <si>
    <t>广西梧州</t>
  </si>
  <si>
    <t>玉林师范学院</t>
  </si>
  <si>
    <t>958747839@qq.com</t>
  </si>
  <si>
    <t>谢汉权</t>
  </si>
  <si>
    <t>广西藤县太平镇仁安村坛客二组3号</t>
  </si>
  <si>
    <t>0000701029</t>
  </si>
  <si>
    <t>郭晓仪</t>
  </si>
  <si>
    <t>1994/09/23</t>
  </si>
  <si>
    <t>申</t>
  </si>
  <si>
    <t>44142219940923232x</t>
  </si>
  <si>
    <t>广州市海珠区赤岗路259号603房</t>
  </si>
  <si>
    <t>中山大学南方学院</t>
  </si>
  <si>
    <t>新闻学</t>
  </si>
  <si>
    <t>0000701033</t>
  </si>
  <si>
    <t>肖涵颖</t>
  </si>
  <si>
    <t>1995/06/02</t>
  </si>
  <si>
    <t>441502199506021129</t>
  </si>
  <si>
    <t>广州市天河区车陂大塘中街东八巷五号</t>
  </si>
  <si>
    <t>广东汕尾</t>
  </si>
  <si>
    <t>韩山师范学院</t>
  </si>
  <si>
    <t>英语师范</t>
  </si>
  <si>
    <t>957051446@qq.com</t>
  </si>
  <si>
    <t>高级中学教师资格证</t>
  </si>
  <si>
    <t>余丽娜</t>
  </si>
  <si>
    <t>622908393065708813</t>
  </si>
  <si>
    <t>广东省汕尾市田墘镇</t>
  </si>
  <si>
    <t>幼儿K02小脏猪</t>
    <phoneticPr fontId="5" type="noConversion"/>
  </si>
  <si>
    <t>K02</t>
    <phoneticPr fontId="5" type="noConversion"/>
  </si>
  <si>
    <t>俞园园</t>
    <phoneticPr fontId="5" type="noConversion"/>
  </si>
  <si>
    <r>
      <rPr>
        <sz val="10"/>
        <rFont val="宋体"/>
        <family val="3"/>
        <charset val="134"/>
      </rPr>
      <t>张煜扬</t>
    </r>
    <r>
      <rPr>
        <sz val="10"/>
        <rFont val="Arial"/>
        <family val="2"/>
      </rPr>
      <t>/</t>
    </r>
    <r>
      <rPr>
        <sz val="10"/>
        <rFont val="宋体"/>
        <family val="3"/>
        <charset val="134"/>
      </rPr>
      <t>张煜婷</t>
    </r>
    <r>
      <rPr>
        <sz val="10"/>
        <rFont val="Arial"/>
        <family val="2"/>
      </rPr>
      <t>/</t>
    </r>
    <r>
      <rPr>
        <sz val="10"/>
        <rFont val="宋体"/>
        <family val="3"/>
        <charset val="134"/>
      </rPr>
      <t>谢亦凡</t>
    </r>
    <r>
      <rPr>
        <sz val="10"/>
        <rFont val="Arial"/>
        <family val="2"/>
      </rPr>
      <t>/</t>
    </r>
    <r>
      <rPr>
        <sz val="10"/>
        <rFont val="宋体"/>
        <family val="3"/>
        <charset val="134"/>
      </rPr>
      <t>刘灏</t>
    </r>
    <r>
      <rPr>
        <sz val="10"/>
        <rFont val="Arial"/>
        <family val="2"/>
      </rPr>
      <t>/</t>
    </r>
    <r>
      <rPr>
        <sz val="10"/>
        <rFont val="宋体"/>
        <family val="3"/>
        <charset val="134"/>
      </rPr>
      <t>林子轩</t>
    </r>
    <r>
      <rPr>
        <sz val="12"/>
        <rFont val="宋体"/>
        <family val="3"/>
        <charset val="134"/>
      </rPr>
      <t>8005</t>
    </r>
    <r>
      <rPr>
        <sz val="10"/>
        <rFont val="Arial"/>
        <family val="2"/>
      </rPr>
      <t>/</t>
    </r>
    <r>
      <rPr>
        <sz val="10"/>
        <rFont val="宋体"/>
        <family val="3"/>
        <charset val="134"/>
      </rPr>
      <t>林涵</t>
    </r>
    <r>
      <rPr>
        <sz val="12"/>
        <rFont val="宋体"/>
        <family val="3"/>
        <charset val="134"/>
      </rPr>
      <t>9015</t>
    </r>
    <phoneticPr fontId="5" type="noConversion"/>
  </si>
  <si>
    <t>陈韦宇</t>
    <phoneticPr fontId="5" type="noConversion"/>
  </si>
  <si>
    <t>1A</t>
    <phoneticPr fontId="5" type="noConversion"/>
  </si>
  <si>
    <t>林巧珍</t>
    <phoneticPr fontId="5" type="noConversion"/>
  </si>
  <si>
    <t>1A班</t>
    <phoneticPr fontId="5" type="noConversion"/>
  </si>
  <si>
    <t>王钰霖 余俊彦</t>
    <phoneticPr fontId="5" type="noConversion"/>
  </si>
  <si>
    <t>5B班</t>
    <phoneticPr fontId="5" type="noConversion"/>
  </si>
  <si>
    <t>5B</t>
    <phoneticPr fontId="5" type="noConversion"/>
  </si>
  <si>
    <t>丁惠媚</t>
    <phoneticPr fontId="5" type="noConversion"/>
  </si>
  <si>
    <t>02期</t>
    <phoneticPr fontId="5" type="noConversion"/>
  </si>
  <si>
    <t>2期</t>
    <phoneticPr fontId="5" type="noConversion"/>
  </si>
  <si>
    <t>赵弋萱</t>
    <phoneticPr fontId="5" type="noConversion"/>
  </si>
  <si>
    <t>陈子宁</t>
  </si>
  <si>
    <t>一（1）</t>
  </si>
  <si>
    <t>吴天骐</t>
  </si>
  <si>
    <t>二（2）</t>
  </si>
  <si>
    <t>蔡宛蓉</t>
  </si>
  <si>
    <t>二（3）</t>
  </si>
  <si>
    <t>陈启</t>
  </si>
  <si>
    <t>二（6）</t>
  </si>
  <si>
    <t>郑思扬</t>
  </si>
  <si>
    <t>梁泓楠</t>
  </si>
  <si>
    <t>陈懿天</t>
  </si>
  <si>
    <t>一（8）</t>
  </si>
  <si>
    <t>秦楷童</t>
  </si>
  <si>
    <t>张芷涵</t>
  </si>
  <si>
    <t>一（2）</t>
  </si>
  <si>
    <t>肖皓嘉</t>
  </si>
  <si>
    <t>彭星语</t>
  </si>
  <si>
    <t>一（7）</t>
  </si>
  <si>
    <t>刘瀚文</t>
  </si>
  <si>
    <t>吴泽淇</t>
  </si>
  <si>
    <t>李羽涵</t>
  </si>
  <si>
    <t>一年二班</t>
  </si>
  <si>
    <t>一年一班</t>
  </si>
  <si>
    <t>蔡隽昊</t>
  </si>
  <si>
    <t>二年六班</t>
  </si>
  <si>
    <t>杨凌薇</t>
  </si>
  <si>
    <t>一年三班</t>
  </si>
  <si>
    <t>杨行之</t>
  </si>
  <si>
    <t>二年一班</t>
  </si>
  <si>
    <t>徐锐驰</t>
  </si>
  <si>
    <t>蔡菀蓉</t>
  </si>
  <si>
    <t>二年三班</t>
  </si>
  <si>
    <t>黄山定</t>
  </si>
  <si>
    <t>李恩琪</t>
  </si>
  <si>
    <t>一年七班</t>
  </si>
  <si>
    <t>林锐正</t>
  </si>
  <si>
    <t>陈铭灏</t>
  </si>
  <si>
    <t>一年八班</t>
  </si>
  <si>
    <t>刘晋僖</t>
  </si>
  <si>
    <t>张棉</t>
  </si>
  <si>
    <t>庄柏豪</t>
  </si>
  <si>
    <t>黄语芊</t>
  </si>
  <si>
    <t>刘馨童</t>
  </si>
  <si>
    <t>邓智瑞</t>
  </si>
  <si>
    <t>郭佳</t>
  </si>
  <si>
    <t>朱玉洁</t>
  </si>
  <si>
    <t>黄楷邦</t>
  </si>
  <si>
    <t>张景天</t>
  </si>
  <si>
    <t>符方涓</t>
  </si>
  <si>
    <t>范越好</t>
  </si>
  <si>
    <t>翁铭浩</t>
  </si>
  <si>
    <t>翁镁淳</t>
  </si>
  <si>
    <t>杨沛霖</t>
  </si>
  <si>
    <t>黄恩希</t>
  </si>
  <si>
    <t>林哲平</t>
  </si>
  <si>
    <t>尹乐其</t>
  </si>
  <si>
    <t>18620290672</t>
  </si>
  <si>
    <t>曾芷睿</t>
  </si>
  <si>
    <t>郑黄奕</t>
  </si>
  <si>
    <t>杨婧瑶</t>
  </si>
  <si>
    <t>陈悦雯</t>
  </si>
  <si>
    <t>詹泓锐</t>
  </si>
  <si>
    <t>李彦熹</t>
  </si>
  <si>
    <t>戎浩天</t>
  </si>
  <si>
    <t>潘炜蓝</t>
  </si>
  <si>
    <t>蒋丽橦</t>
  </si>
  <si>
    <t>丁乐天</t>
  </si>
  <si>
    <t>谢宇轩</t>
  </si>
  <si>
    <t>翁雅昕</t>
  </si>
  <si>
    <t>何沛霖</t>
  </si>
  <si>
    <t>黄诗涵</t>
  </si>
  <si>
    <t>马思炫</t>
  </si>
  <si>
    <t>陈家翊</t>
  </si>
  <si>
    <t>徐宸</t>
  </si>
  <si>
    <t>吕滢</t>
  </si>
  <si>
    <t>张书瑶</t>
  </si>
  <si>
    <t>一年六班</t>
  </si>
  <si>
    <t>肖梓涵</t>
  </si>
  <si>
    <t>高子博</t>
  </si>
  <si>
    <t>邓嘉淇</t>
  </si>
  <si>
    <t>欧阳毅</t>
  </si>
  <si>
    <t>二年五班</t>
  </si>
  <si>
    <t>王楚琳</t>
  </si>
  <si>
    <t>杨熙俊</t>
  </si>
  <si>
    <t>张子琪</t>
  </si>
  <si>
    <t>陈婧嘉</t>
  </si>
  <si>
    <t>二（1）</t>
  </si>
  <si>
    <t>刘安淇</t>
  </si>
  <si>
    <t>孙佳怡</t>
  </si>
  <si>
    <t>二（4）</t>
  </si>
  <si>
    <t>杨一诺</t>
  </si>
  <si>
    <t>王敏鉴</t>
  </si>
  <si>
    <t>一（6）</t>
  </si>
  <si>
    <t>冯钰淑</t>
  </si>
  <si>
    <t>张云博</t>
  </si>
  <si>
    <t>陈立言</t>
  </si>
  <si>
    <t>一年四班</t>
  </si>
  <si>
    <t>陈悦心</t>
  </si>
  <si>
    <t>李宸睿</t>
  </si>
  <si>
    <t>二年八班</t>
  </si>
  <si>
    <t>李浚曦</t>
  </si>
  <si>
    <t>刘赜恺</t>
  </si>
  <si>
    <t>二年七班</t>
  </si>
  <si>
    <t>吕心宜</t>
  </si>
  <si>
    <t>欧阳雅惠</t>
  </si>
  <si>
    <t>一年五班</t>
  </si>
  <si>
    <t>生艾霖</t>
  </si>
  <si>
    <t>夏一如</t>
  </si>
  <si>
    <t>杨欣玥</t>
  </si>
  <si>
    <t>二年二班</t>
  </si>
  <si>
    <t>张含笑</t>
  </si>
  <si>
    <t>郑普远</t>
  </si>
  <si>
    <t>郑婷珊</t>
  </si>
  <si>
    <t>周于桐</t>
  </si>
  <si>
    <t>一（3）</t>
  </si>
  <si>
    <t>刘骏莹</t>
  </si>
  <si>
    <t>石俊巍</t>
  </si>
  <si>
    <t>赵若函</t>
  </si>
  <si>
    <t>林婧怡</t>
  </si>
  <si>
    <t>周雅琪</t>
  </si>
  <si>
    <t>张钜鑫</t>
  </si>
  <si>
    <t>二（5）</t>
  </si>
  <si>
    <t>沈敬哲</t>
  </si>
  <si>
    <t>何颖思</t>
  </si>
  <si>
    <t>陆文蓓</t>
  </si>
  <si>
    <t>雷启晗</t>
  </si>
  <si>
    <t>程厚钧</t>
  </si>
  <si>
    <t>杨佳璇</t>
  </si>
  <si>
    <t>朱柏麟</t>
  </si>
  <si>
    <t>谭开</t>
  </si>
  <si>
    <t>张觉</t>
  </si>
  <si>
    <t>一（5）</t>
  </si>
  <si>
    <t>骆遥</t>
  </si>
  <si>
    <t>周玮钰</t>
  </si>
  <si>
    <t>杨文博</t>
  </si>
  <si>
    <t>王婧楠</t>
  </si>
  <si>
    <t>卢睿熜</t>
  </si>
  <si>
    <t>蔡若森</t>
  </si>
  <si>
    <t>蒋明月</t>
  </si>
  <si>
    <t>钟若宸</t>
  </si>
  <si>
    <t>林意涵</t>
  </si>
  <si>
    <t>李弈斌</t>
  </si>
  <si>
    <t>马子萱</t>
  </si>
  <si>
    <t>李翊冉</t>
  </si>
  <si>
    <t>邢一航</t>
  </si>
  <si>
    <t>叶子</t>
  </si>
  <si>
    <t>李澜昕</t>
  </si>
  <si>
    <t>何雨函</t>
  </si>
  <si>
    <t>李芃子</t>
  </si>
  <si>
    <t>刘伊玥</t>
  </si>
  <si>
    <t>陈慧欣</t>
  </si>
  <si>
    <t>张予祺</t>
  </si>
  <si>
    <t>王子涵</t>
  </si>
  <si>
    <t>余果</t>
  </si>
  <si>
    <t>徐艺玮</t>
  </si>
  <si>
    <t>曾子瀚</t>
  </si>
  <si>
    <t>汤雅雯</t>
  </si>
  <si>
    <t xml:space="preserve"> 是</t>
  </si>
  <si>
    <t>黄成恩</t>
  </si>
  <si>
    <t>陈耀彬</t>
  </si>
  <si>
    <t>袁歆翘</t>
  </si>
  <si>
    <t>二（7）</t>
  </si>
  <si>
    <t>肖涵玥</t>
  </si>
  <si>
    <t>何雨谦</t>
  </si>
  <si>
    <t>何明朗</t>
  </si>
  <si>
    <t>陈思帆</t>
  </si>
  <si>
    <t>彭希扬</t>
  </si>
  <si>
    <t>魏美涵</t>
  </si>
  <si>
    <t>董夏君</t>
  </si>
  <si>
    <t>吴昕蔓</t>
  </si>
  <si>
    <t>一（4）</t>
  </si>
  <si>
    <t>马佳炘</t>
  </si>
  <si>
    <t>潘浩智</t>
  </si>
  <si>
    <t>13640768911</t>
  </si>
  <si>
    <t>闾家熙</t>
  </si>
  <si>
    <t>13570201921</t>
  </si>
  <si>
    <t>钟华华</t>
  </si>
  <si>
    <t>13824424796</t>
  </si>
  <si>
    <t>朱诗淇</t>
  </si>
  <si>
    <t>13725200569</t>
  </si>
  <si>
    <t>易其乐</t>
  </si>
  <si>
    <t>13822188180</t>
  </si>
  <si>
    <t>黄鸿亮</t>
  </si>
  <si>
    <t>13660538977</t>
  </si>
  <si>
    <t>尹梓溢</t>
  </si>
  <si>
    <t>13527850817</t>
  </si>
  <si>
    <t>列羽芊</t>
  </si>
  <si>
    <t>13631317878</t>
  </si>
  <si>
    <t>13632358827</t>
  </si>
  <si>
    <t>邱刘哲</t>
  </si>
  <si>
    <t>13828434397</t>
  </si>
  <si>
    <t>侯宸越</t>
  </si>
  <si>
    <t>18620488133</t>
  </si>
  <si>
    <t>侯宸卓</t>
  </si>
  <si>
    <t>18620916361</t>
  </si>
  <si>
    <t>黄玮婷</t>
  </si>
  <si>
    <t>13802536119</t>
  </si>
  <si>
    <t>黄泽蕊</t>
  </si>
  <si>
    <t>陆子叶</t>
  </si>
  <si>
    <t>18928895338</t>
  </si>
  <si>
    <t>姚怡然</t>
  </si>
  <si>
    <t>13802548976</t>
  </si>
  <si>
    <t>周子澄</t>
  </si>
  <si>
    <t>13632453211</t>
  </si>
  <si>
    <t>13826485248</t>
  </si>
  <si>
    <t>陈可馨8669</t>
  </si>
  <si>
    <t>13926468975</t>
  </si>
  <si>
    <t>黄梓峰</t>
  </si>
  <si>
    <t>13763366493</t>
  </si>
  <si>
    <t>劳隽熙</t>
  </si>
  <si>
    <t>15622218669</t>
  </si>
  <si>
    <t>刘芷妤</t>
  </si>
  <si>
    <t>13560016636</t>
  </si>
  <si>
    <t>王子骅</t>
  </si>
  <si>
    <t>13922166899</t>
  </si>
  <si>
    <t>吴欣诺</t>
  </si>
  <si>
    <t>13501518927</t>
  </si>
  <si>
    <t>张文一</t>
  </si>
  <si>
    <t>13302291816</t>
  </si>
  <si>
    <t>13632353832</t>
  </si>
  <si>
    <t>何垚均</t>
  </si>
  <si>
    <t>13302336626</t>
  </si>
  <si>
    <t>杨钶犇</t>
  </si>
  <si>
    <t>13392681558</t>
  </si>
  <si>
    <t>邓汇子</t>
  </si>
  <si>
    <t>18688471778</t>
  </si>
  <si>
    <t>钟子锟</t>
  </si>
  <si>
    <t>13794367768</t>
  </si>
  <si>
    <t>林承熙</t>
  </si>
  <si>
    <t>13560478460</t>
  </si>
  <si>
    <t>郭梓聪</t>
  </si>
  <si>
    <t>18929593969</t>
  </si>
  <si>
    <t>黎政鑫</t>
  </si>
  <si>
    <t>13922386115</t>
  </si>
  <si>
    <t>李雅希</t>
  </si>
  <si>
    <t>13502447171</t>
  </si>
  <si>
    <t>13640846060</t>
  </si>
  <si>
    <t>刘芷睿</t>
  </si>
  <si>
    <t>13533545832</t>
  </si>
  <si>
    <t>钟雨桐</t>
  </si>
  <si>
    <t>13418072142</t>
  </si>
  <si>
    <t>谢宇侨</t>
  </si>
  <si>
    <t>18665651008</t>
  </si>
  <si>
    <t>龚子寅</t>
  </si>
  <si>
    <t>18898605866</t>
  </si>
  <si>
    <t>李佩儿</t>
  </si>
  <si>
    <t>13500000969</t>
  </si>
  <si>
    <t>李紫嫣</t>
  </si>
  <si>
    <t>13829759394</t>
  </si>
  <si>
    <t>陆鸣飞</t>
  </si>
  <si>
    <t>13527882123</t>
  </si>
  <si>
    <t>苏兴承</t>
  </si>
  <si>
    <t>18520121305</t>
  </si>
  <si>
    <t>温静远</t>
  </si>
  <si>
    <t>13609726477</t>
  </si>
  <si>
    <t>13922229923</t>
  </si>
  <si>
    <t>曾砚斐</t>
  </si>
  <si>
    <t>13922106580</t>
  </si>
  <si>
    <t>陈锵铭</t>
  </si>
  <si>
    <t>13640217144</t>
  </si>
  <si>
    <t>梁希</t>
  </si>
  <si>
    <t>18818859966</t>
  </si>
  <si>
    <t>柳皓轩</t>
  </si>
  <si>
    <t>13802520060</t>
  </si>
  <si>
    <t>曾子希</t>
  </si>
  <si>
    <t>13556198719</t>
  </si>
  <si>
    <t>谢宇博</t>
  </si>
  <si>
    <t>13560322898</t>
  </si>
  <si>
    <t>timmy</t>
  </si>
  <si>
    <t>18588661238</t>
  </si>
  <si>
    <t>东莞市东城朝天实验小学</t>
  </si>
  <si>
    <t>熊峰</t>
  </si>
  <si>
    <t>18925081158</t>
  </si>
  <si>
    <t>赵若菡</t>
  </si>
  <si>
    <t>13828420843</t>
  </si>
  <si>
    <t>04-课题：演讲</t>
  </si>
  <si>
    <t>王子荞</t>
  </si>
  <si>
    <t>18666091785</t>
  </si>
  <si>
    <t>01-老带新,02-课题：童话剧</t>
  </si>
  <si>
    <t>陈博源</t>
  </si>
  <si>
    <t>13560139305</t>
  </si>
  <si>
    <t>肖昕瑶</t>
  </si>
  <si>
    <t>13570251087</t>
  </si>
  <si>
    <t>06-上门咨询,10-其他渠道推荐</t>
  </si>
  <si>
    <t>柯皓天</t>
  </si>
  <si>
    <t>15913164129</t>
  </si>
  <si>
    <t>广州邮电通信设备公司幼儿园</t>
  </si>
  <si>
    <t>熊奕宁</t>
  </si>
  <si>
    <t>13632404301</t>
  </si>
  <si>
    <t>张书瑶4101</t>
  </si>
  <si>
    <t>13580554101</t>
  </si>
  <si>
    <t>胡遥</t>
  </si>
  <si>
    <t>13631346942</t>
  </si>
  <si>
    <t>胡逍</t>
  </si>
  <si>
    <t>何思睿</t>
  </si>
  <si>
    <t>13929558460</t>
  </si>
  <si>
    <t>骆伊洋Dora</t>
  </si>
  <si>
    <t>13924227183</t>
  </si>
  <si>
    <t>13318767909</t>
  </si>
  <si>
    <t>刘烔燊</t>
  </si>
  <si>
    <t>13828081771</t>
  </si>
  <si>
    <t>杨旖妮</t>
  </si>
  <si>
    <t>13922455606</t>
  </si>
  <si>
    <t>李晓语</t>
  </si>
  <si>
    <t>13602452352</t>
  </si>
  <si>
    <t>蓝添</t>
  </si>
  <si>
    <t>13924268965</t>
  </si>
  <si>
    <t>广州市番禺区华南碧桂园学校</t>
  </si>
  <si>
    <t>四年级</t>
  </si>
  <si>
    <t>06-上门咨询,01-老带新</t>
  </si>
  <si>
    <t>廖爱跃</t>
  </si>
  <si>
    <t>13602488168</t>
  </si>
  <si>
    <t>13660691390</t>
  </si>
  <si>
    <t>广州市天河区华景小学</t>
  </si>
  <si>
    <t>姚俊宏</t>
  </si>
  <si>
    <t>13922174670</t>
  </si>
  <si>
    <t>纪博桓</t>
  </si>
  <si>
    <t>13380079255</t>
  </si>
  <si>
    <t>许雯棋</t>
  </si>
  <si>
    <t>13632383973</t>
  </si>
  <si>
    <t>林子妍</t>
  </si>
  <si>
    <t>18922100301</t>
  </si>
  <si>
    <t>邓禹</t>
  </si>
  <si>
    <t>18925063330</t>
  </si>
  <si>
    <t>吴家兆</t>
  </si>
  <si>
    <t>13533099190</t>
  </si>
  <si>
    <t>吴家诚</t>
  </si>
  <si>
    <t>序号</t>
    <phoneticPr fontId="5" type="noConversion"/>
  </si>
  <si>
    <t>朱晓佳</t>
    <phoneticPr fontId="5" type="noConversion"/>
  </si>
</sst>
</file>

<file path=xl/styles.xml><?xml version="1.0" encoding="utf-8"?>
<styleSheet xmlns="http://schemas.openxmlformats.org/spreadsheetml/2006/main">
  <numFmts count="26">
    <numFmt numFmtId="41" formatCode="_ * #,##0_ ;_ * \-#,##0_ ;_ * &quot;-&quot;_ ;_ @_ "/>
    <numFmt numFmtId="43" formatCode="_ * #,##0.00_ ;_ * \-#,##0.00_ ;_ * &quot;-&quot;??_ ;_ @_ "/>
    <numFmt numFmtId="176" formatCode="_ &quot;￥&quot;* #,##0.00_ ;_ &quot;￥&quot;* \-#,##0.00_ ;_ &quot;￥&quot;* &quot;-&quot;??_ ;_ @_ "/>
    <numFmt numFmtId="177" formatCode="_ * #,##0_ ;_ * \-#,##0_ ;_ * &quot;-&quot;??_ ;_ @_ "/>
    <numFmt numFmtId="178" formatCode="&quot;$&quot;\ #,##0.00_-;[Red]&quot;$&quot;\ #,##0.00\-"/>
    <numFmt numFmtId="179" formatCode="#,##0.0_);\(#,##0.0\)"/>
    <numFmt numFmtId="180" formatCode="_(&quot;$&quot;* #,##0_);_(&quot;$&quot;* \(#,##0\);_(&quot;$&quot;* &quot;-&quot;_);_(@_)"/>
    <numFmt numFmtId="181" formatCode="_-&quot;$&quot;\ * #,##0_-;_-&quot;$&quot;\ * #,##0\-;_-&quot;$&quot;\ * &quot;-&quot;_-;_-@_-"/>
    <numFmt numFmtId="182" formatCode="_ * #,##0.0_ ;_ * \-#,##0.0_ ;_ * &quot;-&quot;??_ ;_ @_ "/>
    <numFmt numFmtId="183" formatCode="\$#,##0.00;\(\$#,##0.00\)"/>
    <numFmt numFmtId="184" formatCode="_ * #,##0.0_ ;_ * \-#,##0.0_ ;_ * &quot;-&quot;_ ;_ @_ "/>
    <numFmt numFmtId="185" formatCode="&quot;$&quot;#,##0_);[Red]\(&quot;$&quot;#,##0\)"/>
    <numFmt numFmtId="186" formatCode="_(&quot;$&quot;* #,##0.00_);_(&quot;$&quot;* \(#,##0.00\);_(&quot;$&quot;* &quot;-&quot;??_);_(@_)"/>
    <numFmt numFmtId="187" formatCode="&quot;$&quot;\ #,##0_-;[Red]&quot;$&quot;\ #,##0\-"/>
    <numFmt numFmtId="188" formatCode="&quot;$&quot;#,##0.00_);[Red]\(&quot;$&quot;#,##0.00\)"/>
    <numFmt numFmtId="189" formatCode="0_ "/>
    <numFmt numFmtId="190" formatCode="#,##0;\(#,##0\)"/>
    <numFmt numFmtId="191" formatCode="0.0_ "/>
    <numFmt numFmtId="192" formatCode="_-&quot;$&quot;\ * #,##0.00_-;_-&quot;$&quot;\ * #,##0.00\-;_-&quot;$&quot;\ * &quot;-&quot;??_-;_-@_-"/>
    <numFmt numFmtId="193" formatCode="yy\.mm\.dd"/>
    <numFmt numFmtId="194" formatCode="\$#,##0;\(\$#,##0\)"/>
    <numFmt numFmtId="195" formatCode="0.0%"/>
    <numFmt numFmtId="196" formatCode="0.00_);[Red]\(0.00\)"/>
    <numFmt numFmtId="197" formatCode="_ * #,##0.00_ ;_ * \-#,##0.00_ ;_ * &quot;-&quot;_ ;_ @_ "/>
    <numFmt numFmtId="198" formatCode="yyyy/mm/dd"/>
    <numFmt numFmtId="199" formatCode="[$-409]mmm/yy;@"/>
  </numFmts>
  <fonts count="93">
    <font>
      <sz val="12"/>
      <name val="宋体"/>
      <charset val="134"/>
    </font>
    <font>
      <sz val="11"/>
      <color theme="1"/>
      <name val="宋体"/>
      <family val="2"/>
      <charset val="134"/>
      <scheme val="minor"/>
    </font>
    <font>
      <sz val="10"/>
      <name val="宋体"/>
      <family val="3"/>
      <charset val="134"/>
    </font>
    <font>
      <sz val="22"/>
      <name val="宋体"/>
      <family val="3"/>
      <charset val="134"/>
    </font>
    <font>
      <b/>
      <sz val="12"/>
      <name val="宋体"/>
      <family val="3"/>
      <charset val="134"/>
    </font>
    <font>
      <sz val="9"/>
      <name val="宋体"/>
      <family val="3"/>
      <charset val="134"/>
    </font>
    <font>
      <b/>
      <sz val="16"/>
      <name val="宋体"/>
      <family val="3"/>
      <charset val="134"/>
    </font>
    <font>
      <sz val="9"/>
      <color indexed="8"/>
      <name val="宋体"/>
      <family val="3"/>
      <charset val="134"/>
    </font>
    <font>
      <sz val="9"/>
      <color theme="1"/>
      <name val="宋体"/>
      <family val="3"/>
      <charset val="134"/>
    </font>
    <font>
      <b/>
      <sz val="9"/>
      <name val="宋体"/>
      <family val="3"/>
      <charset val="134"/>
    </font>
    <font>
      <sz val="9"/>
      <color theme="1"/>
      <name val="宋体"/>
      <family val="3"/>
      <charset val="134"/>
      <scheme val="minor"/>
    </font>
    <font>
      <sz val="10"/>
      <color theme="1"/>
      <name val="宋体"/>
      <family val="3"/>
      <charset val="134"/>
    </font>
    <font>
      <sz val="12"/>
      <name val="宋体"/>
      <family val="3"/>
      <charset val="134"/>
    </font>
    <font>
      <sz val="9"/>
      <name val="Arial"/>
      <family val="2"/>
    </font>
    <font>
      <b/>
      <sz val="9"/>
      <color indexed="8"/>
      <name val="宋体"/>
      <family val="3"/>
      <charset val="134"/>
    </font>
    <font>
      <b/>
      <sz val="11"/>
      <name val="宋体"/>
      <family val="3"/>
      <charset val="134"/>
    </font>
    <font>
      <b/>
      <sz val="9"/>
      <name val="Arial"/>
      <family val="2"/>
    </font>
    <font>
      <sz val="10"/>
      <color indexed="8"/>
      <name val="宋体"/>
      <family val="3"/>
      <charset val="134"/>
    </font>
    <font>
      <sz val="10"/>
      <name val="Arial"/>
      <family val="2"/>
    </font>
    <font>
      <sz val="10"/>
      <color indexed="10"/>
      <name val="宋体"/>
      <family val="3"/>
      <charset val="134"/>
    </font>
    <font>
      <b/>
      <sz val="10"/>
      <name val="宋体"/>
      <family val="3"/>
      <charset val="134"/>
    </font>
    <font>
      <b/>
      <sz val="11"/>
      <name val="Arial"/>
      <family val="2"/>
    </font>
    <font>
      <sz val="18"/>
      <color indexed="8"/>
      <name val="宋体"/>
      <family val="3"/>
      <charset val="134"/>
    </font>
    <font>
      <sz val="12"/>
      <color rgb="FF333333"/>
      <name val="微软雅黑"/>
      <family val="2"/>
      <charset val="134"/>
    </font>
    <font>
      <sz val="11"/>
      <name val="微软雅黑"/>
      <family val="2"/>
      <charset val="134"/>
    </font>
    <font>
      <sz val="11"/>
      <name val="Tahoma"/>
      <family val="2"/>
    </font>
    <font>
      <sz val="10"/>
      <name val="Helv"/>
      <family val="2"/>
    </font>
    <font>
      <sz val="11"/>
      <color indexed="8"/>
      <name val="宋体"/>
      <family val="3"/>
      <charset val="134"/>
    </font>
    <font>
      <sz val="11"/>
      <color indexed="20"/>
      <name val="宋体"/>
      <family val="3"/>
      <charset val="134"/>
    </font>
    <font>
      <b/>
      <sz val="12"/>
      <color indexed="8"/>
      <name val="宋体"/>
      <family val="3"/>
      <charset val="134"/>
    </font>
    <font>
      <b/>
      <sz val="18"/>
      <color indexed="56"/>
      <name val="宋体"/>
      <family val="3"/>
      <charset val="134"/>
    </font>
    <font>
      <sz val="11"/>
      <color indexed="9"/>
      <name val="宋体"/>
      <family val="3"/>
      <charset val="134"/>
    </font>
    <font>
      <i/>
      <sz val="11"/>
      <color indexed="23"/>
      <name val="宋体"/>
      <family val="3"/>
      <charset val="134"/>
    </font>
    <font>
      <sz val="11"/>
      <color indexed="10"/>
      <name val="宋体"/>
      <family val="3"/>
      <charset val="134"/>
    </font>
    <font>
      <sz val="12"/>
      <color indexed="16"/>
      <name val="宋体"/>
      <family val="3"/>
      <charset val="134"/>
    </font>
    <font>
      <sz val="12"/>
      <color indexed="8"/>
      <name val="宋体"/>
      <family val="3"/>
      <charset val="134"/>
    </font>
    <font>
      <b/>
      <sz val="11"/>
      <color indexed="8"/>
      <name val="宋体"/>
      <family val="3"/>
      <charset val="134"/>
    </font>
    <font>
      <sz val="12"/>
      <color indexed="9"/>
      <name val="宋体"/>
      <family val="3"/>
      <charset val="134"/>
    </font>
    <font>
      <sz val="11"/>
      <color indexed="60"/>
      <name val="宋体"/>
      <family val="3"/>
      <charset val="134"/>
    </font>
    <font>
      <sz val="11"/>
      <color indexed="62"/>
      <name val="宋体"/>
      <family val="3"/>
      <charset val="134"/>
    </font>
    <font>
      <b/>
      <sz val="11"/>
      <color indexed="52"/>
      <name val="宋体"/>
      <family val="3"/>
      <charset val="134"/>
    </font>
    <font>
      <sz val="11"/>
      <color theme="1"/>
      <name val="宋体"/>
      <family val="3"/>
      <charset val="134"/>
      <scheme val="minor"/>
    </font>
    <font>
      <sz val="11"/>
      <color indexed="17"/>
      <name val="宋体"/>
      <family val="3"/>
      <charset val="134"/>
    </font>
    <font>
      <sz val="12"/>
      <name val="Times New Roman"/>
      <family val="1"/>
    </font>
    <font>
      <sz val="8"/>
      <name val="Times New Roman"/>
      <family val="1"/>
    </font>
    <font>
      <sz val="10"/>
      <name val="Geneva"/>
      <family val="1"/>
    </font>
    <font>
      <sz val="12"/>
      <color indexed="17"/>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2"/>
      <name val="Helv"/>
      <family val="2"/>
    </font>
    <font>
      <sz val="10"/>
      <name val="Geneva"/>
      <family val="1"/>
    </font>
    <font>
      <b/>
      <sz val="11"/>
      <color indexed="63"/>
      <name val="宋体"/>
      <family val="3"/>
      <charset val="134"/>
    </font>
    <font>
      <b/>
      <sz val="11"/>
      <color indexed="9"/>
      <name val="宋体"/>
      <family val="3"/>
      <charset val="134"/>
    </font>
    <font>
      <sz val="11"/>
      <color indexed="52"/>
      <name val="宋体"/>
      <family val="3"/>
      <charset val="134"/>
    </font>
    <font>
      <sz val="7"/>
      <name val="Small Fonts"/>
      <family val="2"/>
    </font>
    <font>
      <b/>
      <sz val="10"/>
      <name val="Tms Rmn"/>
      <family val="1"/>
    </font>
    <font>
      <sz val="10"/>
      <color indexed="8"/>
      <name val="MS Sans Serif"/>
      <family val="1"/>
    </font>
    <font>
      <sz val="10"/>
      <name val="Times New Roman"/>
      <family val="1"/>
    </font>
    <font>
      <b/>
      <sz val="14"/>
      <name val="楷体"/>
      <family val="3"/>
      <charset val="134"/>
    </font>
    <font>
      <sz val="12"/>
      <color indexed="9"/>
      <name val="Helv"/>
      <family val="2"/>
    </font>
    <font>
      <sz val="10"/>
      <name val="楷体"/>
      <family val="3"/>
      <charset val="134"/>
    </font>
    <font>
      <b/>
      <sz val="10"/>
      <name val="MS Sans Serif"/>
      <family val="2"/>
    </font>
    <font>
      <sz val="10"/>
      <name val="MS Sans Serif"/>
      <family val="2"/>
    </font>
    <font>
      <sz val="8"/>
      <name val="Arial"/>
      <family val="2"/>
    </font>
    <font>
      <b/>
      <sz val="12"/>
      <name val="Arial"/>
      <family val="2"/>
    </font>
    <font>
      <b/>
      <sz val="10"/>
      <name val="Arial"/>
      <family val="2"/>
    </font>
    <font>
      <b/>
      <sz val="10"/>
      <name val="Tms Rmn"/>
      <family val="1"/>
    </font>
    <font>
      <b/>
      <sz val="18"/>
      <color indexed="62"/>
      <name val="宋体"/>
      <family val="3"/>
      <charset val="134"/>
    </font>
    <font>
      <sz val="11"/>
      <color indexed="20"/>
      <name val="Calibri"/>
      <family val="2"/>
    </font>
    <font>
      <sz val="11"/>
      <color indexed="8"/>
      <name val="Tahoma"/>
      <family val="2"/>
    </font>
    <font>
      <sz val="11"/>
      <color indexed="17"/>
      <name val="Calibri"/>
      <family val="2"/>
    </font>
    <font>
      <sz val="7"/>
      <name val="Times New Roman"/>
      <family val="1"/>
    </font>
    <font>
      <b/>
      <sz val="11"/>
      <color rgb="FFFF0000"/>
      <name val="微软雅黑"/>
      <family val="2"/>
      <charset val="134"/>
    </font>
    <font>
      <sz val="9"/>
      <color indexed="81"/>
      <name val="Tahoma"/>
      <family val="2"/>
    </font>
    <font>
      <b/>
      <sz val="9"/>
      <color indexed="81"/>
      <name val="Tahoma"/>
      <family val="2"/>
    </font>
    <font>
      <sz val="9"/>
      <color indexed="81"/>
      <name val="宋体"/>
      <family val="3"/>
      <charset val="134"/>
    </font>
    <font>
      <b/>
      <sz val="10"/>
      <color indexed="81"/>
      <name val="宋体"/>
      <family val="3"/>
      <charset val="134"/>
    </font>
    <font>
      <b/>
      <sz val="10"/>
      <color indexed="81"/>
      <name val="Tahoma"/>
      <family val="2"/>
    </font>
    <font>
      <sz val="10"/>
      <color indexed="81"/>
      <name val="Tahoma"/>
      <family val="2"/>
    </font>
    <font>
      <sz val="10"/>
      <color indexed="81"/>
      <name val="宋体"/>
      <family val="3"/>
      <charset val="134"/>
    </font>
    <font>
      <b/>
      <sz val="9"/>
      <color indexed="81"/>
      <name val="宋体"/>
      <family val="3"/>
      <charset val="134"/>
    </font>
    <font>
      <b/>
      <sz val="18"/>
      <color theme="1"/>
      <name val="宋体"/>
      <family val="3"/>
      <charset val="134"/>
      <scheme val="minor"/>
    </font>
    <font>
      <sz val="9"/>
      <name val="宋体"/>
      <family val="2"/>
      <charset val="134"/>
      <scheme val="minor"/>
    </font>
    <font>
      <u/>
      <sz val="12"/>
      <color indexed="12"/>
      <name val="宋体"/>
      <family val="3"/>
      <charset val="134"/>
    </font>
    <font>
      <sz val="9"/>
      <name val="宋体"/>
      <family val="3"/>
      <charset val="134"/>
      <scheme val="minor"/>
    </font>
    <font>
      <b/>
      <sz val="11"/>
      <color theme="1"/>
      <name val="宋体"/>
      <family val="3"/>
      <charset val="134"/>
      <scheme val="minor"/>
    </font>
    <font>
      <sz val="11"/>
      <color rgb="FF000000"/>
      <name val="宋体"/>
      <family val="3"/>
      <charset val="134"/>
      <scheme val="minor"/>
    </font>
    <font>
      <sz val="11"/>
      <color rgb="FF000000"/>
      <name val="宋体"/>
      <family val="3"/>
      <charset val="134"/>
    </font>
    <font>
      <sz val="11"/>
      <name val="宋体"/>
      <family val="3"/>
      <charset val="134"/>
    </font>
    <font>
      <sz val="10"/>
      <color rgb="FF000000"/>
      <name val="Arial"/>
      <family val="2"/>
    </font>
    <font>
      <sz val="10"/>
      <color rgb="FF000000"/>
      <name val="宋体"/>
      <family val="3"/>
      <charset val="134"/>
      <scheme val="minor"/>
    </font>
    <font>
      <sz val="12"/>
      <name val="Calibri"/>
      <family val="2"/>
    </font>
  </fonts>
  <fills count="53">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indexed="41"/>
        <bgColor indexed="64"/>
      </patternFill>
    </fill>
    <fill>
      <patternFill patternType="solid">
        <fgColor rgb="FFFFC000"/>
        <bgColor indexed="64"/>
      </patternFill>
    </fill>
    <fill>
      <patternFill patternType="solid">
        <fgColor indexed="22"/>
        <bgColor indexed="64"/>
      </patternFill>
    </fill>
    <fill>
      <patternFill patternType="solid">
        <fgColor indexed="11"/>
        <bgColor indexed="64"/>
      </patternFill>
    </fill>
    <fill>
      <patternFill patternType="solid">
        <fgColor indexed="47"/>
        <bgColor indexed="64"/>
      </patternFill>
    </fill>
    <fill>
      <patternFill patternType="solid">
        <fgColor indexed="40"/>
        <bgColor indexed="64"/>
      </patternFill>
    </fill>
    <fill>
      <patternFill patternType="solid">
        <fgColor indexed="13"/>
        <bgColor indexed="64"/>
      </patternFill>
    </fill>
    <fill>
      <patternFill patternType="solid">
        <fgColor indexed="31"/>
        <bgColor indexed="64"/>
      </patternFill>
    </fill>
    <fill>
      <patternFill patternType="solid">
        <fgColor indexed="42"/>
        <bgColor indexed="64"/>
      </patternFill>
    </fill>
    <fill>
      <patternFill patternType="solid">
        <fgColor indexed="45"/>
        <bgColor indexed="64"/>
      </patternFill>
    </fill>
    <fill>
      <patternFill patternType="lightUp">
        <fgColor indexed="9"/>
        <bgColor indexed="29"/>
      </patternFill>
    </fill>
    <fill>
      <patternFill patternType="solid">
        <fgColor indexed="46"/>
        <bgColor indexed="64"/>
      </patternFill>
    </fill>
    <fill>
      <patternFill patternType="solid">
        <fgColor indexed="44"/>
        <bgColor indexed="64"/>
      </patternFill>
    </fill>
    <fill>
      <patternFill patternType="solid">
        <fgColor indexed="51"/>
        <bgColor indexed="64"/>
      </patternFill>
    </fill>
    <fill>
      <patternFill patternType="solid">
        <fgColor indexed="29"/>
        <bgColor indexed="64"/>
      </patternFill>
    </fill>
    <fill>
      <patternFill patternType="solid">
        <fgColor indexed="27"/>
        <bgColor indexed="64"/>
      </patternFill>
    </fill>
    <fill>
      <patternFill patternType="solid">
        <fgColor indexed="62"/>
        <bgColor indexed="64"/>
      </patternFill>
    </fill>
    <fill>
      <patternFill patternType="lightUp">
        <fgColor indexed="9"/>
        <bgColor indexed="22"/>
      </patternFill>
    </fill>
    <fill>
      <patternFill patternType="lightUp">
        <fgColor indexed="9"/>
        <bgColor indexed="55"/>
      </patternFill>
    </fill>
    <fill>
      <patternFill patternType="solid">
        <fgColor indexed="26"/>
        <bgColor indexed="64"/>
      </patternFill>
    </fill>
    <fill>
      <patternFill patternType="solid">
        <fgColor indexed="52"/>
        <bgColor indexed="64"/>
      </patternFill>
    </fill>
    <fill>
      <patternFill patternType="solid">
        <fgColor indexed="53"/>
        <bgColor indexed="64"/>
      </patternFill>
    </fill>
    <fill>
      <patternFill patternType="solid">
        <fgColor indexed="49"/>
        <bgColor indexed="64"/>
      </patternFill>
    </fill>
    <fill>
      <patternFill patternType="solid">
        <fgColor indexed="54"/>
        <bgColor indexed="64"/>
      </patternFill>
    </fill>
    <fill>
      <patternFill patternType="solid">
        <fgColor indexed="43"/>
        <bgColor indexed="64"/>
      </patternFill>
    </fill>
    <fill>
      <patternFill patternType="solid">
        <fgColor indexed="45"/>
        <bgColor indexed="45"/>
      </patternFill>
    </fill>
    <fill>
      <patternFill patternType="solid">
        <fgColor indexed="55"/>
        <bgColor indexed="64"/>
      </patternFill>
    </fill>
    <fill>
      <patternFill patternType="solid">
        <fgColor indexed="36"/>
        <bgColor indexed="64"/>
      </patternFill>
    </fill>
    <fill>
      <patternFill patternType="mediumGray">
        <fgColor indexed="22"/>
      </patternFill>
    </fill>
    <fill>
      <patternFill patternType="solid">
        <fgColor indexed="15"/>
        <bgColor indexed="64"/>
      </patternFill>
    </fill>
    <fill>
      <patternFill patternType="solid">
        <fgColor indexed="30"/>
        <bgColor indexed="64"/>
      </patternFill>
    </fill>
    <fill>
      <patternFill patternType="solid">
        <fgColor indexed="25"/>
        <bgColor indexed="64"/>
      </patternFill>
    </fill>
    <fill>
      <patternFill patternType="solid">
        <fgColor indexed="26"/>
        <bgColor indexed="26"/>
      </patternFill>
    </fill>
    <fill>
      <patternFill patternType="solid">
        <fgColor indexed="10"/>
        <bgColor indexed="64"/>
      </patternFill>
    </fill>
    <fill>
      <patternFill patternType="solid">
        <fgColor indexed="47"/>
        <bgColor indexed="47"/>
      </patternFill>
    </fill>
    <fill>
      <patternFill patternType="solid">
        <fgColor indexed="57"/>
        <bgColor indexed="64"/>
      </patternFill>
    </fill>
    <fill>
      <patternFill patternType="solid">
        <fgColor indexed="44"/>
        <bgColor indexed="44"/>
      </patternFill>
    </fill>
    <fill>
      <patternFill patternType="gray0625"/>
    </fill>
    <fill>
      <patternFill patternType="solid">
        <fgColor indexed="31"/>
        <bgColor indexed="31"/>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12"/>
        <bgColor indexed="64"/>
      </patternFill>
    </fill>
    <fill>
      <patternFill patternType="solid">
        <fgColor rgb="FFFFFFFF"/>
        <bgColor indexed="64"/>
      </patternFill>
    </fill>
    <fill>
      <patternFill patternType="solid">
        <fgColor rgb="FF00B0F0"/>
        <bgColor indexed="64"/>
      </patternFill>
    </fill>
  </fills>
  <borders count="5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auto="1"/>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auto="1"/>
      </bottom>
      <diagonal/>
    </border>
    <border>
      <left/>
      <right/>
      <top style="medium">
        <color auto="1"/>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989">
    <xf numFmtId="0" fontId="0" fillId="0" borderId="0"/>
    <xf numFmtId="0" fontId="27" fillId="19" borderId="0" applyNumberFormat="0" applyBorder="0" applyAlignment="0" applyProtection="0">
      <alignment vertical="center"/>
    </xf>
    <xf numFmtId="0" fontId="41" fillId="0" borderId="0">
      <alignment vertical="center"/>
    </xf>
    <xf numFmtId="0" fontId="41" fillId="0" borderId="0">
      <alignment vertical="center"/>
    </xf>
    <xf numFmtId="0" fontId="37" fillId="30" borderId="0" applyNumberFormat="0" applyBorder="0" applyAlignment="0" applyProtection="0"/>
    <xf numFmtId="0" fontId="12" fillId="0" borderId="0">
      <alignment vertical="center"/>
    </xf>
    <xf numFmtId="0" fontId="44" fillId="0" borderId="0">
      <alignment horizontal="center" wrapText="1"/>
      <protection locked="0"/>
    </xf>
    <xf numFmtId="0" fontId="26" fillId="0" borderId="0">
      <alignment vertical="center"/>
    </xf>
    <xf numFmtId="0" fontId="35" fillId="26" borderId="0" applyNumberFormat="0" applyBorder="0" applyAlignment="0" applyProtection="0"/>
    <xf numFmtId="49" fontId="12" fillId="0" borderId="0" applyFont="0" applyFill="0" applyBorder="0" applyAlignment="0" applyProtection="0"/>
    <xf numFmtId="0" fontId="43" fillId="0" borderId="0"/>
    <xf numFmtId="0" fontId="46" fillId="15" borderId="0" applyNumberFormat="0" applyBorder="0" applyAlignment="0" applyProtection="0"/>
    <xf numFmtId="41" fontId="12" fillId="0" borderId="0" applyFont="0" applyFill="0" applyBorder="0" applyAlignment="0" applyProtection="0">
      <alignment vertical="center"/>
    </xf>
    <xf numFmtId="0" fontId="35" fillId="9" borderId="0" applyNumberFormat="0" applyBorder="0" applyAlignment="0" applyProtection="0"/>
    <xf numFmtId="0" fontId="35" fillId="14" borderId="0" applyNumberFormat="0" applyBorder="0" applyAlignment="0" applyProtection="0"/>
    <xf numFmtId="0" fontId="28" fillId="16" borderId="0" applyNumberFormat="0" applyBorder="0" applyAlignment="0" applyProtection="0">
      <alignment vertical="center"/>
    </xf>
    <xf numFmtId="179" fontId="50" fillId="36" borderId="0"/>
    <xf numFmtId="43" fontId="12" fillId="0" borderId="0" applyFont="0" applyFill="0" applyBorder="0" applyAlignment="0" applyProtection="0">
      <alignment vertical="center"/>
    </xf>
    <xf numFmtId="0" fontId="37" fillId="33" borderId="0" applyNumberFormat="0" applyBorder="0" applyAlignment="0" applyProtection="0"/>
    <xf numFmtId="0" fontId="43" fillId="0" borderId="0"/>
    <xf numFmtId="0" fontId="27" fillId="14" borderId="0" applyNumberFormat="0" applyBorder="0" applyAlignment="0" applyProtection="0">
      <alignment vertical="center"/>
    </xf>
    <xf numFmtId="0" fontId="27" fillId="21" borderId="0" applyNumberFormat="0" applyBorder="0" applyAlignment="0" applyProtection="0">
      <alignment vertical="center"/>
    </xf>
    <xf numFmtId="0" fontId="28" fillId="16" borderId="0" applyNumberFormat="0" applyBorder="0" applyAlignment="0" applyProtection="0">
      <alignment vertical="center"/>
    </xf>
    <xf numFmtId="9" fontId="12" fillId="0" borderId="0" applyFont="0" applyFill="0" applyBorder="0" applyAlignment="0" applyProtection="0">
      <alignment vertical="center"/>
    </xf>
    <xf numFmtId="0" fontId="35" fillId="26" borderId="0" applyNumberFormat="0" applyBorder="0" applyAlignment="0" applyProtection="0"/>
    <xf numFmtId="49" fontId="12" fillId="0" borderId="0" applyFont="0" applyFill="0" applyBorder="0" applyAlignment="0" applyProtection="0"/>
    <xf numFmtId="0" fontId="26" fillId="0" borderId="0"/>
    <xf numFmtId="0" fontId="31" fillId="21" borderId="0" applyNumberFormat="0" applyBorder="0" applyAlignment="0" applyProtection="0">
      <alignment vertical="center"/>
    </xf>
    <xf numFmtId="0" fontId="27" fillId="18" borderId="0" applyNumberFormat="0" applyBorder="0" applyAlignment="0" applyProtection="0">
      <alignment vertical="center"/>
    </xf>
    <xf numFmtId="0" fontId="42" fillId="15" borderId="0" applyNumberFormat="0" applyBorder="0" applyAlignment="0" applyProtection="0">
      <alignment vertical="center"/>
    </xf>
    <xf numFmtId="0" fontId="34" fillId="16" borderId="0" applyNumberFormat="0" applyBorder="0" applyAlignment="0" applyProtection="0"/>
    <xf numFmtId="0" fontId="43" fillId="0" borderId="0"/>
    <xf numFmtId="0" fontId="27" fillId="10" borderId="0" applyNumberFormat="0" applyBorder="0" applyAlignment="0" applyProtection="0">
      <alignment vertical="center"/>
    </xf>
    <xf numFmtId="0" fontId="28" fillId="16" borderId="0" applyNumberFormat="0" applyBorder="0" applyAlignment="0" applyProtection="0">
      <alignment vertical="center"/>
    </xf>
    <xf numFmtId="0" fontId="45" fillId="0" borderId="0"/>
    <xf numFmtId="0" fontId="26" fillId="0" borderId="0">
      <alignment vertical="center"/>
    </xf>
    <xf numFmtId="0" fontId="12" fillId="0" borderId="0">
      <alignment vertical="center"/>
    </xf>
    <xf numFmtId="0" fontId="31" fillId="27" borderId="0" applyNumberFormat="0" applyBorder="0" applyAlignment="0" applyProtection="0">
      <alignment vertical="center"/>
    </xf>
    <xf numFmtId="0" fontId="27" fillId="10" borderId="0" applyNumberFormat="0" applyBorder="0" applyAlignment="0" applyProtection="0">
      <alignment vertical="center"/>
    </xf>
    <xf numFmtId="0" fontId="27" fillId="22" borderId="0" applyNumberFormat="0" applyBorder="0" applyAlignment="0" applyProtection="0">
      <alignment vertical="center"/>
    </xf>
    <xf numFmtId="0" fontId="27" fillId="20" borderId="0" applyNumberFormat="0" applyBorder="0" applyAlignment="0" applyProtection="0">
      <alignment vertical="center"/>
    </xf>
    <xf numFmtId="0" fontId="45" fillId="0" borderId="0"/>
    <xf numFmtId="0" fontId="28" fillId="16" borderId="0" applyNumberFormat="0" applyBorder="0" applyAlignment="0" applyProtection="0">
      <alignment vertical="center"/>
    </xf>
    <xf numFmtId="0" fontId="43" fillId="0" borderId="0"/>
    <xf numFmtId="0" fontId="43" fillId="0" borderId="0"/>
    <xf numFmtId="0" fontId="27" fillId="10" borderId="0" applyNumberFormat="0" applyBorder="0" applyAlignment="0" applyProtection="0">
      <alignment vertical="center"/>
    </xf>
    <xf numFmtId="0" fontId="37" fillId="30" borderId="0" applyNumberFormat="0" applyBorder="0" applyAlignment="0" applyProtection="0"/>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3" fillId="0" borderId="0">
      <protection locked="0"/>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12" fillId="0" borderId="0">
      <alignment vertical="center"/>
    </xf>
    <xf numFmtId="0" fontId="12" fillId="0" borderId="0"/>
    <xf numFmtId="0" fontId="26" fillId="0" borderId="0"/>
    <xf numFmtId="0" fontId="27" fillId="18" borderId="0" applyNumberFormat="0" applyBorder="0" applyAlignment="0" applyProtection="0">
      <alignment vertical="center"/>
    </xf>
    <xf numFmtId="0" fontId="12" fillId="0" borderId="0">
      <alignment vertical="center"/>
    </xf>
    <xf numFmtId="0" fontId="42" fillId="15" borderId="0" applyNumberFormat="0" applyBorder="0" applyAlignment="0" applyProtection="0">
      <alignment vertical="center"/>
    </xf>
    <xf numFmtId="0" fontId="12" fillId="0" borderId="0"/>
    <xf numFmtId="0" fontId="28" fillId="16"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2"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15" borderId="0" applyNumberFormat="0" applyBorder="0" applyAlignment="0" applyProtection="0">
      <alignment vertical="center"/>
    </xf>
    <xf numFmtId="0" fontId="43" fillId="0" borderId="0"/>
    <xf numFmtId="0" fontId="12" fillId="0" borderId="0"/>
    <xf numFmtId="0" fontId="34" fillId="32" borderId="0" applyNumberFormat="0" applyBorder="0" applyAlignment="0" applyProtection="0"/>
    <xf numFmtId="49" fontId="12" fillId="0" borderId="0" applyFont="0" applyFill="0" applyBorder="0" applyAlignment="0" applyProtection="0"/>
    <xf numFmtId="0" fontId="26" fillId="0" borderId="0"/>
    <xf numFmtId="0" fontId="37" fillId="41" borderId="0" applyNumberFormat="0" applyBorder="0" applyAlignment="0" applyProtection="0"/>
    <xf numFmtId="41" fontId="12" fillId="0" borderId="0" applyFont="0" applyFill="0" applyBorder="0" applyAlignment="0" applyProtection="0"/>
    <xf numFmtId="0" fontId="35" fillId="9" borderId="0" applyNumberFormat="0" applyBorder="0" applyAlignment="0" applyProtection="0"/>
    <xf numFmtId="0" fontId="12" fillId="0" borderId="0"/>
    <xf numFmtId="41" fontId="12" fillId="0" borderId="0" applyFont="0" applyFill="0" applyBorder="0" applyAlignment="0" applyProtection="0">
      <alignment vertical="center"/>
    </xf>
    <xf numFmtId="0" fontId="35" fillId="9" borderId="0" applyNumberFormat="0" applyBorder="0" applyAlignment="0" applyProtection="0"/>
    <xf numFmtId="0" fontId="12" fillId="0" borderId="0"/>
    <xf numFmtId="0" fontId="43" fillId="0" borderId="0"/>
    <xf numFmtId="41" fontId="12" fillId="0" borderId="0" applyFont="0" applyFill="0" applyBorder="0" applyAlignment="0" applyProtection="0">
      <alignment vertical="center"/>
    </xf>
    <xf numFmtId="0" fontId="35" fillId="9" borderId="0" applyNumberFormat="0" applyBorder="0" applyAlignment="0" applyProtection="0"/>
    <xf numFmtId="0" fontId="12" fillId="0" borderId="0"/>
    <xf numFmtId="0" fontId="28" fillId="16" borderId="0" applyNumberFormat="0" applyBorder="0" applyAlignment="0" applyProtection="0">
      <alignment vertical="center"/>
    </xf>
    <xf numFmtId="0" fontId="46" fillId="15" borderId="0" applyNumberFormat="0" applyBorder="0" applyAlignment="0" applyProtection="0"/>
    <xf numFmtId="41" fontId="12" fillId="0" borderId="0" applyFont="0" applyFill="0" applyBorder="0" applyAlignment="0" applyProtection="0">
      <alignment vertical="center"/>
    </xf>
    <xf numFmtId="0" fontId="35" fillId="9" borderId="0" applyNumberFormat="0" applyBorder="0" applyAlignment="0" applyProtection="0"/>
    <xf numFmtId="0" fontId="12" fillId="0" borderId="0"/>
    <xf numFmtId="0" fontId="26" fillId="0" borderId="0"/>
    <xf numFmtId="0" fontId="43" fillId="0" borderId="0"/>
    <xf numFmtId="0" fontId="31" fillId="28" borderId="0" applyNumberFormat="0" applyBorder="0" applyAlignment="0" applyProtection="0">
      <alignment vertical="center"/>
    </xf>
    <xf numFmtId="0" fontId="43" fillId="0" borderId="0"/>
    <xf numFmtId="0" fontId="31" fillId="37" borderId="0" applyNumberFormat="0" applyBorder="0" applyAlignment="0" applyProtection="0">
      <alignment vertical="center"/>
    </xf>
    <xf numFmtId="0" fontId="27" fillId="14" borderId="0" applyNumberFormat="0" applyBorder="0" applyAlignment="0" applyProtection="0">
      <alignment vertical="center"/>
    </xf>
    <xf numFmtId="0" fontId="27" fillId="21" borderId="0" applyNumberFormat="0" applyBorder="0" applyAlignment="0" applyProtection="0">
      <alignment vertical="center"/>
    </xf>
    <xf numFmtId="0" fontId="43" fillId="0" borderId="0"/>
    <xf numFmtId="0" fontId="26" fillId="0" borderId="0">
      <alignment vertical="center"/>
    </xf>
    <xf numFmtId="0" fontId="37" fillId="19" borderId="0" applyNumberFormat="0" applyBorder="0" applyAlignment="0" applyProtection="0"/>
    <xf numFmtId="0" fontId="35" fillId="26" borderId="0" applyNumberFormat="0" applyBorder="0" applyAlignment="0" applyProtection="0"/>
    <xf numFmtId="0" fontId="43" fillId="0" borderId="0">
      <alignment vertical="center"/>
    </xf>
    <xf numFmtId="0" fontId="35" fillId="26" borderId="0" applyNumberFormat="0" applyBorder="0" applyAlignment="0" applyProtection="0"/>
    <xf numFmtId="0" fontId="27" fillId="22" borderId="0" applyNumberFormat="0" applyBorder="0" applyAlignment="0" applyProtection="0">
      <alignment vertical="center"/>
    </xf>
    <xf numFmtId="0" fontId="27" fillId="20" borderId="0" applyNumberFormat="0" applyBorder="0" applyAlignment="0" applyProtection="0">
      <alignment vertical="center"/>
    </xf>
    <xf numFmtId="49" fontId="12" fillId="0" borderId="0" applyFont="0" applyFill="0" applyBorder="0" applyAlignment="0" applyProtection="0"/>
    <xf numFmtId="0" fontId="35" fillId="26" borderId="0" applyNumberFormat="0" applyBorder="0" applyAlignment="0" applyProtection="0"/>
    <xf numFmtId="49" fontId="12" fillId="0" borderId="0" applyFont="0" applyFill="0" applyBorder="0" applyAlignment="0" applyProtection="0"/>
    <xf numFmtId="0" fontId="18" fillId="0" borderId="0">
      <alignment vertical="center"/>
    </xf>
    <xf numFmtId="0" fontId="35" fillId="26" borderId="0" applyNumberFormat="0" applyBorder="0" applyAlignment="0" applyProtection="0"/>
    <xf numFmtId="49" fontId="12" fillId="0" borderId="0" applyFont="0" applyFill="0" applyBorder="0" applyAlignment="0" applyProtection="0"/>
    <xf numFmtId="0" fontId="35" fillId="26" borderId="0" applyNumberFormat="0" applyBorder="0" applyAlignment="0" applyProtection="0"/>
    <xf numFmtId="49" fontId="12" fillId="0" borderId="0" applyFont="0" applyFill="0" applyBorder="0" applyAlignment="0" applyProtection="0"/>
    <xf numFmtId="0" fontId="35" fillId="26" borderId="0" applyNumberFormat="0" applyBorder="0" applyAlignment="0" applyProtection="0"/>
    <xf numFmtId="49" fontId="12" fillId="0" borderId="0" applyFont="0" applyFill="0" applyBorder="0" applyAlignment="0" applyProtection="0"/>
    <xf numFmtId="0" fontId="35" fillId="26" borderId="0" applyNumberFormat="0" applyBorder="0" applyAlignment="0" applyProtection="0"/>
    <xf numFmtId="49" fontId="12" fillId="0" borderId="0" applyFont="0" applyFill="0" applyBorder="0" applyAlignment="0" applyProtection="0"/>
    <xf numFmtId="0" fontId="35" fillId="26" borderId="0" applyNumberFormat="0" applyBorder="0" applyAlignment="0" applyProtection="0"/>
    <xf numFmtId="49" fontId="12" fillId="0" borderId="0" applyFont="0" applyFill="0" applyBorder="0" applyAlignment="0" applyProtection="0"/>
    <xf numFmtId="41" fontId="12" fillId="0" borderId="0" applyFont="0" applyFill="0" applyBorder="0" applyAlignment="0" applyProtection="0">
      <alignment vertical="center"/>
    </xf>
    <xf numFmtId="0" fontId="45" fillId="0" borderId="0"/>
    <xf numFmtId="0" fontId="35" fillId="39" borderId="0" applyNumberFormat="0" applyBorder="0" applyAlignment="0" applyProtection="0"/>
    <xf numFmtId="0" fontId="37" fillId="30" borderId="0" applyNumberFormat="0" applyBorder="0" applyAlignment="0" applyProtection="0"/>
    <xf numFmtId="0" fontId="26" fillId="0" borderId="0">
      <alignment vertical="center"/>
    </xf>
    <xf numFmtId="0" fontId="45" fillId="0" borderId="0"/>
    <xf numFmtId="0" fontId="27" fillId="15"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45" fillId="0" borderId="0"/>
    <xf numFmtId="0" fontId="45" fillId="0" borderId="0"/>
    <xf numFmtId="0" fontId="27" fillId="21"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12" fillId="0" borderId="0"/>
    <xf numFmtId="0" fontId="12" fillId="0" borderId="0">
      <alignment vertical="center"/>
    </xf>
    <xf numFmtId="4" fontId="12" fillId="0" borderId="0" applyFont="0" applyFill="0" applyBorder="0" applyAlignment="0" applyProtection="0"/>
    <xf numFmtId="0" fontId="45" fillId="0" borderId="0"/>
    <xf numFmtId="0" fontId="31" fillId="27" borderId="0" applyNumberFormat="0" applyBorder="0" applyAlignment="0" applyProtection="0">
      <alignment vertical="center"/>
    </xf>
    <xf numFmtId="0" fontId="45" fillId="0" borderId="0"/>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22" borderId="0" applyNumberFormat="0" applyBorder="0" applyAlignment="0" applyProtection="0">
      <alignment vertical="center"/>
    </xf>
    <xf numFmtId="0" fontId="27" fillId="20" borderId="0" applyNumberFormat="0" applyBorder="0" applyAlignment="0" applyProtection="0">
      <alignment vertical="center"/>
    </xf>
    <xf numFmtId="49" fontId="12" fillId="0" borderId="0" applyFont="0" applyFill="0" applyBorder="0" applyAlignment="0" applyProtection="0"/>
    <xf numFmtId="49" fontId="12" fillId="0" borderId="0" applyFont="0" applyFill="0" applyBorder="0" applyAlignment="0" applyProtection="0"/>
    <xf numFmtId="0" fontId="12" fillId="0" borderId="0"/>
    <xf numFmtId="49" fontId="12" fillId="0" borderId="0" applyFont="0" applyFill="0" applyBorder="0" applyAlignment="0" applyProtection="0"/>
    <xf numFmtId="49" fontId="12" fillId="0" borderId="0" applyFont="0" applyFill="0" applyBorder="0" applyAlignment="0" applyProtection="0"/>
    <xf numFmtId="49" fontId="12" fillId="0" borderId="0" applyFont="0" applyFill="0" applyBorder="0" applyAlignment="0" applyProtection="0"/>
    <xf numFmtId="49" fontId="12" fillId="0" borderId="0" applyFont="0" applyFill="0" applyBorder="0" applyAlignment="0" applyProtection="0"/>
    <xf numFmtId="0" fontId="27" fillId="14" borderId="0" applyNumberFormat="0" applyBorder="0" applyAlignment="0" applyProtection="0">
      <alignment vertical="center"/>
    </xf>
    <xf numFmtId="49" fontId="12" fillId="0" borderId="0" applyFont="0" applyFill="0" applyBorder="0" applyAlignment="0" applyProtection="0"/>
    <xf numFmtId="0" fontId="27" fillId="14" borderId="0" applyNumberFormat="0" applyBorder="0" applyAlignment="0" applyProtection="0">
      <alignment vertical="center"/>
    </xf>
    <xf numFmtId="0" fontId="35" fillId="14" borderId="0" applyNumberFormat="0" applyBorder="0" applyAlignment="0" applyProtection="0"/>
    <xf numFmtId="0" fontId="28" fillId="16" borderId="0" applyNumberFormat="0" applyBorder="0" applyAlignment="0" applyProtection="0">
      <alignment vertical="center"/>
    </xf>
    <xf numFmtId="49" fontId="12" fillId="0" borderId="0" applyFont="0" applyFill="0" applyBorder="0" applyAlignment="0" applyProtection="0"/>
    <xf numFmtId="0" fontId="27" fillId="14" borderId="0" applyNumberFormat="0" applyBorder="0" applyAlignment="0" applyProtection="0">
      <alignment vertical="center"/>
    </xf>
    <xf numFmtId="0" fontId="35" fillId="14" borderId="0" applyNumberFormat="0" applyBorder="0" applyAlignment="0" applyProtection="0"/>
    <xf numFmtId="49" fontId="12" fillId="0" borderId="0" applyFont="0" applyFill="0" applyBorder="0" applyAlignment="0" applyProtection="0"/>
    <xf numFmtId="0" fontId="26" fillId="0" borderId="0"/>
    <xf numFmtId="0" fontId="12" fillId="0" borderId="0"/>
    <xf numFmtId="0" fontId="26" fillId="0" borderId="0"/>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43" fillId="0" borderId="0"/>
    <xf numFmtId="0" fontId="43" fillId="0" borderId="0"/>
    <xf numFmtId="0" fontId="57" fillId="0" borderId="0"/>
    <xf numFmtId="0" fontId="26" fillId="0" borderId="0"/>
    <xf numFmtId="0" fontId="12" fillId="35" borderId="0" applyNumberFormat="0" applyFont="0" applyBorder="0" applyAlignment="0" applyProtection="0"/>
    <xf numFmtId="0" fontId="18" fillId="0" borderId="0"/>
    <xf numFmtId="0" fontId="26" fillId="0" borderId="0">
      <alignment vertical="center"/>
    </xf>
    <xf numFmtId="0" fontId="31" fillId="21" borderId="0" applyNumberFormat="0" applyBorder="0" applyAlignment="0" applyProtection="0">
      <alignment vertical="center"/>
    </xf>
    <xf numFmtId="0" fontId="27" fillId="18" borderId="0" applyNumberFormat="0" applyBorder="0" applyAlignment="0" applyProtection="0">
      <alignment vertical="center"/>
    </xf>
    <xf numFmtId="0" fontId="26" fillId="0" borderId="0">
      <alignment vertical="center"/>
    </xf>
    <xf numFmtId="0" fontId="31" fillId="21" borderId="0" applyNumberFormat="0" applyBorder="0" applyAlignment="0" applyProtection="0">
      <alignment vertical="center"/>
    </xf>
    <xf numFmtId="0" fontId="27" fillId="18" borderId="0" applyNumberFormat="0" applyBorder="0" applyAlignment="0" applyProtection="0">
      <alignment vertical="center"/>
    </xf>
    <xf numFmtId="0" fontId="26" fillId="0" borderId="0">
      <alignment vertical="center"/>
    </xf>
    <xf numFmtId="0" fontId="31" fillId="21" borderId="0" applyNumberFormat="0" applyBorder="0" applyAlignment="0" applyProtection="0">
      <alignment vertical="center"/>
    </xf>
    <xf numFmtId="0" fontId="27" fillId="18" borderId="0" applyNumberFormat="0" applyBorder="0" applyAlignment="0" applyProtection="0">
      <alignment vertical="center"/>
    </xf>
    <xf numFmtId="0" fontId="26" fillId="0" borderId="0">
      <alignment vertical="center"/>
    </xf>
    <xf numFmtId="0" fontId="31" fillId="21" borderId="0" applyNumberFormat="0" applyBorder="0" applyAlignment="0" applyProtection="0">
      <alignment vertical="center"/>
    </xf>
    <xf numFmtId="0" fontId="28" fillId="16" borderId="0" applyNumberFormat="0" applyBorder="0" applyAlignment="0" applyProtection="0">
      <alignment vertical="center"/>
    </xf>
    <xf numFmtId="0" fontId="35" fillId="45" borderId="0" applyNumberFormat="0" applyBorder="0" applyAlignment="0" applyProtection="0"/>
    <xf numFmtId="0" fontId="26" fillId="0" borderId="0">
      <alignment vertical="center"/>
    </xf>
    <xf numFmtId="0" fontId="31" fillId="21" borderId="0" applyNumberFormat="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37" fillId="30" borderId="0" applyNumberFormat="0" applyBorder="0" applyAlignment="0" applyProtection="0"/>
    <xf numFmtId="0" fontId="26" fillId="0" borderId="0">
      <alignment vertical="center"/>
    </xf>
    <xf numFmtId="0" fontId="34" fillId="16" borderId="0" applyNumberFormat="0" applyBorder="0" applyAlignment="0" applyProtection="0"/>
    <xf numFmtId="0" fontId="37" fillId="30" borderId="0" applyNumberFormat="0" applyBorder="0" applyAlignment="0" applyProtection="0"/>
    <xf numFmtId="0" fontId="26" fillId="0" borderId="0">
      <alignment vertical="center"/>
    </xf>
    <xf numFmtId="0" fontId="29" fillId="25" borderId="0" applyNumberFormat="0" applyBorder="0" applyAlignment="0" applyProtection="0"/>
    <xf numFmtId="0" fontId="26" fillId="0" borderId="0"/>
    <xf numFmtId="43" fontId="12" fillId="0" borderId="0" applyFont="0" applyFill="0" applyBorder="0" applyAlignment="0" applyProtection="0">
      <alignment vertical="center"/>
    </xf>
    <xf numFmtId="0" fontId="49" fillId="0" borderId="0" applyNumberFormat="0" applyFill="0" applyBorder="0" applyAlignment="0" applyProtection="0">
      <alignment vertical="center"/>
    </xf>
    <xf numFmtId="0" fontId="43" fillId="0" borderId="0">
      <alignment vertical="center"/>
    </xf>
    <xf numFmtId="0" fontId="43" fillId="0" borderId="0"/>
    <xf numFmtId="0" fontId="51" fillId="0" borderId="0">
      <alignment vertical="center"/>
    </xf>
    <xf numFmtId="0" fontId="27" fillId="18" borderId="0" applyNumberFormat="0" applyBorder="0" applyAlignment="0" applyProtection="0">
      <alignment vertical="center"/>
    </xf>
    <xf numFmtId="0" fontId="12" fillId="0" borderId="0">
      <alignment vertical="center"/>
    </xf>
    <xf numFmtId="9" fontId="27" fillId="0" borderId="0">
      <alignment vertical="center"/>
    </xf>
    <xf numFmtId="0" fontId="43" fillId="0" borderId="0"/>
    <xf numFmtId="0" fontId="26" fillId="0" borderId="0"/>
    <xf numFmtId="0" fontId="27" fillId="19" borderId="0" applyNumberFormat="0" applyBorder="0" applyAlignment="0" applyProtection="0">
      <alignment vertical="center"/>
    </xf>
    <xf numFmtId="0" fontId="45" fillId="0" borderId="0"/>
    <xf numFmtId="0" fontId="45" fillId="0" borderId="0"/>
    <xf numFmtId="0" fontId="27" fillId="10" borderId="0" applyNumberFormat="0" applyBorder="0" applyAlignment="0" applyProtection="0">
      <alignment vertical="center"/>
    </xf>
    <xf numFmtId="0" fontId="31" fillId="42" borderId="0" applyNumberFormat="0" applyBorder="0" applyAlignment="0" applyProtection="0">
      <alignment vertical="center"/>
    </xf>
    <xf numFmtId="0" fontId="27" fillId="0" borderId="0">
      <alignment vertical="center"/>
    </xf>
    <xf numFmtId="0" fontId="26" fillId="0" borderId="0"/>
    <xf numFmtId="0" fontId="28" fillId="16" borderId="0" applyNumberFormat="0" applyBorder="0" applyAlignment="0" applyProtection="0">
      <alignment vertical="center"/>
    </xf>
    <xf numFmtId="0" fontId="27" fillId="19" borderId="0" applyNumberFormat="0" applyBorder="0" applyAlignment="0" applyProtection="0">
      <alignment vertical="center"/>
    </xf>
    <xf numFmtId="0" fontId="18" fillId="0" borderId="0"/>
    <xf numFmtId="0" fontId="27" fillId="10" borderId="0" applyNumberFormat="0" applyBorder="0" applyAlignment="0" applyProtection="0">
      <alignment vertical="center"/>
    </xf>
    <xf numFmtId="0" fontId="43" fillId="0" borderId="0"/>
    <xf numFmtId="0" fontId="35" fillId="14" borderId="0" applyNumberFormat="0" applyBorder="0" applyAlignment="0" applyProtection="0"/>
    <xf numFmtId="0" fontId="43" fillId="0" borderId="0"/>
    <xf numFmtId="0" fontId="37" fillId="33" borderId="0" applyNumberFormat="0" applyBorder="0" applyAlignment="0" applyProtection="0"/>
    <xf numFmtId="0" fontId="43" fillId="0" borderId="0"/>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0" fontId="26" fillId="0" borderId="0"/>
    <xf numFmtId="0" fontId="12" fillId="0" borderId="0">
      <alignment vertical="center"/>
    </xf>
    <xf numFmtId="0" fontId="37" fillId="33" borderId="0" applyNumberFormat="0" applyBorder="0" applyAlignment="0" applyProtection="0"/>
    <xf numFmtId="0" fontId="26" fillId="0" borderId="0"/>
    <xf numFmtId="0" fontId="37" fillId="33" borderId="0" applyNumberFormat="0" applyBorder="0" applyAlignment="0" applyProtection="0"/>
    <xf numFmtId="0" fontId="43" fillId="0" borderId="0">
      <protection locked="0"/>
    </xf>
    <xf numFmtId="0" fontId="26" fillId="0" borderId="0"/>
    <xf numFmtId="0" fontId="31" fillId="37" borderId="0" applyNumberFormat="0" applyBorder="0" applyAlignment="0" applyProtection="0">
      <alignment vertical="center"/>
    </xf>
    <xf numFmtId="0" fontId="27" fillId="22" borderId="0" applyNumberFormat="0" applyBorder="0" applyAlignment="0" applyProtection="0">
      <alignment vertical="center"/>
    </xf>
    <xf numFmtId="0" fontId="27" fillId="15" borderId="0" applyNumberFormat="0" applyBorder="0" applyAlignment="0" applyProtection="0">
      <alignment vertical="center"/>
    </xf>
    <xf numFmtId="0" fontId="26" fillId="0" borderId="0"/>
    <xf numFmtId="0" fontId="18" fillId="0" borderId="0"/>
    <xf numFmtId="0" fontId="37" fillId="38" borderId="0" applyNumberFormat="0" applyBorder="0" applyAlignment="0" applyProtection="0"/>
    <xf numFmtId="0" fontId="18" fillId="0" borderId="0"/>
    <xf numFmtId="0" fontId="31" fillId="10" borderId="0" applyNumberFormat="0" applyBorder="0" applyAlignment="0" applyProtection="0">
      <alignment vertical="center"/>
    </xf>
    <xf numFmtId="0" fontId="27" fillId="22" borderId="0" applyNumberFormat="0" applyBorder="0" applyAlignment="0" applyProtection="0">
      <alignment vertical="center"/>
    </xf>
    <xf numFmtId="0" fontId="12" fillId="0" borderId="0">
      <alignment vertical="center"/>
    </xf>
    <xf numFmtId="0" fontId="35" fillId="14" borderId="0" applyNumberFormat="0" applyBorder="0" applyAlignment="0" applyProtection="0"/>
    <xf numFmtId="0" fontId="43" fillId="0" borderId="0">
      <alignment vertical="center"/>
    </xf>
    <xf numFmtId="0" fontId="27" fillId="14" borderId="0" applyNumberFormat="0" applyBorder="0" applyAlignment="0" applyProtection="0">
      <alignment vertical="center"/>
    </xf>
    <xf numFmtId="0" fontId="27" fillId="21" borderId="0" applyNumberFormat="0" applyBorder="0" applyAlignment="0" applyProtection="0">
      <alignment vertical="center"/>
    </xf>
    <xf numFmtId="0" fontId="27" fillId="14" borderId="0" applyNumberFormat="0" applyBorder="0" applyAlignment="0" applyProtection="0">
      <alignment vertical="center"/>
    </xf>
    <xf numFmtId="0" fontId="27" fillId="21" borderId="0" applyNumberFormat="0" applyBorder="0" applyAlignment="0" applyProtection="0">
      <alignment vertical="center"/>
    </xf>
    <xf numFmtId="0" fontId="28" fillId="16" borderId="0" applyNumberFormat="0" applyBorder="0" applyAlignment="0" applyProtection="0">
      <alignment vertical="center"/>
    </xf>
    <xf numFmtId="0" fontId="27" fillId="14"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8" fillId="16"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21" borderId="0" applyNumberFormat="0" applyBorder="0" applyAlignment="0" applyProtection="0">
      <alignment vertical="center"/>
    </xf>
    <xf numFmtId="0" fontId="27" fillId="14" borderId="0" applyNumberFormat="0" applyBorder="0" applyAlignment="0" applyProtection="0">
      <alignment vertical="center"/>
    </xf>
    <xf numFmtId="0" fontId="27" fillId="21"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35" fillId="14" borderId="0" applyNumberFormat="0" applyBorder="0" applyAlignment="0" applyProtection="0"/>
    <xf numFmtId="0" fontId="27" fillId="14" borderId="0" applyNumberFormat="0" applyBorder="0" applyAlignment="0" applyProtection="0">
      <alignment vertical="center"/>
    </xf>
    <xf numFmtId="0" fontId="35" fillId="14" borderId="0" applyNumberFormat="0" applyBorder="0" applyAlignment="0" applyProtection="0"/>
    <xf numFmtId="0" fontId="27" fillId="14" borderId="0" applyNumberFormat="0" applyBorder="0" applyAlignment="0" applyProtection="0">
      <alignment vertical="center"/>
    </xf>
    <xf numFmtId="0" fontId="35" fillId="14" borderId="0" applyNumberFormat="0" applyBorder="0" applyAlignment="0" applyProtection="0"/>
    <xf numFmtId="0" fontId="27" fillId="14" borderId="0" applyNumberFormat="0" applyBorder="0" applyAlignment="0" applyProtection="0">
      <alignment vertical="center"/>
    </xf>
    <xf numFmtId="0" fontId="35" fillId="14" borderId="0" applyNumberFormat="0" applyBorder="0" applyAlignment="0" applyProtection="0"/>
    <xf numFmtId="0" fontId="27" fillId="14" borderId="0" applyNumberFormat="0" applyBorder="0" applyAlignment="0" applyProtection="0">
      <alignment vertical="center"/>
    </xf>
    <xf numFmtId="0" fontId="35" fillId="14" borderId="0" applyNumberFormat="0" applyBorder="0" applyAlignment="0" applyProtection="0"/>
    <xf numFmtId="0" fontId="31" fillId="27" borderId="0" applyNumberFormat="0" applyBorder="0" applyAlignment="0" applyProtection="0">
      <alignment vertical="center"/>
    </xf>
    <xf numFmtId="0" fontId="27" fillId="16" borderId="0" applyNumberFormat="0" applyBorder="0" applyAlignment="0" applyProtection="0">
      <alignment vertical="center"/>
    </xf>
    <xf numFmtId="0" fontId="27" fillId="10" borderId="0" applyNumberFormat="0" applyBorder="0" applyAlignment="0" applyProtection="0">
      <alignment vertical="center"/>
    </xf>
    <xf numFmtId="0" fontId="27" fillId="16" borderId="0" applyNumberFormat="0" applyBorder="0" applyAlignment="0" applyProtection="0">
      <alignment vertical="center"/>
    </xf>
    <xf numFmtId="0" fontId="27" fillId="10" borderId="0" applyNumberFormat="0" applyBorder="0" applyAlignment="0" applyProtection="0">
      <alignment vertical="center"/>
    </xf>
    <xf numFmtId="0" fontId="27" fillId="16" borderId="0" applyNumberFormat="0" applyBorder="0" applyAlignment="0" applyProtection="0">
      <alignment vertical="center"/>
    </xf>
    <xf numFmtId="0" fontId="27" fillId="10" borderId="0" applyNumberFormat="0" applyBorder="0" applyAlignment="0" applyProtection="0">
      <alignment vertical="center"/>
    </xf>
    <xf numFmtId="0" fontId="27" fillId="16" borderId="0" applyNumberFormat="0" applyBorder="0" applyAlignment="0" applyProtection="0">
      <alignment vertical="center"/>
    </xf>
    <xf numFmtId="0" fontId="27" fillId="10" borderId="0" applyNumberFormat="0" applyBorder="0" applyAlignment="0" applyProtection="0">
      <alignment vertical="center"/>
    </xf>
    <xf numFmtId="0" fontId="27" fillId="16"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10" borderId="0" applyNumberFormat="0" applyBorder="0" applyAlignment="0" applyProtection="0">
      <alignment vertical="center"/>
    </xf>
    <xf numFmtId="0" fontId="27" fillId="16" borderId="0" applyNumberFormat="0" applyBorder="0" applyAlignment="0" applyProtection="0">
      <alignment vertical="center"/>
    </xf>
    <xf numFmtId="0" fontId="27" fillId="10"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6" fillId="0" borderId="0"/>
    <xf numFmtId="0" fontId="46" fillId="15" borderId="0" applyNumberFormat="0" applyBorder="0" applyAlignment="0" applyProtection="0"/>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15" borderId="0" applyNumberFormat="0" applyBorder="0" applyAlignment="0" applyProtection="0">
      <alignment vertical="center"/>
    </xf>
    <xf numFmtId="0" fontId="27" fillId="18" borderId="0" applyNumberFormat="0" applyBorder="0" applyAlignment="0" applyProtection="0">
      <alignment vertical="center"/>
    </xf>
    <xf numFmtId="0" fontId="27" fillId="21" borderId="0" applyNumberFormat="0" applyBorder="0" applyAlignment="0" applyProtection="0">
      <alignment vertical="center"/>
    </xf>
    <xf numFmtId="0" fontId="27" fillId="15" borderId="0" applyNumberFormat="0" applyBorder="0" applyAlignment="0" applyProtection="0">
      <alignment vertical="center"/>
    </xf>
    <xf numFmtId="0" fontId="27" fillId="18" borderId="0" applyNumberFormat="0" applyBorder="0" applyAlignment="0" applyProtection="0">
      <alignment vertical="center"/>
    </xf>
    <xf numFmtId="0" fontId="27" fillId="21" borderId="0" applyNumberFormat="0" applyBorder="0" applyAlignment="0" applyProtection="0">
      <alignment vertical="center"/>
    </xf>
    <xf numFmtId="0" fontId="27" fillId="15" borderId="0" applyNumberFormat="0" applyBorder="0" applyAlignment="0" applyProtection="0">
      <alignment vertical="center"/>
    </xf>
    <xf numFmtId="0" fontId="27" fillId="18" borderId="0" applyNumberFormat="0" applyBorder="0" applyAlignment="0" applyProtection="0">
      <alignment vertical="center"/>
    </xf>
    <xf numFmtId="0" fontId="27" fillId="21" borderId="0" applyNumberFormat="0" applyBorder="0" applyAlignment="0" applyProtection="0">
      <alignment vertical="center"/>
    </xf>
    <xf numFmtId="0" fontId="28" fillId="16" borderId="0" applyNumberFormat="0" applyBorder="0" applyAlignment="0" applyProtection="0">
      <alignment vertical="center"/>
    </xf>
    <xf numFmtId="0" fontId="27" fillId="15" borderId="0" applyNumberFormat="0" applyBorder="0" applyAlignment="0" applyProtection="0">
      <alignment vertical="center"/>
    </xf>
    <xf numFmtId="0" fontId="27" fillId="18" borderId="0" applyNumberFormat="0" applyBorder="0" applyAlignment="0" applyProtection="0">
      <alignment vertical="center"/>
    </xf>
    <xf numFmtId="0" fontId="27" fillId="21"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7" fillId="21"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8" borderId="0" applyNumberFormat="0" applyBorder="0" applyAlignment="0" applyProtection="0">
      <alignment vertical="center"/>
    </xf>
    <xf numFmtId="0" fontId="27" fillId="15" borderId="0" applyNumberFormat="0" applyBorder="0" applyAlignment="0" applyProtection="0">
      <alignment vertical="center"/>
    </xf>
    <xf numFmtId="0" fontId="27" fillId="18" borderId="0" applyNumberFormat="0" applyBorder="0" applyAlignment="0" applyProtection="0">
      <alignment vertical="center"/>
    </xf>
    <xf numFmtId="0" fontId="27" fillId="15" borderId="0" applyNumberFormat="0" applyBorder="0" applyAlignment="0" applyProtection="0">
      <alignment vertical="center"/>
    </xf>
    <xf numFmtId="0" fontId="27" fillId="22" borderId="0" applyNumberFormat="0" applyBorder="0" applyAlignment="0" applyProtection="0">
      <alignment vertical="center"/>
    </xf>
    <xf numFmtId="0" fontId="27" fillId="20" borderId="0" applyNumberFormat="0" applyBorder="0" applyAlignment="0" applyProtection="0">
      <alignment vertical="center"/>
    </xf>
    <xf numFmtId="0" fontId="27" fillId="15" borderId="0" applyNumberFormat="0" applyBorder="0" applyAlignment="0" applyProtection="0">
      <alignment vertical="center"/>
    </xf>
    <xf numFmtId="0" fontId="46" fillId="15" borderId="0" applyNumberFormat="0" applyBorder="0" applyAlignment="0" applyProtection="0"/>
    <xf numFmtId="0" fontId="31" fillId="37" borderId="0" applyNumberFormat="0" applyBorder="0" applyAlignment="0" applyProtection="0">
      <alignment vertical="center"/>
    </xf>
    <xf numFmtId="0" fontId="27" fillId="22" borderId="0" applyNumberFormat="0" applyBorder="0" applyAlignment="0" applyProtection="0">
      <alignment vertical="center"/>
    </xf>
    <xf numFmtId="0" fontId="27" fillId="22"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15" borderId="0" applyNumberFormat="0" applyBorder="0" applyAlignment="0" applyProtection="0">
      <alignment vertical="center"/>
    </xf>
    <xf numFmtId="0" fontId="31" fillId="37" borderId="0" applyNumberFormat="0" applyBorder="0" applyAlignment="0" applyProtection="0">
      <alignment vertical="center"/>
    </xf>
    <xf numFmtId="0" fontId="27" fillId="22" borderId="0" applyNumberFormat="0" applyBorder="0" applyAlignment="0" applyProtection="0">
      <alignment vertical="center"/>
    </xf>
    <xf numFmtId="0" fontId="27" fillId="22"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15" borderId="0" applyNumberFormat="0" applyBorder="0" applyAlignment="0" applyProtection="0">
      <alignment vertical="center"/>
    </xf>
    <xf numFmtId="0" fontId="31" fillId="37" borderId="0" applyNumberFormat="0" applyBorder="0" applyAlignment="0" applyProtection="0">
      <alignment vertical="center"/>
    </xf>
    <xf numFmtId="0" fontId="42" fillId="15" borderId="0" applyNumberFormat="0" applyBorder="0" applyAlignment="0" applyProtection="0">
      <alignment vertical="center"/>
    </xf>
    <xf numFmtId="0" fontId="27" fillId="22" borderId="0" applyNumberFormat="0" applyBorder="0" applyAlignment="0" applyProtection="0">
      <alignment vertical="center"/>
    </xf>
    <xf numFmtId="0" fontId="27" fillId="22" borderId="0" applyNumberFormat="0" applyBorder="0" applyAlignment="0" applyProtection="0">
      <alignment vertical="center"/>
    </xf>
    <xf numFmtId="0" fontId="27" fillId="20" borderId="0" applyNumberFormat="0" applyBorder="0" applyAlignment="0" applyProtection="0">
      <alignment vertical="center"/>
    </xf>
    <xf numFmtId="0" fontId="27" fillId="15" borderId="0" applyNumberFormat="0" applyBorder="0" applyAlignment="0" applyProtection="0">
      <alignment vertical="center"/>
    </xf>
    <xf numFmtId="0" fontId="31" fillId="37" borderId="0" applyNumberFormat="0" applyBorder="0" applyAlignment="0" applyProtection="0">
      <alignment vertical="center"/>
    </xf>
    <xf numFmtId="0" fontId="27" fillId="22" borderId="0" applyNumberFormat="0" applyBorder="0" applyAlignment="0" applyProtection="0">
      <alignment vertical="center"/>
    </xf>
    <xf numFmtId="0" fontId="27" fillId="20" borderId="0" applyNumberFormat="0" applyBorder="0" applyAlignment="0" applyProtection="0">
      <alignment vertical="center"/>
    </xf>
    <xf numFmtId="0" fontId="27" fillId="15" borderId="0" applyNumberFormat="0" applyBorder="0" applyAlignment="0" applyProtection="0">
      <alignment vertical="center"/>
    </xf>
    <xf numFmtId="0" fontId="31" fillId="37" borderId="0" applyNumberFormat="0" applyBorder="0" applyAlignment="0" applyProtection="0">
      <alignment vertical="center"/>
    </xf>
    <xf numFmtId="0" fontId="27" fillId="15"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18" borderId="0" applyNumberFormat="0" applyBorder="0" applyAlignment="0" applyProtection="0">
      <alignment vertical="center"/>
    </xf>
    <xf numFmtId="0" fontId="28" fillId="16"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31" fillId="21" borderId="0" applyNumberFormat="0" applyBorder="0" applyAlignment="0" applyProtection="0">
      <alignment vertical="center"/>
    </xf>
    <xf numFmtId="0" fontId="27" fillId="18" borderId="0" applyNumberFormat="0" applyBorder="0" applyAlignment="0" applyProtection="0">
      <alignment vertical="center"/>
    </xf>
    <xf numFmtId="0" fontId="28" fillId="16" borderId="0" applyNumberFormat="0" applyBorder="0" applyAlignment="0" applyProtection="0">
      <alignment vertical="center"/>
    </xf>
    <xf numFmtId="0" fontId="31" fillId="21" borderId="0" applyNumberFormat="0" applyBorder="0" applyAlignment="0" applyProtection="0">
      <alignment vertical="center"/>
    </xf>
    <xf numFmtId="0" fontId="27" fillId="18" borderId="0" applyNumberFormat="0" applyBorder="0" applyAlignment="0" applyProtection="0">
      <alignment vertical="center"/>
    </xf>
    <xf numFmtId="0" fontId="46" fillId="15" borderId="0" applyNumberFormat="0" applyBorder="0" applyAlignment="0" applyProtection="0"/>
    <xf numFmtId="0" fontId="27" fillId="22" borderId="0" applyNumberFormat="0" applyBorder="0" applyAlignment="0" applyProtection="0">
      <alignment vertical="center"/>
    </xf>
    <xf numFmtId="0" fontId="46" fillId="15" borderId="0" applyNumberFormat="0" applyBorder="0" applyAlignment="0" applyProtection="0"/>
    <xf numFmtId="0" fontId="27" fillId="22" borderId="0" applyNumberFormat="0" applyBorder="0" applyAlignment="0" applyProtection="0">
      <alignment vertical="center"/>
    </xf>
    <xf numFmtId="0" fontId="12" fillId="0" borderId="0" applyNumberFormat="0" applyFont="0" applyFill="0" applyBorder="0" applyAlignment="0" applyProtection="0">
      <alignment horizontal="left"/>
    </xf>
    <xf numFmtId="0" fontId="31" fillId="10" borderId="0" applyNumberFormat="0" applyBorder="0" applyAlignment="0" applyProtection="0">
      <alignment vertical="center"/>
    </xf>
    <xf numFmtId="0" fontId="27" fillId="22" borderId="0" applyNumberFormat="0" applyBorder="0" applyAlignment="0" applyProtection="0">
      <alignment vertical="center"/>
    </xf>
    <xf numFmtId="0" fontId="28" fillId="16" borderId="0" applyNumberFormat="0" applyBorder="0" applyAlignment="0" applyProtection="0">
      <alignment vertical="center"/>
    </xf>
    <xf numFmtId="0" fontId="31" fillId="10" borderId="0" applyNumberFormat="0" applyBorder="0" applyAlignment="0" applyProtection="0">
      <alignment vertical="center"/>
    </xf>
    <xf numFmtId="0" fontId="27" fillId="22" borderId="0" applyNumberFormat="0" applyBorder="0" applyAlignment="0" applyProtection="0">
      <alignment vertical="center"/>
    </xf>
    <xf numFmtId="0" fontId="31" fillId="10" borderId="0" applyNumberFormat="0" applyBorder="0" applyAlignment="0" applyProtection="0">
      <alignment vertical="center"/>
    </xf>
    <xf numFmtId="0" fontId="27" fillId="22" borderId="0" applyNumberFormat="0" applyBorder="0" applyAlignment="0" applyProtection="0">
      <alignment vertical="center"/>
    </xf>
    <xf numFmtId="0" fontId="31" fillId="10" borderId="0" applyNumberFormat="0" applyBorder="0" applyAlignment="0" applyProtection="0">
      <alignment vertical="center"/>
    </xf>
    <xf numFmtId="0" fontId="29" fillId="25" borderId="0" applyNumberFormat="0" applyBorder="0" applyAlignment="0" applyProtection="0"/>
    <xf numFmtId="0" fontId="27" fillId="22" borderId="0" applyNumberFormat="0" applyBorder="0" applyAlignment="0" applyProtection="0">
      <alignment vertical="center"/>
    </xf>
    <xf numFmtId="0" fontId="31" fillId="10" borderId="0" applyNumberFormat="0" applyBorder="0" applyAlignment="0" applyProtection="0">
      <alignment vertical="center"/>
    </xf>
    <xf numFmtId="0" fontId="29" fillId="17" borderId="0" applyNumberFormat="0" applyBorder="0" applyAlignment="0" applyProtection="0"/>
    <xf numFmtId="0" fontId="27" fillId="22"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37" fillId="43" borderId="0" applyNumberFormat="0" applyBorder="0" applyAlignment="0" applyProtection="0"/>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31" fillId="27"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31" fillId="27"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31" fillId="27" borderId="0" applyNumberFormat="0" applyBorder="0" applyAlignment="0" applyProtection="0">
      <alignment vertical="center"/>
    </xf>
    <xf numFmtId="0" fontId="27" fillId="11" borderId="0" applyNumberFormat="0" applyBorder="0" applyAlignment="0" applyProtection="0">
      <alignment vertical="center"/>
    </xf>
    <xf numFmtId="0" fontId="31" fillId="27" borderId="0" applyNumberFormat="0" applyBorder="0" applyAlignment="0" applyProtection="0">
      <alignment vertical="center"/>
    </xf>
    <xf numFmtId="0" fontId="27" fillId="11"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27" fillId="11"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27" fillId="11" borderId="0" applyNumberFormat="0" applyBorder="0" applyAlignment="0" applyProtection="0">
      <alignment vertical="center"/>
    </xf>
    <xf numFmtId="0" fontId="31" fillId="34" borderId="0" applyNumberFormat="0" applyBorder="0" applyAlignment="0" applyProtection="0">
      <alignment vertical="center"/>
    </xf>
    <xf numFmtId="0" fontId="42" fillId="15" borderId="0" applyNumberFormat="0" applyBorder="0" applyAlignment="0" applyProtection="0">
      <alignment vertical="center"/>
    </xf>
    <xf numFmtId="0" fontId="56" fillId="44" borderId="4">
      <protection locked="0"/>
    </xf>
    <xf numFmtId="0" fontId="27" fillId="11" borderId="0" applyNumberFormat="0" applyBorder="0" applyAlignment="0" applyProtection="0">
      <alignment vertical="center"/>
    </xf>
    <xf numFmtId="0" fontId="31" fillId="34" borderId="0" applyNumberFormat="0" applyBorder="0" applyAlignment="0" applyProtection="0">
      <alignment vertical="center"/>
    </xf>
    <xf numFmtId="0" fontId="42" fillId="15" borderId="0" applyNumberFormat="0" applyBorder="0" applyAlignment="0" applyProtection="0">
      <alignment vertical="center"/>
    </xf>
    <xf numFmtId="0" fontId="27" fillId="11" borderId="0" applyNumberFormat="0" applyBorder="0" applyAlignment="0" applyProtection="0">
      <alignment vertical="center"/>
    </xf>
    <xf numFmtId="0" fontId="31" fillId="34" borderId="0" applyNumberFormat="0" applyBorder="0" applyAlignment="0" applyProtection="0">
      <alignment vertical="center"/>
    </xf>
    <xf numFmtId="0" fontId="42" fillId="15" borderId="0" applyNumberFormat="0" applyBorder="0" applyAlignment="0" applyProtection="0">
      <alignment vertical="center"/>
    </xf>
    <xf numFmtId="0" fontId="27" fillId="11" borderId="0" applyNumberFormat="0" applyBorder="0" applyAlignment="0" applyProtection="0">
      <alignment vertical="center"/>
    </xf>
    <xf numFmtId="0" fontId="31" fillId="34" borderId="0" applyNumberFormat="0" applyBorder="0" applyAlignment="0" applyProtection="0">
      <alignment vertical="center"/>
    </xf>
    <xf numFmtId="0" fontId="42" fillId="15" borderId="0" applyNumberFormat="0" applyBorder="0" applyAlignment="0" applyProtection="0">
      <alignment vertical="center"/>
    </xf>
    <xf numFmtId="0" fontId="27" fillId="11" borderId="0" applyNumberFormat="0" applyBorder="0" applyAlignment="0" applyProtection="0">
      <alignment vertical="center"/>
    </xf>
    <xf numFmtId="0" fontId="31" fillId="34" borderId="0" applyNumberFormat="0" applyBorder="0" applyAlignment="0" applyProtection="0">
      <alignment vertical="center"/>
    </xf>
    <xf numFmtId="0" fontId="42" fillId="15" borderId="0" applyNumberFormat="0" applyBorder="0" applyAlignment="0" applyProtection="0">
      <alignment vertical="center"/>
    </xf>
    <xf numFmtId="0" fontId="27" fillId="11" borderId="0" applyNumberFormat="0" applyBorder="0" applyAlignment="0" applyProtection="0">
      <alignment vertical="center"/>
    </xf>
    <xf numFmtId="0" fontId="31" fillId="34" borderId="0" applyNumberFormat="0" applyBorder="0" applyAlignment="0" applyProtection="0">
      <alignment vertical="center"/>
    </xf>
    <xf numFmtId="0" fontId="42" fillId="15" borderId="0" applyNumberFormat="0" applyBorder="0" applyAlignment="0" applyProtection="0">
      <alignment vertical="center"/>
    </xf>
    <xf numFmtId="0" fontId="27" fillId="11"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37" fillId="19" borderId="0" applyNumberFormat="0" applyBorder="0" applyAlignment="0" applyProtection="0"/>
    <xf numFmtId="0" fontId="27" fillId="19" borderId="0" applyNumberFormat="0" applyBorder="0" applyAlignment="0" applyProtection="0">
      <alignment vertical="center"/>
    </xf>
    <xf numFmtId="0" fontId="37" fillId="19" borderId="0" applyNumberFormat="0" applyBorder="0" applyAlignment="0" applyProtection="0"/>
    <xf numFmtId="0" fontId="28" fillId="16"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12" fillId="0" borderId="0">
      <alignment vertical="center"/>
    </xf>
    <xf numFmtId="0" fontId="37" fillId="30" borderId="0" applyNumberFormat="0" applyBorder="0" applyAlignment="0" applyProtection="0"/>
    <xf numFmtId="0" fontId="12" fillId="0" borderId="0"/>
    <xf numFmtId="0" fontId="27" fillId="19" borderId="0" applyNumberFormat="0" applyBorder="0" applyAlignment="0" applyProtection="0">
      <alignment vertical="center"/>
    </xf>
    <xf numFmtId="0" fontId="12" fillId="0" borderId="0">
      <alignment vertical="center"/>
    </xf>
    <xf numFmtId="0" fontId="37" fillId="38" borderId="0" applyNumberFormat="0" applyBorder="0" applyAlignment="0" applyProtection="0"/>
    <xf numFmtId="0" fontId="12" fillId="0" borderId="0"/>
    <xf numFmtId="0" fontId="27" fillId="19" borderId="0" applyNumberFormat="0" applyBorder="0" applyAlignment="0" applyProtection="0">
      <alignment vertical="center"/>
    </xf>
    <xf numFmtId="0" fontId="12" fillId="0" borderId="0"/>
    <xf numFmtId="0" fontId="27" fillId="19" borderId="0" applyNumberFormat="0" applyBorder="0" applyAlignment="0" applyProtection="0">
      <alignment vertical="center"/>
    </xf>
    <xf numFmtId="0" fontId="12" fillId="0" borderId="0"/>
    <xf numFmtId="0" fontId="27" fillId="19" borderId="0" applyNumberFormat="0" applyBorder="0" applyAlignment="0" applyProtection="0">
      <alignment vertical="center"/>
    </xf>
    <xf numFmtId="0" fontId="12" fillId="0" borderId="0"/>
    <xf numFmtId="0" fontId="27" fillId="19" borderId="0" applyNumberFormat="0" applyBorder="0" applyAlignment="0" applyProtection="0">
      <alignment vertical="center"/>
    </xf>
    <xf numFmtId="0" fontId="12" fillId="0" borderId="0"/>
    <xf numFmtId="0" fontId="27" fillId="19" borderId="0" applyNumberFormat="0" applyBorder="0" applyAlignment="0" applyProtection="0">
      <alignment vertical="center"/>
    </xf>
    <xf numFmtId="0" fontId="31" fillId="37"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18" borderId="0" applyNumberFormat="0" applyBorder="0" applyAlignment="0" applyProtection="0">
      <alignment vertical="center"/>
    </xf>
    <xf numFmtId="0" fontId="42" fillId="15" borderId="0" applyNumberFormat="0" applyBorder="0" applyAlignment="0" applyProtection="0">
      <alignment vertical="center"/>
    </xf>
    <xf numFmtId="0" fontId="27" fillId="21"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42" fillId="15" borderId="0" applyNumberFormat="0" applyBorder="0" applyAlignment="0" applyProtection="0">
      <alignment vertical="center"/>
    </xf>
    <xf numFmtId="0" fontId="26" fillId="0" borderId="0">
      <protection locked="0"/>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178" fontId="12" fillId="0" borderId="0" applyFont="0" applyFill="0" applyBorder="0" applyAlignment="0" applyProtection="0"/>
    <xf numFmtId="0" fontId="27" fillId="18" borderId="0" applyNumberFormat="0" applyBorder="0" applyAlignment="0" applyProtection="0">
      <alignment vertical="center"/>
    </xf>
    <xf numFmtId="179" fontId="50" fillId="36" borderId="0">
      <alignment vertical="center"/>
    </xf>
    <xf numFmtId="0" fontId="27" fillId="19" borderId="0" applyNumberFormat="0" applyBorder="0" applyAlignment="0" applyProtection="0">
      <alignment vertical="center"/>
    </xf>
    <xf numFmtId="0" fontId="28" fillId="16" borderId="0" applyNumberFormat="0" applyBorder="0" applyAlignment="0" applyProtection="0">
      <alignment vertical="center"/>
    </xf>
    <xf numFmtId="0" fontId="27" fillId="19" borderId="0" applyNumberFormat="0" applyBorder="0" applyAlignment="0" applyProtection="0">
      <alignment vertical="center"/>
    </xf>
    <xf numFmtId="0" fontId="28" fillId="16" borderId="0" applyNumberFormat="0" applyBorder="0" applyAlignment="0" applyProtection="0">
      <alignment vertical="center"/>
    </xf>
    <xf numFmtId="0" fontId="27" fillId="19" borderId="0" applyNumberFormat="0" applyBorder="0" applyAlignment="0" applyProtection="0">
      <alignment vertical="center"/>
    </xf>
    <xf numFmtId="0" fontId="28" fillId="16" borderId="0" applyNumberFormat="0" applyBorder="0" applyAlignment="0" applyProtection="0">
      <alignment vertical="center"/>
    </xf>
    <xf numFmtId="0" fontId="27" fillId="19" borderId="0" applyNumberFormat="0" applyBorder="0" applyAlignment="0" applyProtection="0">
      <alignment vertical="center"/>
    </xf>
    <xf numFmtId="0" fontId="28" fillId="16" borderId="0" applyNumberFormat="0" applyBorder="0" applyAlignment="0" applyProtection="0">
      <alignment vertical="center"/>
    </xf>
    <xf numFmtId="0" fontId="27" fillId="19" borderId="0" applyNumberFormat="0" applyBorder="0" applyAlignment="0" applyProtection="0">
      <alignment vertical="center"/>
    </xf>
    <xf numFmtId="0" fontId="28" fillId="16" borderId="0" applyNumberFormat="0" applyBorder="0" applyAlignment="0" applyProtection="0">
      <alignment vertical="center"/>
    </xf>
    <xf numFmtId="0" fontId="27" fillId="19" borderId="0" applyNumberFormat="0" applyBorder="0" applyAlignment="0" applyProtection="0">
      <alignment vertical="center"/>
    </xf>
    <xf numFmtId="0" fontId="28" fillId="16"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8" fillId="16"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34" borderId="0" applyNumberFormat="0" applyBorder="0" applyAlignment="0" applyProtection="0">
      <alignment vertical="center"/>
    </xf>
    <xf numFmtId="0" fontId="35" fillId="9" borderId="0" applyNumberFormat="0" applyBorder="0" applyAlignment="0" applyProtection="0"/>
    <xf numFmtId="0" fontId="31" fillId="34"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7" borderId="0" applyNumberFormat="0" applyBorder="0" applyAlignment="0" applyProtection="0">
      <alignment vertical="center"/>
    </xf>
    <xf numFmtId="0" fontId="35" fillId="14" borderId="0" applyNumberFormat="0" applyBorder="0" applyAlignment="0" applyProtection="0"/>
    <xf numFmtId="0" fontId="35" fillId="45"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42" fillId="15" borderId="0" applyNumberFormat="0" applyBorder="0" applyAlignment="0" applyProtection="0">
      <alignment vertical="center"/>
    </xf>
    <xf numFmtId="0" fontId="59" fillId="0" borderId="5" applyNumberFormat="0" applyFill="0" applyProtection="0">
      <alignment horizontal="center" vertical="center"/>
    </xf>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7" fillId="47"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41" fontId="12" fillId="0" borderId="0" applyFont="0" applyFill="0" applyBorder="0" applyAlignment="0" applyProtection="0">
      <alignment vertical="center"/>
    </xf>
    <xf numFmtId="0" fontId="35" fillId="9" borderId="0" applyNumberFormat="0" applyBorder="0" applyAlignment="0" applyProtection="0"/>
    <xf numFmtId="41" fontId="12" fillId="0" borderId="0" applyFont="0" applyFill="0" applyBorder="0" applyAlignment="0" applyProtection="0">
      <alignment vertical="center"/>
    </xf>
    <xf numFmtId="0" fontId="35" fillId="9" borderId="0" applyNumberFormat="0" applyBorder="0" applyAlignment="0" applyProtection="0"/>
    <xf numFmtId="41" fontId="12" fillId="0" borderId="0" applyFont="0" applyFill="0" applyBorder="0" applyAlignment="0" applyProtection="0">
      <alignment vertical="center"/>
    </xf>
    <xf numFmtId="0" fontId="35" fillId="9" borderId="0" applyNumberFormat="0" applyBorder="0" applyAlignment="0" applyProtection="0"/>
    <xf numFmtId="41" fontId="12" fillId="0" borderId="0" applyFont="0" applyFill="0" applyBorder="0" applyAlignment="0" applyProtection="0">
      <alignment vertical="center"/>
    </xf>
    <xf numFmtId="0" fontId="35" fillId="9" borderId="0" applyNumberFormat="0" applyBorder="0" applyAlignment="0" applyProtection="0"/>
    <xf numFmtId="0" fontId="42" fillId="15" borderId="0" applyNumberFormat="0" applyBorder="0" applyAlignment="0" applyProtection="0">
      <alignment vertical="center"/>
    </xf>
    <xf numFmtId="0" fontId="34" fillId="16" borderId="0" applyNumberFormat="0" applyBorder="0" applyAlignment="0" applyProtection="0"/>
    <xf numFmtId="0" fontId="35" fillId="46"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12" fillId="0" borderId="0">
      <alignment vertical="center"/>
    </xf>
    <xf numFmtId="0" fontId="37" fillId="33" borderId="0" applyNumberFormat="0" applyBorder="0" applyAlignment="0" applyProtection="0"/>
    <xf numFmtId="0" fontId="28" fillId="16" borderId="0" applyNumberFormat="0" applyBorder="0" applyAlignment="0" applyProtection="0">
      <alignment vertical="center"/>
    </xf>
    <xf numFmtId="0" fontId="35" fillId="26" borderId="0" applyNumberFormat="0" applyBorder="0" applyAlignment="0" applyProtection="0"/>
    <xf numFmtId="0" fontId="29" fillId="24" borderId="0" applyNumberFormat="0" applyBorder="0" applyAlignment="0" applyProtection="0"/>
    <xf numFmtId="0" fontId="35" fillId="26" borderId="0" applyNumberFormat="0" applyBorder="0" applyAlignment="0" applyProtection="0"/>
    <xf numFmtId="0" fontId="29" fillId="24" borderId="0" applyNumberFormat="0" applyBorder="0" applyAlignment="0" applyProtection="0"/>
    <xf numFmtId="0" fontId="35" fillId="26" borderId="0" applyNumberFormat="0" applyBorder="0" applyAlignment="0" applyProtection="0"/>
    <xf numFmtId="0" fontId="29" fillId="24" borderId="0" applyNumberFormat="0" applyBorder="0" applyAlignment="0" applyProtection="0"/>
    <xf numFmtId="0" fontId="35" fillId="26" borderId="0" applyNumberFormat="0" applyBorder="0" applyAlignment="0" applyProtection="0"/>
    <xf numFmtId="0" fontId="46" fillId="15"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39" borderId="0" applyNumberFormat="0" applyBorder="0" applyAlignment="0" applyProtection="0"/>
    <xf numFmtId="0" fontId="35" fillId="26"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alignment vertical="center"/>
    </xf>
    <xf numFmtId="0" fontId="35" fillId="15" borderId="0" applyNumberFormat="0" applyBorder="0" applyAlignment="0" applyProtection="0"/>
    <xf numFmtId="0" fontId="35" fillId="15" borderId="0" applyNumberFormat="0" applyBorder="0" applyAlignment="0" applyProtection="0"/>
    <xf numFmtId="0" fontId="42" fillId="15" borderId="0" applyNumberFormat="0" applyBorder="0" applyAlignment="0" applyProtection="0">
      <alignment vertical="center"/>
    </xf>
    <xf numFmtId="0" fontId="35" fillId="15" borderId="0" applyNumberFormat="0" applyBorder="0" applyAlignment="0" applyProtection="0"/>
    <xf numFmtId="0" fontId="42" fillId="15" borderId="0" applyNumberFormat="0" applyBorder="0" applyAlignment="0" applyProtection="0">
      <alignment vertical="center"/>
    </xf>
    <xf numFmtId="0" fontId="35" fillId="15" borderId="0" applyNumberFormat="0" applyBorder="0" applyAlignment="0" applyProtection="0"/>
    <xf numFmtId="0" fontId="42" fillId="15" borderId="0" applyNumberFormat="0" applyBorder="0" applyAlignment="0" applyProtection="0">
      <alignment vertical="center"/>
    </xf>
    <xf numFmtId="0" fontId="35" fillId="15" borderId="0" applyNumberFormat="0" applyBorder="0" applyAlignment="0" applyProtection="0"/>
    <xf numFmtId="0" fontId="42" fillId="15" borderId="0" applyNumberFormat="0" applyBorder="0" applyAlignment="0" applyProtection="0">
      <alignment vertical="center"/>
    </xf>
    <xf numFmtId="0" fontId="35" fillId="15" borderId="0" applyNumberFormat="0" applyBorder="0" applyAlignment="0" applyProtection="0"/>
    <xf numFmtId="0" fontId="35" fillId="48"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42" fillId="15" borderId="0" applyNumberFormat="0" applyBorder="0" applyAlignment="0" applyProtection="0">
      <alignment vertical="center"/>
    </xf>
    <xf numFmtId="0" fontId="37" fillId="9" borderId="0" applyNumberFormat="0" applyBorder="0" applyAlignment="0" applyProtection="0"/>
    <xf numFmtId="0" fontId="37" fillId="46"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42" fillId="15" borderId="0" applyNumberFormat="0" applyBorder="0" applyAlignment="0" applyProtection="0">
      <alignment vertical="center"/>
    </xf>
    <xf numFmtId="0" fontId="37" fillId="33" borderId="0" applyNumberFormat="0" applyBorder="0" applyAlignment="0" applyProtection="0"/>
    <xf numFmtId="0" fontId="37" fillId="33" borderId="0" applyNumberFormat="0" applyBorder="0" applyAlignment="0" applyProtection="0"/>
    <xf numFmtId="0" fontId="12" fillId="0" borderId="0">
      <alignment vertical="center"/>
    </xf>
    <xf numFmtId="0" fontId="37" fillId="30"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42" fillId="15" borderId="0" applyNumberFormat="0" applyBorder="0" applyAlignment="0" applyProtection="0">
      <alignment vertical="center"/>
    </xf>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45"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28" fillId="16" borderId="0" applyNumberFormat="0" applyBorder="0" applyAlignment="0" applyProtection="0">
      <alignment vertical="center"/>
    </xf>
    <xf numFmtId="0" fontId="35" fillId="9" borderId="0" applyNumberFormat="0" applyBorder="0" applyAlignment="0" applyProtection="0"/>
    <xf numFmtId="0" fontId="28" fillId="16" borderId="0" applyNumberFormat="0" applyBorder="0" applyAlignment="0" applyProtection="0">
      <alignment vertical="center"/>
    </xf>
    <xf numFmtId="0" fontId="35" fillId="9" borderId="0" applyNumberFormat="0" applyBorder="0" applyAlignment="0" applyProtection="0"/>
    <xf numFmtId="0" fontId="28" fillId="16" borderId="0" applyNumberFormat="0" applyBorder="0" applyAlignment="0" applyProtection="0">
      <alignment vertical="center"/>
    </xf>
    <xf numFmtId="0" fontId="35" fillId="9" borderId="0" applyNumberFormat="0" applyBorder="0" applyAlignment="0" applyProtection="0"/>
    <xf numFmtId="0" fontId="28" fillId="16" borderId="0" applyNumberFormat="0" applyBorder="0" applyAlignment="0" applyProtection="0">
      <alignment vertical="center"/>
    </xf>
    <xf numFmtId="0" fontId="35" fillId="9" borderId="0" applyNumberFormat="0" applyBorder="0" applyAlignment="0" applyProtection="0"/>
    <xf numFmtId="0" fontId="28" fillId="16" borderId="0" applyNumberFormat="0" applyBorder="0" applyAlignment="0" applyProtection="0">
      <alignment vertical="center"/>
    </xf>
    <xf numFmtId="0" fontId="35" fillId="9" borderId="0" applyNumberFormat="0" applyBorder="0" applyAlignment="0" applyProtection="0"/>
    <xf numFmtId="0" fontId="28" fillId="16" borderId="0" applyNumberFormat="0" applyBorder="0" applyAlignment="0" applyProtection="0">
      <alignment vertical="center"/>
    </xf>
    <xf numFmtId="0" fontId="35" fillId="9" borderId="0" applyNumberFormat="0" applyBorder="0" applyAlignment="0" applyProtection="0"/>
    <xf numFmtId="0" fontId="42" fillId="15" borderId="0" applyNumberFormat="0" applyBorder="0" applyAlignment="0" applyProtection="0">
      <alignment vertical="center"/>
    </xf>
    <xf numFmtId="0" fontId="35" fillId="46" borderId="0" applyNumberFormat="0" applyBorder="0" applyAlignment="0" applyProtection="0"/>
    <xf numFmtId="186" fontId="12" fillId="0" borderId="0" applyFont="0" applyFill="0" applyBorder="0" applyAlignment="0" applyProtection="0"/>
    <xf numFmtId="0" fontId="37" fillId="9" borderId="0" applyNumberFormat="0" applyBorder="0" applyAlignment="0" applyProtection="0"/>
    <xf numFmtId="0" fontId="37" fillId="9" borderId="0" applyNumberFormat="0" applyBorder="0" applyAlignment="0" applyProtection="0"/>
    <xf numFmtId="0" fontId="12" fillId="35" borderId="0" applyNumberFormat="0" applyFont="0" applyBorder="0" applyAlignment="0" applyProtection="0"/>
    <xf numFmtId="0" fontId="37" fillId="9" borderId="0" applyNumberFormat="0" applyBorder="0" applyAlignment="0" applyProtection="0"/>
    <xf numFmtId="0" fontId="37" fillId="9" borderId="0" applyNumberFormat="0" applyBorder="0" applyAlignment="0" applyProtection="0"/>
    <xf numFmtId="0" fontId="46" fillId="15"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46"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28" fillId="16" borderId="0" applyNumberFormat="0" applyBorder="0" applyAlignment="0" applyProtection="0">
      <alignment vertical="center"/>
    </xf>
    <xf numFmtId="0" fontId="37" fillId="30" borderId="0" applyNumberFormat="0" applyBorder="0" applyAlignment="0" applyProtection="0"/>
    <xf numFmtId="0" fontId="28" fillId="16" borderId="0" applyNumberFormat="0" applyBorder="0" applyAlignment="0" applyProtection="0">
      <alignment vertical="center"/>
    </xf>
    <xf numFmtId="0" fontId="37" fillId="30" borderId="0" applyNumberFormat="0" applyBorder="0" applyAlignment="0" applyProtection="0"/>
    <xf numFmtId="0" fontId="28" fillId="16" borderId="0" applyNumberFormat="0" applyBorder="0" applyAlignment="0" applyProtection="0">
      <alignment vertical="center"/>
    </xf>
    <xf numFmtId="0" fontId="37" fillId="30" borderId="0" applyNumberFormat="0" applyBorder="0" applyAlignment="0" applyProtection="0"/>
    <xf numFmtId="0" fontId="28" fillId="16" borderId="0" applyNumberFormat="0" applyBorder="0" applyAlignment="0" applyProtection="0">
      <alignment vertical="center"/>
    </xf>
    <xf numFmtId="0" fontId="37" fillId="30" borderId="0" applyNumberFormat="0" applyBorder="0" applyAlignment="0" applyProtection="0"/>
    <xf numFmtId="0" fontId="34" fillId="16" borderId="0" applyNumberFormat="0" applyBorder="0" applyAlignment="0" applyProtection="0"/>
    <xf numFmtId="0" fontId="28" fillId="16" borderId="0" applyNumberFormat="0" applyBorder="0" applyAlignment="0" applyProtection="0">
      <alignment vertical="center"/>
    </xf>
    <xf numFmtId="0" fontId="37" fillId="30" borderId="0" applyNumberFormat="0" applyBorder="0" applyAlignment="0" applyProtection="0"/>
    <xf numFmtId="0" fontId="37" fillId="30" borderId="0" applyNumberFormat="0" applyBorder="0" applyAlignment="0" applyProtection="0"/>
    <xf numFmtId="0" fontId="37" fillId="29"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49"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28" fillId="16" borderId="0" applyNumberFormat="0" applyBorder="0" applyAlignment="0" applyProtection="0">
      <alignment vertical="center"/>
    </xf>
    <xf numFmtId="14" fontId="44" fillId="0" borderId="0">
      <alignment horizontal="center" wrapText="1"/>
      <protection locked="0"/>
    </xf>
    <xf numFmtId="0" fontId="35" fillId="14" borderId="0" applyNumberFormat="0" applyBorder="0" applyAlignment="0" applyProtection="0"/>
    <xf numFmtId="0" fontId="35" fillId="45"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179" fontId="60" fillId="50" borderId="0">
      <alignment vertical="center"/>
    </xf>
    <xf numFmtId="0" fontId="37" fillId="19" borderId="0" applyNumberFormat="0" applyBorder="0" applyAlignment="0" applyProtection="0"/>
    <xf numFmtId="0" fontId="37" fillId="43"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1" fillId="0" borderId="23" applyNumberFormat="0" applyFill="0" applyProtection="0">
      <alignment horizontal="left"/>
    </xf>
    <xf numFmtId="0" fontId="37" fillId="29" borderId="0" applyNumberFormat="0" applyBorder="0" applyAlignment="0" applyProtection="0"/>
    <xf numFmtId="0" fontId="36" fillId="0" borderId="25" applyNumberFormat="0" applyFill="0" applyAlignment="0" applyProtection="0">
      <alignment vertical="center"/>
    </xf>
    <xf numFmtId="0" fontId="37" fillId="29" borderId="0" applyNumberFormat="0" applyBorder="0" applyAlignment="0" applyProtection="0"/>
    <xf numFmtId="0" fontId="36" fillId="0" borderId="25" applyNumberFormat="0" applyFill="0" applyAlignment="0" applyProtection="0">
      <alignment vertical="center"/>
    </xf>
    <xf numFmtId="0" fontId="37" fillId="29" borderId="0" applyNumberFormat="0" applyBorder="0" applyAlignment="0" applyProtection="0"/>
    <xf numFmtId="0" fontId="36" fillId="0" borderId="25" applyNumberFormat="0" applyFill="0" applyAlignment="0" applyProtection="0">
      <alignment vertical="center"/>
    </xf>
    <xf numFmtId="0" fontId="37" fillId="29" borderId="0" applyNumberFormat="0" applyBorder="0" applyAlignment="0" applyProtection="0"/>
    <xf numFmtId="0" fontId="36" fillId="0" borderId="25" applyNumberFormat="0" applyFill="0" applyAlignment="0" applyProtection="0">
      <alignment vertical="center"/>
    </xf>
    <xf numFmtId="0" fontId="37" fillId="29" borderId="0" applyNumberFormat="0" applyBorder="0" applyAlignment="0" applyProtection="0"/>
    <xf numFmtId="0" fontId="36" fillId="0" borderId="25" applyNumberFormat="0" applyFill="0" applyAlignment="0" applyProtection="0">
      <alignment vertical="center"/>
    </xf>
    <xf numFmtId="0" fontId="37" fillId="29" borderId="0" applyNumberFormat="0" applyBorder="0" applyAlignment="0" applyProtection="0"/>
    <xf numFmtId="0" fontId="37" fillId="29" borderId="0" applyNumberFormat="0" applyBorder="0" applyAlignment="0" applyProtection="0"/>
    <xf numFmtId="0" fontId="37" fillId="27" borderId="0" applyNumberFormat="0" applyBorder="0" applyAlignment="0" applyProtection="0"/>
    <xf numFmtId="0" fontId="35" fillId="26" borderId="0" applyNumberFormat="0" applyBorder="0" applyAlignment="0" applyProtection="0"/>
    <xf numFmtId="0" fontId="12" fillId="0" borderId="0">
      <alignment vertical="center"/>
    </xf>
    <xf numFmtId="0" fontId="35" fillId="26" borderId="0" applyNumberFormat="0" applyBorder="0" applyAlignment="0" applyProtection="0"/>
    <xf numFmtId="0" fontId="12" fillId="0" borderId="0">
      <alignment vertical="center"/>
    </xf>
    <xf numFmtId="0" fontId="35" fillId="26" borderId="0" applyNumberFormat="0" applyBorder="0" applyAlignment="0" applyProtection="0"/>
    <xf numFmtId="0" fontId="12" fillId="0" borderId="0">
      <alignment vertical="center"/>
    </xf>
    <xf numFmtId="0" fontId="35" fillId="26" borderId="0" applyNumberFormat="0" applyBorder="0" applyAlignment="0" applyProtection="0"/>
    <xf numFmtId="0" fontId="12" fillId="0" borderId="0">
      <alignment vertical="center"/>
    </xf>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11" borderId="0" applyNumberFormat="0" applyBorder="0" applyAlignment="0" applyProtection="0"/>
    <xf numFmtId="0" fontId="35" fillId="39" borderId="0" applyNumberFormat="0" applyBorder="0" applyAlignment="0" applyProtection="0"/>
    <xf numFmtId="0" fontId="42" fillId="15" borderId="0" applyNumberFormat="0" applyBorder="0" applyAlignment="0" applyProtection="0">
      <alignment vertical="center"/>
    </xf>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4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42" fillId="15" borderId="0" applyNumberFormat="0" applyBorder="0" applyAlignment="0" applyProtection="0">
      <alignment vertical="center"/>
    </xf>
    <xf numFmtId="0" fontId="62" fillId="0" borderId="0" applyNumberFormat="0" applyFill="0" applyBorder="0" applyAlignment="0" applyProtection="0"/>
    <xf numFmtId="9" fontId="27" fillId="0" borderId="0">
      <alignment vertical="center"/>
    </xf>
    <xf numFmtId="41" fontId="12" fillId="0" borderId="0" applyFont="0" applyFill="0" applyBorder="0" applyAlignment="0" applyProtection="0"/>
    <xf numFmtId="0" fontId="28" fillId="16" borderId="0" applyNumberFormat="0" applyBorder="0" applyAlignment="0" applyProtection="0">
      <alignment vertical="center"/>
    </xf>
    <xf numFmtId="190" fontId="58" fillId="0" borderId="0"/>
    <xf numFmtId="43" fontId="12" fillId="0" borderId="0" applyFont="0" applyFill="0" applyBorder="0" applyAlignment="0" applyProtection="0"/>
    <xf numFmtId="0" fontId="12" fillId="0" borderId="0">
      <alignment vertical="center"/>
    </xf>
    <xf numFmtId="181" fontId="12" fillId="0" borderId="0" applyFont="0" applyFill="0" applyBorder="0" applyAlignment="0" applyProtection="0"/>
    <xf numFmtId="192" fontId="12" fillId="0" borderId="0" applyFont="0" applyFill="0" applyBorder="0" applyAlignment="0" applyProtection="0"/>
    <xf numFmtId="183" fontId="58" fillId="0" borderId="0"/>
    <xf numFmtId="15" fontId="63" fillId="0" borderId="0"/>
    <xf numFmtId="0" fontId="46" fillId="15" borderId="0" applyNumberFormat="0" applyBorder="0" applyAlignment="0" applyProtection="0"/>
    <xf numFmtId="0" fontId="28" fillId="16" borderId="0" applyNumberFormat="0" applyBorder="0" applyAlignment="0" applyProtection="0">
      <alignment vertical="center"/>
    </xf>
    <xf numFmtId="194" fontId="58" fillId="0" borderId="0"/>
    <xf numFmtId="0" fontId="64" fillId="9" borderId="0" applyNumberFormat="0" applyBorder="0" applyAlignment="0" applyProtection="0"/>
    <xf numFmtId="0" fontId="64" fillId="9" borderId="0" applyNumberFormat="0" applyBorder="0" applyAlignment="0" applyProtection="0">
      <alignment vertical="center"/>
    </xf>
    <xf numFmtId="38" fontId="64" fillId="9" borderId="0" applyNumberFormat="0" applyBorder="0" applyAlignment="0" applyProtection="0"/>
    <xf numFmtId="43" fontId="12" fillId="0" borderId="0" applyFont="0" applyFill="0" applyBorder="0" applyAlignment="0" applyProtection="0">
      <alignment vertical="center"/>
    </xf>
    <xf numFmtId="0" fontId="65" fillId="0" borderId="34" applyNumberFormat="0" applyAlignment="0" applyProtection="0">
      <alignment horizontal="left" vertical="center"/>
    </xf>
    <xf numFmtId="43" fontId="12" fillId="0" borderId="0" applyFont="0" applyFill="0" applyBorder="0" applyAlignment="0" applyProtection="0">
      <alignment vertical="center"/>
    </xf>
    <xf numFmtId="0" fontId="65" fillId="0" borderId="7">
      <alignment horizontal="left" vertical="center"/>
    </xf>
    <xf numFmtId="0" fontId="65" fillId="0" borderId="7">
      <alignment horizontal="left" vertical="center"/>
    </xf>
    <xf numFmtId="0" fontId="65" fillId="0" borderId="7">
      <alignment horizontal="left" vertical="center"/>
    </xf>
    <xf numFmtId="0" fontId="65" fillId="0" borderId="7">
      <alignment horizontal="left" vertical="center"/>
    </xf>
    <xf numFmtId="0" fontId="65" fillId="0" borderId="7">
      <alignment horizontal="left" vertical="center"/>
    </xf>
    <xf numFmtId="0" fontId="27" fillId="0" borderId="0">
      <alignment vertical="center"/>
    </xf>
    <xf numFmtId="0" fontId="65" fillId="0" borderId="7">
      <alignment horizontal="left" vertical="center"/>
    </xf>
    <xf numFmtId="0" fontId="28" fillId="16" borderId="0" applyNumberFormat="0" applyBorder="0" applyAlignment="0" applyProtection="0">
      <alignment vertical="center"/>
    </xf>
    <xf numFmtId="0" fontId="64" fillId="26" borderId="2" applyNumberFormat="0" applyBorder="0" applyAlignment="0" applyProtection="0"/>
    <xf numFmtId="0" fontId="64" fillId="26" borderId="2" applyNumberFormat="0" applyBorder="0" applyAlignment="0" applyProtection="0">
      <alignment vertical="center"/>
    </xf>
    <xf numFmtId="10" fontId="64" fillId="26" borderId="2" applyNumberFormat="0" applyBorder="0" applyAlignment="0" applyProtection="0"/>
    <xf numFmtId="179" fontId="50" fillId="36" borderId="0"/>
    <xf numFmtId="179" fontId="60" fillId="50" borderId="0"/>
    <xf numFmtId="0" fontId="29" fillId="25" borderId="0" applyNumberFormat="0" applyBorder="0" applyAlignment="0" applyProtection="0"/>
    <xf numFmtId="179" fontId="60" fillId="50" borderId="0"/>
    <xf numFmtId="38" fontId="12" fillId="0" borderId="0" applyFont="0" applyFill="0" applyBorder="0" applyAlignment="0" applyProtection="0"/>
    <xf numFmtId="0" fontId="12" fillId="0" borderId="0"/>
    <xf numFmtId="40" fontId="12" fillId="0" borderId="0" applyFont="0" applyFill="0" applyBorder="0" applyAlignment="0" applyProtection="0"/>
    <xf numFmtId="0" fontId="12" fillId="35" borderId="0" applyNumberFormat="0" applyFont="0" applyBorder="0" applyAlignment="0" applyProtection="0"/>
    <xf numFmtId="181" fontId="12" fillId="0" borderId="0" applyFont="0" applyFill="0" applyBorder="0" applyAlignment="0" applyProtection="0"/>
    <xf numFmtId="0" fontId="12" fillId="0" borderId="0" applyFont="0" applyFill="0" applyBorder="0" applyAlignment="0" applyProtection="0"/>
    <xf numFmtId="185" fontId="12" fillId="0" borderId="0" applyFont="0" applyFill="0" applyBorder="0" applyAlignment="0" applyProtection="0"/>
    <xf numFmtId="9" fontId="27" fillId="0" borderId="0">
      <alignment vertical="center"/>
    </xf>
    <xf numFmtId="9" fontId="27" fillId="0" borderId="0">
      <alignment vertical="center"/>
    </xf>
    <xf numFmtId="188" fontId="12" fillId="0" borderId="0" applyFont="0" applyFill="0" applyBorder="0" applyAlignment="0" applyProtection="0"/>
    <xf numFmtId="0" fontId="34" fillId="16" borderId="0" applyNumberFormat="0" applyBorder="0" applyAlignment="0" applyProtection="0"/>
    <xf numFmtId="0" fontId="34" fillId="16" borderId="0" applyNumberFormat="0" applyBorder="0" applyAlignment="0" applyProtection="0"/>
    <xf numFmtId="181" fontId="12" fillId="0" borderId="0" applyFont="0" applyFill="0" applyBorder="0" applyAlignment="0" applyProtection="0"/>
    <xf numFmtId="0" fontId="58" fillId="0" borderId="0"/>
    <xf numFmtId="37" fontId="55" fillId="0" borderId="0"/>
    <xf numFmtId="187" fontId="18" fillId="0" borderId="0"/>
    <xf numFmtId="0" fontId="26" fillId="0" borderId="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13" fontId="12" fillId="0" borderId="0" applyFont="0" applyFill="0" applyProtection="0"/>
    <xf numFmtId="0" fontId="12" fillId="0" borderId="0" applyNumberFormat="0" applyFont="0" applyFill="0" applyBorder="0" applyAlignment="0" applyProtection="0">
      <alignment horizontal="left"/>
    </xf>
    <xf numFmtId="0" fontId="12" fillId="0" borderId="0" applyNumberFormat="0" applyFont="0" applyFill="0" applyBorder="0" applyAlignment="0" applyProtection="0">
      <alignment horizontal="left"/>
    </xf>
    <xf numFmtId="0" fontId="56" fillId="44" borderId="4">
      <protection locked="0"/>
    </xf>
    <xf numFmtId="0" fontId="12" fillId="0" borderId="0" applyNumberFormat="0" applyFont="0" applyFill="0" applyBorder="0" applyAlignment="0" applyProtection="0">
      <alignment horizontal="left"/>
    </xf>
    <xf numFmtId="0" fontId="12" fillId="0" borderId="0" applyNumberFormat="0" applyFont="0" applyFill="0" applyBorder="0" applyAlignment="0" applyProtection="0">
      <alignment horizontal="left"/>
    </xf>
    <xf numFmtId="0" fontId="12" fillId="0" borderId="0" applyNumberFormat="0" applyFont="0" applyFill="0" applyBorder="0" applyAlignment="0" applyProtection="0">
      <alignment horizontal="left"/>
    </xf>
    <xf numFmtId="0" fontId="12" fillId="0" borderId="0" applyNumberFormat="0" applyFont="0" applyFill="0" applyBorder="0" applyAlignment="0" applyProtection="0">
      <alignment horizontal="left"/>
    </xf>
    <xf numFmtId="0" fontId="12" fillId="0" borderId="0" applyNumberFormat="0" applyFont="0" applyFill="0" applyBorder="0" applyAlignment="0" applyProtection="0">
      <alignment horizontal="left"/>
    </xf>
    <xf numFmtId="0" fontId="12" fillId="0" borderId="0" applyNumberFormat="0" applyFont="0" applyFill="0" applyBorder="0" applyAlignment="0" applyProtection="0">
      <alignment horizontal="left"/>
    </xf>
    <xf numFmtId="0" fontId="12" fillId="0" borderId="0" applyNumberFormat="0" applyFont="0" applyFill="0" applyBorder="0" applyAlignment="0" applyProtection="0">
      <alignment horizontal="left"/>
    </xf>
    <xf numFmtId="0" fontId="46" fillId="15" borderId="0" applyNumberFormat="0" applyBorder="0" applyAlignment="0" applyProtection="0"/>
    <xf numFmtId="15" fontId="12" fillId="0" borderId="0" applyFont="0" applyFill="0" applyBorder="0" applyAlignment="0" applyProtection="0"/>
    <xf numFmtId="9" fontId="27" fillId="0" borderId="0">
      <alignment vertical="center"/>
    </xf>
    <xf numFmtId="9" fontId="27" fillId="0" borderId="0">
      <alignment vertical="center"/>
    </xf>
    <xf numFmtId="15" fontId="12" fillId="0" borderId="0" applyFont="0" applyFill="0" applyBorder="0" applyAlignment="0" applyProtection="0"/>
    <xf numFmtId="15" fontId="12" fillId="0" borderId="0" applyFont="0" applyFill="0" applyBorder="0" applyAlignment="0" applyProtection="0"/>
    <xf numFmtId="15" fontId="12" fillId="0" borderId="0" applyFont="0" applyFill="0" applyBorder="0" applyAlignment="0" applyProtection="0"/>
    <xf numFmtId="15" fontId="12" fillId="0" borderId="0" applyFont="0" applyFill="0" applyBorder="0" applyAlignment="0" applyProtection="0"/>
    <xf numFmtId="15" fontId="12" fillId="0" borderId="0" applyFont="0" applyFill="0" applyBorder="0" applyAlignment="0" applyProtection="0"/>
    <xf numFmtId="15" fontId="12" fillId="0" borderId="0" applyFont="0" applyFill="0" applyBorder="0" applyAlignment="0" applyProtection="0"/>
    <xf numFmtId="15" fontId="12" fillId="0" borderId="0" applyFont="0" applyFill="0" applyBorder="0" applyAlignment="0" applyProtection="0"/>
    <xf numFmtId="15" fontId="12" fillId="0" borderId="0" applyFont="0" applyFill="0" applyBorder="0" applyAlignment="0" applyProtection="0"/>
    <xf numFmtId="15" fontId="12" fillId="0" borderId="0" applyFont="0" applyFill="0" applyBorder="0" applyAlignment="0" applyProtection="0"/>
    <xf numFmtId="4" fontId="12" fillId="0" borderId="0" applyFont="0" applyFill="0" applyBorder="0" applyAlignment="0" applyProtection="0"/>
    <xf numFmtId="4" fontId="12" fillId="0" borderId="0" applyFont="0" applyFill="0" applyBorder="0" applyAlignment="0" applyProtection="0"/>
    <xf numFmtId="0" fontId="12" fillId="0" borderId="0">
      <alignment vertical="center"/>
    </xf>
    <xf numFmtId="4" fontId="12" fillId="0" borderId="0" applyFont="0" applyFill="0" applyBorder="0" applyAlignment="0" applyProtection="0"/>
    <xf numFmtId="0" fontId="12" fillId="0" borderId="0">
      <alignment vertical="center"/>
    </xf>
    <xf numFmtId="4" fontId="12" fillId="0" borderId="0" applyFont="0" applyFill="0" applyBorder="0" applyAlignment="0" applyProtection="0"/>
    <xf numFmtId="0" fontId="12" fillId="0" borderId="0">
      <alignment vertical="center"/>
    </xf>
    <xf numFmtId="4" fontId="12" fillId="0" borderId="0" applyFont="0" applyFill="0" applyBorder="0" applyAlignment="0" applyProtection="0"/>
    <xf numFmtId="0" fontId="12" fillId="0" borderId="0">
      <alignment vertical="center"/>
    </xf>
    <xf numFmtId="4" fontId="12" fillId="0" borderId="0" applyFont="0" applyFill="0" applyBorder="0" applyAlignment="0" applyProtection="0"/>
    <xf numFmtId="0" fontId="12" fillId="0" borderId="0"/>
    <xf numFmtId="4" fontId="12" fillId="0" borderId="0" applyFont="0" applyFill="0" applyBorder="0" applyAlignment="0" applyProtection="0"/>
    <xf numFmtId="0" fontId="12" fillId="0" borderId="0"/>
    <xf numFmtId="0" fontId="12" fillId="0" borderId="0">
      <alignment vertical="center"/>
    </xf>
    <xf numFmtId="4" fontId="12" fillId="0" borderId="0" applyFont="0" applyFill="0" applyBorder="0" applyAlignment="0" applyProtection="0"/>
    <xf numFmtId="0" fontId="12" fillId="0" borderId="0"/>
    <xf numFmtId="0" fontId="12" fillId="0" borderId="0">
      <alignment vertical="center"/>
    </xf>
    <xf numFmtId="4" fontId="12" fillId="0" borderId="0" applyFont="0" applyFill="0" applyBorder="0" applyAlignment="0" applyProtection="0"/>
    <xf numFmtId="0" fontId="62" fillId="0" borderId="33">
      <alignment horizontal="center"/>
    </xf>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0" fontId="56" fillId="44" borderId="4">
      <protection locked="0"/>
    </xf>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0" fontId="12" fillId="35" borderId="0" applyNumberFormat="0" applyFont="0" applyBorder="0" applyAlignment="0" applyProtection="0"/>
    <xf numFmtId="0" fontId="12" fillId="35" borderId="0" applyNumberFormat="0" applyFont="0" applyBorder="0" applyAlignment="0" applyProtection="0"/>
    <xf numFmtId="0" fontId="12" fillId="35" borderId="0" applyNumberFormat="0" applyFont="0" applyBorder="0" applyAlignment="0" applyProtection="0"/>
    <xf numFmtId="0" fontId="12" fillId="0" borderId="0"/>
    <xf numFmtId="0" fontId="12" fillId="35" borderId="0" applyNumberFormat="0" applyFont="0" applyBorder="0" applyAlignment="0" applyProtection="0"/>
    <xf numFmtId="0" fontId="12" fillId="35" borderId="0" applyNumberFormat="0" applyFont="0" applyBorder="0" applyAlignment="0" applyProtection="0"/>
    <xf numFmtId="0" fontId="12" fillId="35" borderId="0" applyNumberFormat="0" applyFont="0" applyBorder="0" applyAlignment="0" applyProtection="0"/>
    <xf numFmtId="0" fontId="12" fillId="35" borderId="0" applyNumberFormat="0" applyFont="0" applyBorder="0" applyAlignment="0" applyProtection="0"/>
    <xf numFmtId="0" fontId="28" fillId="16" borderId="0" applyNumberFormat="0" applyBorder="0" applyAlignment="0" applyProtection="0">
      <alignment vertical="center"/>
    </xf>
    <xf numFmtId="0" fontId="62" fillId="0" borderId="0" applyNumberFormat="0" applyFill="0" applyBorder="0" applyAlignment="0" applyProtection="0"/>
    <xf numFmtId="0" fontId="42" fillId="15" borderId="0" applyNumberFormat="0" applyBorder="0" applyAlignment="0" applyProtection="0">
      <alignment vertical="center"/>
    </xf>
    <xf numFmtId="0" fontId="56" fillId="44" borderId="4">
      <protection locked="0"/>
    </xf>
    <xf numFmtId="0" fontId="56" fillId="44" borderId="4">
      <protection locked="0"/>
    </xf>
    <xf numFmtId="0" fontId="56" fillId="44" borderId="4">
      <protection locked="0"/>
    </xf>
    <xf numFmtId="0" fontId="59" fillId="0" borderId="5" applyNumberFormat="0" applyFill="0" applyProtection="0">
      <alignment horizontal="center"/>
    </xf>
    <xf numFmtId="0" fontId="56" fillId="44" borderId="4">
      <protection locked="0"/>
    </xf>
    <xf numFmtId="0" fontId="56" fillId="44" borderId="4">
      <protection locked="0"/>
    </xf>
    <xf numFmtId="0" fontId="56" fillId="44" borderId="4">
      <protection locked="0"/>
    </xf>
    <xf numFmtId="0" fontId="12" fillId="0" borderId="0">
      <alignment vertical="center"/>
    </xf>
    <xf numFmtId="0" fontId="12" fillId="0" borderId="0">
      <alignment vertical="center"/>
    </xf>
    <xf numFmtId="0" fontId="67" fillId="44" borderId="4">
      <protection locked="0"/>
    </xf>
    <xf numFmtId="0" fontId="67" fillId="44" borderId="4">
      <protection locked="0"/>
    </xf>
    <xf numFmtId="0" fontId="56" fillId="44" borderId="4">
      <protection locked="0"/>
    </xf>
    <xf numFmtId="0" fontId="56" fillId="44" borderId="4">
      <protection locked="0"/>
    </xf>
    <xf numFmtId="0" fontId="56" fillId="44" borderId="4">
      <protection locked="0"/>
    </xf>
    <xf numFmtId="0" fontId="56" fillId="44" borderId="4">
      <protection locked="0"/>
    </xf>
    <xf numFmtId="0" fontId="56" fillId="44" borderId="4">
      <protection locked="0"/>
    </xf>
    <xf numFmtId="0" fontId="61" fillId="0" borderId="23" applyNumberFormat="0" applyFill="0" applyProtection="0">
      <alignment horizontal="center"/>
    </xf>
    <xf numFmtId="0" fontId="67" fillId="44" borderId="4">
      <protection locked="0"/>
    </xf>
    <xf numFmtId="0" fontId="56" fillId="44" borderId="4">
      <protection locked="0"/>
    </xf>
    <xf numFmtId="0" fontId="67" fillId="44" borderId="4">
      <protection locked="0"/>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0" fontId="12" fillId="0" borderId="0">
      <alignment vertical="center"/>
    </xf>
    <xf numFmtId="9" fontId="27" fillId="0" borderId="0">
      <alignment vertical="center"/>
    </xf>
    <xf numFmtId="0" fontId="12" fillId="0" borderId="0">
      <alignment vertical="center"/>
    </xf>
    <xf numFmtId="9" fontId="27" fillId="0" borderId="0">
      <alignment vertical="center"/>
    </xf>
    <xf numFmtId="0" fontId="12" fillId="0" borderId="0">
      <alignment vertical="center"/>
    </xf>
    <xf numFmtId="9" fontId="27" fillId="0" borderId="0">
      <alignment vertical="center"/>
    </xf>
    <xf numFmtId="0" fontId="12" fillId="0" borderId="0">
      <alignment vertical="center"/>
    </xf>
    <xf numFmtId="9" fontId="27" fillId="0" borderId="0">
      <alignment vertical="center"/>
    </xf>
    <xf numFmtId="0" fontId="12" fillId="0" borderId="0"/>
    <xf numFmtId="0" fontId="12" fillId="0" borderId="0">
      <alignment vertical="center"/>
    </xf>
    <xf numFmtId="9" fontId="27" fillId="0" borderId="0">
      <alignment vertical="center"/>
    </xf>
    <xf numFmtId="0" fontId="12" fillId="0" borderId="0">
      <alignment vertical="center"/>
    </xf>
    <xf numFmtId="9" fontId="27" fillId="0" borderId="0">
      <alignment vertical="center"/>
    </xf>
    <xf numFmtId="0" fontId="12" fillId="0" borderId="0">
      <alignment vertical="center"/>
    </xf>
    <xf numFmtId="9" fontId="27" fillId="0" borderId="0">
      <alignment vertical="center"/>
    </xf>
    <xf numFmtId="0" fontId="12" fillId="0" borderId="0">
      <alignment vertical="center"/>
    </xf>
    <xf numFmtId="9" fontId="27" fillId="0" borderId="0">
      <alignment vertical="center"/>
    </xf>
    <xf numFmtId="41" fontId="12" fillId="0" borderId="0" applyFont="0" applyFill="0" applyBorder="0" applyAlignment="0" applyProtection="0"/>
    <xf numFmtId="9" fontId="27" fillId="0" borderId="0">
      <alignment vertical="center"/>
    </xf>
    <xf numFmtId="9" fontId="12" fillId="0" borderId="0" applyFont="0" applyFill="0" applyBorder="0" applyAlignment="0" applyProtection="0">
      <alignment vertical="center"/>
    </xf>
    <xf numFmtId="9" fontId="27" fillId="0" borderId="0">
      <alignment vertical="center"/>
    </xf>
    <xf numFmtId="9" fontId="27" fillId="0" borderId="0">
      <alignment vertical="center"/>
    </xf>
    <xf numFmtId="43" fontId="12" fillId="0" borderId="0" applyFont="0" applyFill="0" applyBorder="0" applyAlignment="0" applyProtection="0"/>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0" fontId="28" fillId="16" borderId="0" applyNumberFormat="0" applyBorder="0" applyAlignment="0" applyProtection="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9" fontId="27" fillId="0" borderId="0">
      <alignment vertical="center"/>
    </xf>
    <xf numFmtId="0" fontId="12" fillId="0" borderId="0">
      <alignment vertical="center"/>
    </xf>
    <xf numFmtId="9" fontId="27" fillId="0" borderId="0">
      <alignment vertical="center"/>
    </xf>
    <xf numFmtId="0" fontId="12" fillId="0" borderId="0">
      <alignment vertical="center"/>
    </xf>
    <xf numFmtId="9" fontId="27" fillId="0" borderId="0">
      <alignment vertical="center"/>
    </xf>
    <xf numFmtId="0" fontId="12" fillId="0" borderId="0">
      <alignment vertical="center"/>
    </xf>
    <xf numFmtId="9" fontId="27" fillId="0" borderId="0">
      <alignment vertical="center"/>
    </xf>
    <xf numFmtId="9" fontId="27" fillId="0" borderId="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180" fontId="12" fillId="0" borderId="0" applyFont="0" applyFill="0" applyBorder="0" applyAlignment="0" applyProtection="0"/>
    <xf numFmtId="0" fontId="18" fillId="0" borderId="5" applyNumberFormat="0" applyFill="0" applyProtection="0">
      <alignment horizontal="right"/>
    </xf>
    <xf numFmtId="0" fontId="47" fillId="0" borderId="27" applyNumberFormat="0" applyFill="0" applyAlignment="0" applyProtection="0">
      <alignment vertical="center"/>
    </xf>
    <xf numFmtId="0" fontId="47" fillId="0" borderId="27" applyNumberFormat="0" applyFill="0" applyAlignment="0" applyProtection="0">
      <alignment vertical="center"/>
    </xf>
    <xf numFmtId="0" fontId="47" fillId="0" borderId="27" applyNumberFormat="0" applyFill="0" applyAlignment="0" applyProtection="0">
      <alignment vertical="center"/>
    </xf>
    <xf numFmtId="0" fontId="42" fillId="15" borderId="0" applyNumberFormat="0" applyBorder="0" applyAlignment="0" applyProtection="0">
      <alignment vertical="center"/>
    </xf>
    <xf numFmtId="0" fontId="47" fillId="0" borderId="27" applyNumberFormat="0" applyFill="0" applyAlignment="0" applyProtection="0">
      <alignment vertical="center"/>
    </xf>
    <xf numFmtId="0" fontId="47" fillId="0" borderId="27" applyNumberFormat="0" applyFill="0" applyAlignment="0" applyProtection="0">
      <alignment vertical="center"/>
    </xf>
    <xf numFmtId="0" fontId="47" fillId="0" borderId="27" applyNumberFormat="0" applyFill="0" applyAlignment="0" applyProtection="0">
      <alignment vertical="center"/>
    </xf>
    <xf numFmtId="0" fontId="47" fillId="0" borderId="27" applyNumberFormat="0" applyFill="0" applyAlignment="0" applyProtection="0">
      <alignment vertical="center"/>
    </xf>
    <xf numFmtId="0" fontId="47" fillId="0" borderId="27" applyNumberFormat="0" applyFill="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2" fillId="15" borderId="0" applyNumberFormat="0" applyBorder="0" applyAlignment="0" applyProtection="0">
      <alignment vertical="center"/>
    </xf>
    <xf numFmtId="0" fontId="48" fillId="0" borderId="28" applyNumberFormat="0" applyFill="0" applyAlignment="0" applyProtection="0">
      <alignment vertical="center"/>
    </xf>
    <xf numFmtId="0" fontId="48" fillId="0" borderId="28" applyNumberFormat="0" applyFill="0" applyAlignment="0" applyProtection="0">
      <alignment vertical="center"/>
    </xf>
    <xf numFmtId="0" fontId="48" fillId="0" borderId="28" applyNumberFormat="0" applyFill="0" applyAlignment="0" applyProtection="0">
      <alignment vertical="center"/>
    </xf>
    <xf numFmtId="0" fontId="48" fillId="0" borderId="28" applyNumberFormat="0" applyFill="0" applyAlignment="0" applyProtection="0">
      <alignment vertical="center"/>
    </xf>
    <xf numFmtId="0" fontId="42" fillId="15" borderId="0" applyNumberFormat="0" applyBorder="0" applyAlignment="0" applyProtection="0">
      <alignment vertical="center"/>
    </xf>
    <xf numFmtId="0" fontId="48" fillId="0" borderId="28" applyNumberFormat="0" applyFill="0" applyAlignment="0" applyProtection="0">
      <alignment vertical="center"/>
    </xf>
    <xf numFmtId="0" fontId="48" fillId="0" borderId="28" applyNumberFormat="0" applyFill="0" applyAlignment="0" applyProtection="0">
      <alignment vertical="center"/>
    </xf>
    <xf numFmtId="0" fontId="48" fillId="0" borderId="28" applyNumberFormat="0" applyFill="0" applyAlignment="0" applyProtection="0">
      <alignment vertical="center"/>
    </xf>
    <xf numFmtId="0" fontId="48" fillId="0" borderId="28" applyNumberFormat="0" applyFill="0" applyAlignment="0" applyProtection="0">
      <alignment vertical="center"/>
    </xf>
    <xf numFmtId="0" fontId="49" fillId="0" borderId="29" applyNumberFormat="0" applyFill="0" applyAlignment="0" applyProtection="0">
      <alignment vertical="center"/>
    </xf>
    <xf numFmtId="0" fontId="49" fillId="0" borderId="29" applyNumberFormat="0" applyFill="0" applyAlignment="0" applyProtection="0">
      <alignment vertical="center"/>
    </xf>
    <xf numFmtId="0" fontId="49" fillId="0" borderId="29" applyNumberFormat="0" applyFill="0" applyAlignment="0" applyProtection="0">
      <alignment vertical="center"/>
    </xf>
    <xf numFmtId="0" fontId="49" fillId="0" borderId="29" applyNumberFormat="0" applyFill="0" applyAlignment="0" applyProtection="0">
      <alignment vertical="center"/>
    </xf>
    <xf numFmtId="0" fontId="49" fillId="0" borderId="29" applyNumberFormat="0" applyFill="0" applyAlignment="0" applyProtection="0">
      <alignment vertical="center"/>
    </xf>
    <xf numFmtId="0" fontId="49" fillId="0" borderId="29" applyNumberFormat="0" applyFill="0" applyAlignment="0" applyProtection="0">
      <alignment vertical="center"/>
    </xf>
    <xf numFmtId="0" fontId="49" fillId="0" borderId="29" applyNumberFormat="0" applyFill="0" applyAlignment="0" applyProtection="0">
      <alignment vertical="center"/>
    </xf>
    <xf numFmtId="0" fontId="49" fillId="0" borderId="29" applyNumberFormat="0" applyFill="0" applyAlignment="0" applyProtection="0">
      <alignment vertical="center"/>
    </xf>
    <xf numFmtId="43" fontId="12" fillId="0" borderId="0" applyFont="0" applyFill="0" applyBorder="0" applyAlignment="0" applyProtection="0">
      <alignment vertical="center"/>
    </xf>
    <xf numFmtId="0" fontId="49" fillId="0" borderId="0" applyNumberFormat="0" applyFill="0" applyBorder="0" applyAlignment="0" applyProtection="0">
      <alignment vertical="center"/>
    </xf>
    <xf numFmtId="43" fontId="12" fillId="0" borderId="0" applyFont="0" applyFill="0" applyBorder="0" applyAlignment="0" applyProtection="0">
      <alignment vertical="center"/>
    </xf>
    <xf numFmtId="0" fontId="49" fillId="0" borderId="0" applyNumberFormat="0" applyFill="0" applyBorder="0" applyAlignment="0" applyProtection="0">
      <alignment vertical="center"/>
    </xf>
    <xf numFmtId="43" fontId="12" fillId="0" borderId="0" applyFont="0" applyFill="0" applyBorder="0" applyAlignment="0" applyProtection="0">
      <alignment vertical="center"/>
    </xf>
    <xf numFmtId="0" fontId="49" fillId="0" borderId="0" applyNumberFormat="0" applyFill="0" applyBorder="0" applyAlignment="0" applyProtection="0">
      <alignment vertical="center"/>
    </xf>
    <xf numFmtId="43" fontId="12" fillId="0" borderId="0" applyFont="0" applyFill="0" applyBorder="0" applyAlignment="0" applyProtection="0">
      <alignment vertical="center"/>
    </xf>
    <xf numFmtId="0" fontId="49" fillId="0" borderId="0" applyNumberFormat="0" applyFill="0" applyBorder="0" applyAlignment="0" applyProtection="0">
      <alignment vertical="center"/>
    </xf>
    <xf numFmtId="43" fontId="12" fillId="0" borderId="0" applyFont="0" applyFill="0" applyBorder="0" applyAlignment="0" applyProtection="0">
      <alignment vertical="center"/>
    </xf>
    <xf numFmtId="0" fontId="49" fillId="0" borderId="0" applyNumberFormat="0" applyFill="0" applyBorder="0" applyAlignment="0" applyProtection="0">
      <alignment vertical="center"/>
    </xf>
    <xf numFmtId="43" fontId="12" fillId="0" borderId="0" applyFon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2" fillId="15" borderId="0" applyNumberFormat="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59" fillId="0" borderId="5" applyNumberFormat="0" applyFill="0" applyProtection="0">
      <alignment horizontal="center"/>
    </xf>
    <xf numFmtId="0" fontId="68" fillId="0" borderId="0" applyNumberFormat="0" applyFill="0" applyBorder="0" applyAlignment="0" applyProtection="0"/>
    <xf numFmtId="0" fontId="34" fillId="16" borderId="0" applyNumberFormat="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42" fillId="15" borderId="0" applyNumberFormat="0" applyBorder="0" applyAlignment="0" applyProtection="0">
      <alignment vertical="center"/>
    </xf>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1" fillId="0" borderId="23" applyNumberFormat="0" applyFill="0" applyProtection="0">
      <alignment horizontal="center" vertical="center"/>
    </xf>
    <xf numFmtId="0" fontId="36" fillId="0" borderId="25" applyNumberFormat="0" applyFill="0" applyAlignment="0" applyProtection="0">
      <alignment vertical="center"/>
    </xf>
    <xf numFmtId="0" fontId="61" fillId="0" borderId="23" applyNumberFormat="0" applyFill="0" applyProtection="0">
      <alignment horizontal="center"/>
    </xf>
    <xf numFmtId="0" fontId="32" fillId="0" borderId="0" applyNumberFormat="0" applyFill="0" applyBorder="0" applyAlignment="0" applyProtection="0">
      <alignment vertical="center"/>
    </xf>
    <xf numFmtId="0" fontId="28" fillId="16" borderId="0" applyNumberFormat="0" applyBorder="0" applyAlignment="0" applyProtection="0">
      <alignment vertical="center"/>
    </xf>
    <xf numFmtId="0" fontId="32" fillId="0" borderId="0" applyNumberFormat="0" applyFill="0" applyBorder="0" applyAlignment="0" applyProtection="0">
      <alignment vertical="center"/>
    </xf>
    <xf numFmtId="0" fontId="28" fillId="16" borderId="0" applyNumberFormat="0" applyBorder="0" applyAlignment="0" applyProtection="0">
      <alignment vertical="center"/>
    </xf>
    <xf numFmtId="0" fontId="32" fillId="0" borderId="0" applyNumberFormat="0" applyFill="0" applyBorder="0" applyAlignment="0" applyProtection="0">
      <alignment vertical="center"/>
    </xf>
    <xf numFmtId="0" fontId="28" fillId="16" borderId="0" applyNumberFormat="0" applyBorder="0" applyAlignment="0" applyProtection="0">
      <alignment vertical="center"/>
    </xf>
    <xf numFmtId="0" fontId="32" fillId="0" borderId="0" applyNumberFormat="0" applyFill="0" applyBorder="0" applyAlignment="0" applyProtection="0">
      <alignment vertical="center"/>
    </xf>
    <xf numFmtId="0" fontId="28" fillId="16" borderId="0" applyNumberFormat="0" applyBorder="0" applyAlignment="0" applyProtection="0">
      <alignment vertical="center"/>
    </xf>
    <xf numFmtId="0" fontId="32" fillId="0" borderId="0" applyNumberFormat="0" applyFill="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42" fillId="15" borderId="0" applyNumberFormat="0" applyBorder="0" applyAlignment="0" applyProtection="0">
      <alignment vertical="center"/>
    </xf>
    <xf numFmtId="0" fontId="28" fillId="16" borderId="0" applyNumberFormat="0" applyBorder="0" applyAlignment="0" applyProtection="0">
      <alignment vertical="center"/>
    </xf>
    <xf numFmtId="0" fontId="31" fillId="3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31" fillId="3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31" fillId="3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31" fillId="3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31" fillId="3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31" fillId="3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31" fillId="3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42"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42" fillId="15" borderId="0" applyNumberFormat="0" applyBorder="0" applyAlignment="0" applyProtection="0">
      <alignment vertical="center"/>
    </xf>
    <xf numFmtId="0" fontId="28" fillId="16" borderId="0" applyNumberFormat="0" applyBorder="0" applyAlignment="0" applyProtection="0">
      <alignment vertical="center"/>
    </xf>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28" fillId="16" borderId="0" applyNumberFormat="0" applyBorder="0" applyAlignment="0" applyProtection="0">
      <alignment vertical="center"/>
    </xf>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2" fillId="0" borderId="0">
      <alignment vertical="center"/>
    </xf>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2" fillId="0" borderId="0" applyProtection="0">
      <alignment vertical="center"/>
    </xf>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42" fillId="15" borderId="0" applyNumberFormat="0" applyBorder="0" applyAlignment="0" applyProtection="0">
      <alignment vertical="center"/>
    </xf>
    <xf numFmtId="0" fontId="34" fillId="16" borderId="0" applyNumberFormat="0" applyBorder="0" applyAlignment="0" applyProtection="0"/>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69" fillId="16" borderId="0" applyNumberFormat="0" applyBorder="0" applyAlignment="0" applyProtection="0"/>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46" fillId="15" borderId="0" applyNumberFormat="0" applyBorder="0" applyAlignment="0" applyProtection="0"/>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41" fontId="12" fillId="0" borderId="0" applyFont="0" applyFill="0" applyBorder="0" applyAlignment="0" applyProtection="0"/>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46"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46" fillId="15" borderId="0" applyNumberFormat="0" applyBorder="0" applyAlignment="0" applyProtection="0"/>
    <xf numFmtId="0" fontId="28" fillId="16" borderId="0" applyNumberFormat="0" applyBorder="0" applyAlignment="0" applyProtection="0">
      <alignment vertical="center"/>
    </xf>
    <xf numFmtId="0" fontId="12" fillId="0" borderId="0"/>
    <xf numFmtId="0" fontId="12"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41" fontId="12" fillId="0" borderId="0" applyFont="0" applyFill="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18" fillId="0" borderId="0">
      <alignment vertical="center"/>
    </xf>
    <xf numFmtId="0" fontId="28" fillId="16" borderId="0" applyNumberFormat="0" applyBorder="0" applyAlignment="0" applyProtection="0">
      <alignment vertical="center"/>
    </xf>
    <xf numFmtId="0" fontId="31" fillId="42" borderId="0" applyNumberFormat="0" applyBorder="0" applyAlignment="0" applyProtection="0">
      <alignment vertical="center"/>
    </xf>
    <xf numFmtId="0" fontId="27"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38" fillId="31" borderId="0" applyNumberFormat="0" applyBorder="0" applyAlignment="0" applyProtection="0">
      <alignment vertical="center"/>
    </xf>
    <xf numFmtId="0" fontId="28" fillId="16" borderId="0" applyNumberFormat="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46" fillId="15" borderId="0" applyNumberFormat="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27"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8"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2" fillId="0" borderId="0">
      <alignment vertical="center"/>
    </xf>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31" fillId="42" borderId="0" applyNumberFormat="0" applyBorder="0" applyAlignment="0" applyProtection="0">
      <alignment vertical="center"/>
    </xf>
    <xf numFmtId="0" fontId="27" fillId="0" borderId="0">
      <alignment vertical="center"/>
    </xf>
    <xf numFmtId="0" fontId="31" fillId="42" borderId="0" applyNumberFormat="0" applyBorder="0" applyAlignment="0" applyProtection="0">
      <alignment vertical="center"/>
    </xf>
    <xf numFmtId="0" fontId="27" fillId="0" borderId="0">
      <alignment vertical="center"/>
    </xf>
    <xf numFmtId="0" fontId="31" fillId="42" borderId="0" applyNumberFormat="0" applyBorder="0" applyAlignment="0" applyProtection="0">
      <alignment vertical="center"/>
    </xf>
    <xf numFmtId="0" fontId="27" fillId="0" borderId="0">
      <alignment vertical="center"/>
    </xf>
    <xf numFmtId="0" fontId="31" fillId="42" borderId="0" applyNumberFormat="0" applyBorder="0" applyAlignment="0" applyProtection="0">
      <alignment vertical="center"/>
    </xf>
    <xf numFmtId="0" fontId="27" fillId="0" borderId="0">
      <alignment vertical="center"/>
    </xf>
    <xf numFmtId="0" fontId="31" fillId="42" borderId="0" applyNumberFormat="0" applyBorder="0" applyAlignment="0" applyProtection="0">
      <alignment vertical="center"/>
    </xf>
    <xf numFmtId="0" fontId="27" fillId="0" borderId="0">
      <alignment vertical="center"/>
    </xf>
    <xf numFmtId="0" fontId="12" fillId="0" borderId="0">
      <alignment vertical="center"/>
    </xf>
    <xf numFmtId="0" fontId="42" fillId="15" borderId="0" applyNumberFormat="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39" fillId="11" borderId="26" applyNumberFormat="0" applyAlignment="0" applyProtection="0">
      <alignment vertical="center"/>
    </xf>
    <xf numFmtId="0" fontId="12" fillId="0" borderId="0">
      <alignment vertical="center"/>
    </xf>
    <xf numFmtId="0" fontId="39" fillId="11" borderId="26" applyNumberFormat="0" applyAlignment="0" applyProtection="0">
      <alignment vertical="center"/>
    </xf>
    <xf numFmtId="0" fontId="12" fillId="0" borderId="0">
      <alignment vertical="center"/>
    </xf>
    <xf numFmtId="0" fontId="12" fillId="0" borderId="0">
      <alignment vertical="center"/>
    </xf>
    <xf numFmtId="0" fontId="12" fillId="0" borderId="0"/>
    <xf numFmtId="0" fontId="70"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42" fillId="15" borderId="0" applyNumberFormat="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42" fillId="15" borderId="0" applyNumberFormat="0" applyBorder="0" applyAlignment="0" applyProtection="0">
      <alignment vertical="center"/>
    </xf>
    <xf numFmtId="0" fontId="12" fillId="0" borderId="0"/>
    <xf numFmtId="0" fontId="12" fillId="0" borderId="0">
      <alignment vertical="center"/>
    </xf>
    <xf numFmtId="0" fontId="27" fillId="0" borderId="0"/>
    <xf numFmtId="0" fontId="41" fillId="0" borderId="0">
      <alignment vertical="center"/>
    </xf>
    <xf numFmtId="0" fontId="27" fillId="0" borderId="0"/>
    <xf numFmtId="0" fontId="12" fillId="0" borderId="0"/>
    <xf numFmtId="0" fontId="12" fillId="0" borderId="0"/>
    <xf numFmtId="0" fontId="4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27" fillId="0" borderId="0">
      <alignment vertical="center"/>
    </xf>
    <xf numFmtId="0" fontId="27" fillId="0" borderId="0">
      <alignment vertical="center"/>
    </xf>
    <xf numFmtId="0" fontId="27"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27"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54" fillId="0" borderId="32" applyNumberFormat="0" applyFill="0" applyAlignment="0" applyProtection="0">
      <alignment vertical="center"/>
    </xf>
    <xf numFmtId="0" fontId="12" fillId="0" borderId="0">
      <alignment vertical="center"/>
    </xf>
    <xf numFmtId="0" fontId="54" fillId="0" borderId="32" applyNumberFormat="0" applyFill="0" applyAlignment="0" applyProtection="0">
      <alignment vertical="center"/>
    </xf>
    <xf numFmtId="0" fontId="12" fillId="0" borderId="0">
      <alignment vertical="center"/>
    </xf>
    <xf numFmtId="0" fontId="54" fillId="0" borderId="32" applyNumberFormat="0" applyFill="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70" fillId="0" borderId="0">
      <alignment vertical="center"/>
    </xf>
    <xf numFmtId="0" fontId="12" fillId="0" borderId="0"/>
    <xf numFmtId="0" fontId="70" fillId="0" borderId="0">
      <alignment vertical="center"/>
    </xf>
    <xf numFmtId="0" fontId="12" fillId="0" borderId="0">
      <alignment vertical="center"/>
    </xf>
    <xf numFmtId="0" fontId="12" fillId="0" borderId="0">
      <alignment vertical="center"/>
    </xf>
    <xf numFmtId="0" fontId="18" fillId="0" borderId="0"/>
    <xf numFmtId="0" fontId="16" fillId="0" borderId="0" applyNumberFormat="0" applyFill="0" applyBorder="0" applyAlignment="0" applyProtection="0"/>
    <xf numFmtId="0" fontId="66" fillId="0" borderId="0" applyNumberFormat="0" applyFill="0" applyBorder="0" applyAlignment="0" applyProtection="0"/>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176" fontId="12" fillId="0" borderId="0" applyFont="0" applyFill="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43" fontId="12" fillId="0" borderId="0" applyFont="0" applyFill="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53" fillId="33" borderId="31" applyNumberFormat="0" applyAlignment="0" applyProtection="0">
      <alignment vertical="center"/>
    </xf>
    <xf numFmtId="0" fontId="42" fillId="15" borderId="0" applyNumberFormat="0" applyBorder="0" applyAlignment="0" applyProtection="0">
      <alignment vertical="center"/>
    </xf>
    <xf numFmtId="43" fontId="12" fillId="0" borderId="0" applyFont="0" applyFill="0" applyBorder="0" applyAlignment="0" applyProtection="0"/>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29" fillId="24" borderId="0" applyNumberFormat="0" applyBorder="0" applyAlignment="0" applyProtection="0"/>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2" fillId="15" borderId="0" applyNumberFormat="0" applyBorder="0" applyAlignment="0" applyProtection="0">
      <alignment vertical="center"/>
    </xf>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2" fillId="15" borderId="0" applyNumberFormat="0" applyBorder="0" applyAlignment="0" applyProtection="0">
      <alignment vertical="center"/>
    </xf>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48" borderId="0" applyNumberFormat="0" applyBorder="0" applyAlignment="0" applyProtection="0"/>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0" fillId="9" borderId="26" applyNumberFormat="0" applyAlignment="0" applyProtection="0">
      <alignment vertical="center"/>
    </xf>
    <xf numFmtId="0" fontId="42" fillId="15" borderId="0" applyNumberFormat="0" applyBorder="0" applyAlignment="0" applyProtection="0">
      <alignment vertical="center"/>
    </xf>
    <xf numFmtId="0" fontId="71" fillId="15" borderId="0" applyNumberFormat="0" applyBorder="0" applyAlignment="0" applyProtection="0"/>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31" fillId="40" borderId="0" applyNumberFormat="0" applyBorder="0" applyAlignment="0" applyProtection="0">
      <alignment vertical="center"/>
    </xf>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31" fillId="28"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31" fillId="29"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53" fillId="33" borderId="31" applyNumberFormat="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31" fillId="28"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42" fillId="15" borderId="0" applyNumberFormat="0" applyBorder="0" applyAlignment="0" applyProtection="0">
      <alignment vertical="center"/>
    </xf>
    <xf numFmtId="0" fontId="36" fillId="0" borderId="25" applyNumberFormat="0" applyFill="0" applyAlignment="0" applyProtection="0">
      <alignment vertical="center"/>
    </xf>
    <xf numFmtId="0" fontId="36" fillId="0" borderId="25" applyNumberFormat="0" applyFill="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40" fillId="9" borderId="26" applyNumberFormat="0" applyAlignment="0" applyProtection="0">
      <alignment vertical="center"/>
    </xf>
    <xf numFmtId="0" fontId="40" fillId="9" borderId="26" applyNumberFormat="0" applyAlignment="0" applyProtection="0">
      <alignment vertical="center"/>
    </xf>
    <xf numFmtId="0" fontId="40" fillId="9" borderId="26" applyNumberFormat="0" applyAlignment="0" applyProtection="0">
      <alignment vertical="center"/>
    </xf>
    <xf numFmtId="0" fontId="40" fillId="9" borderId="26" applyNumberFormat="0" applyAlignment="0" applyProtection="0">
      <alignment vertical="center"/>
    </xf>
    <xf numFmtId="0" fontId="40" fillId="9" borderId="26" applyNumberFormat="0" applyAlignment="0" applyProtection="0">
      <alignment vertical="center"/>
    </xf>
    <xf numFmtId="0" fontId="40" fillId="9" borderId="26" applyNumberFormat="0" applyAlignment="0" applyProtection="0">
      <alignment vertical="center"/>
    </xf>
    <xf numFmtId="0" fontId="40" fillId="9" borderId="26" applyNumberFormat="0" applyAlignment="0" applyProtection="0">
      <alignment vertical="center"/>
    </xf>
    <xf numFmtId="0" fontId="53" fillId="33" borderId="31" applyNumberFormat="0" applyAlignment="0" applyProtection="0">
      <alignment vertical="center"/>
    </xf>
    <xf numFmtId="0" fontId="53" fillId="33" borderId="31" applyNumberFormat="0" applyAlignment="0" applyProtection="0">
      <alignment vertical="center"/>
    </xf>
    <xf numFmtId="0" fontId="53" fillId="33" borderId="31" applyNumberFormat="0" applyAlignment="0" applyProtection="0">
      <alignment vertical="center"/>
    </xf>
    <xf numFmtId="0" fontId="53" fillId="33" borderId="31" applyNumberFormat="0" applyAlignment="0" applyProtection="0">
      <alignment vertical="center"/>
    </xf>
    <xf numFmtId="0" fontId="53" fillId="33" borderId="31" applyNumberFormat="0" applyAlignment="0" applyProtection="0">
      <alignment vertical="center"/>
    </xf>
    <xf numFmtId="0" fontId="53" fillId="33" borderId="31" applyNumberFormat="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61" fillId="0" borderId="23" applyNumberFormat="0" applyFill="0" applyProtection="0">
      <alignment horizontal="left"/>
    </xf>
    <xf numFmtId="0" fontId="61" fillId="0" borderId="23" applyNumberFormat="0" applyFill="0" applyProtection="0">
      <alignment horizontal="lef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54" fillId="0" borderId="32" applyNumberFormat="0" applyFill="0" applyAlignment="0" applyProtection="0">
      <alignment vertical="center"/>
    </xf>
    <xf numFmtId="0" fontId="54" fillId="0" borderId="32" applyNumberFormat="0" applyFill="0" applyAlignment="0" applyProtection="0">
      <alignment vertical="center"/>
    </xf>
    <xf numFmtId="0" fontId="54" fillId="0" borderId="32" applyNumberFormat="0" applyFill="0" applyAlignment="0" applyProtection="0">
      <alignment vertical="center"/>
    </xf>
    <xf numFmtId="0" fontId="54" fillId="0" borderId="32" applyNumberFormat="0" applyFill="0" applyAlignment="0" applyProtection="0">
      <alignment vertical="center"/>
    </xf>
    <xf numFmtId="0" fontId="54" fillId="0" borderId="32" applyNumberFormat="0" applyFill="0" applyAlignment="0" applyProtection="0">
      <alignment vertical="center"/>
    </xf>
    <xf numFmtId="0" fontId="12" fillId="0" borderId="0"/>
    <xf numFmtId="0" fontId="39" fillId="11" borderId="26" applyNumberFormat="0" applyAlignment="0" applyProtection="0">
      <alignment vertical="center"/>
    </xf>
    <xf numFmtId="41" fontId="12" fillId="0" borderId="0" applyFont="0" applyFill="0" applyBorder="0" applyAlignment="0" applyProtection="0"/>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2" borderId="0" applyNumberFormat="0" applyBorder="0" applyAlignment="0" applyProtection="0">
      <alignment vertical="center"/>
    </xf>
    <xf numFmtId="0" fontId="31" fillId="34"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193" fontId="18" fillId="0" borderId="23" applyFill="0" applyProtection="0">
      <alignment horizontal="right"/>
    </xf>
    <xf numFmtId="0" fontId="18" fillId="0" borderId="5" applyNumberFormat="0" applyFill="0" applyProtection="0">
      <alignment horizontal="left"/>
    </xf>
    <xf numFmtId="0" fontId="38" fillId="31" borderId="0" applyNumberFormat="0" applyBorder="0" applyAlignment="0" applyProtection="0">
      <alignment vertical="center"/>
    </xf>
    <xf numFmtId="0" fontId="38" fillId="31" borderId="0" applyNumberFormat="0" applyBorder="0" applyAlignment="0" applyProtection="0">
      <alignment vertical="center"/>
    </xf>
    <xf numFmtId="0" fontId="38" fillId="31" borderId="0" applyNumberFormat="0" applyBorder="0" applyAlignment="0" applyProtection="0">
      <alignment vertical="center"/>
    </xf>
    <xf numFmtId="0" fontId="38" fillId="31" borderId="0" applyNumberFormat="0" applyBorder="0" applyAlignment="0" applyProtection="0">
      <alignment vertical="center"/>
    </xf>
    <xf numFmtId="0" fontId="38" fillId="31" borderId="0" applyNumberFormat="0" applyBorder="0" applyAlignment="0" applyProtection="0">
      <alignment vertical="center"/>
    </xf>
    <xf numFmtId="0" fontId="38" fillId="31" borderId="0" applyNumberFormat="0" applyBorder="0" applyAlignment="0" applyProtection="0">
      <alignment vertical="center"/>
    </xf>
    <xf numFmtId="0" fontId="38" fillId="31" borderId="0" applyNumberFormat="0" applyBorder="0" applyAlignment="0" applyProtection="0">
      <alignment vertical="center"/>
    </xf>
    <xf numFmtId="0" fontId="52" fillId="9" borderId="30" applyNumberFormat="0" applyAlignment="0" applyProtection="0">
      <alignment vertical="center"/>
    </xf>
    <xf numFmtId="0" fontId="52" fillId="9" borderId="30" applyNumberFormat="0" applyAlignment="0" applyProtection="0">
      <alignment vertical="center"/>
    </xf>
    <xf numFmtId="0" fontId="52" fillId="9" borderId="30" applyNumberFormat="0" applyAlignment="0" applyProtection="0">
      <alignment vertical="center"/>
    </xf>
    <xf numFmtId="0" fontId="52" fillId="9" borderId="30" applyNumberFormat="0" applyAlignment="0" applyProtection="0">
      <alignment vertical="center"/>
    </xf>
    <xf numFmtId="0" fontId="52" fillId="9" borderId="30" applyNumberFormat="0" applyAlignment="0" applyProtection="0">
      <alignment vertical="center"/>
    </xf>
    <xf numFmtId="0" fontId="52" fillId="9" borderId="30" applyNumberFormat="0" applyAlignment="0" applyProtection="0">
      <alignment vertical="center"/>
    </xf>
    <xf numFmtId="0" fontId="52" fillId="9" borderId="30" applyNumberFormat="0" applyAlignment="0" applyProtection="0">
      <alignment vertical="center"/>
    </xf>
    <xf numFmtId="0" fontId="52" fillId="9" borderId="30" applyNumberFormat="0" applyAlignment="0" applyProtection="0">
      <alignment vertical="center"/>
    </xf>
    <xf numFmtId="0" fontId="39" fillId="11" borderId="26" applyNumberFormat="0" applyAlignment="0" applyProtection="0">
      <alignment vertical="center"/>
    </xf>
    <xf numFmtId="0" fontId="39" fillId="11" borderId="26" applyNumberFormat="0" applyAlignment="0" applyProtection="0">
      <alignment vertical="center"/>
    </xf>
    <xf numFmtId="0" fontId="39" fillId="11" borderId="26" applyNumberFormat="0" applyAlignment="0" applyProtection="0">
      <alignment vertical="center"/>
    </xf>
    <xf numFmtId="0" fontId="39" fillId="11" borderId="26" applyNumberFormat="0" applyAlignment="0" applyProtection="0">
      <alignment vertical="center"/>
    </xf>
    <xf numFmtId="0" fontId="39" fillId="11" borderId="26" applyNumberFormat="0" applyAlignment="0" applyProtection="0">
      <alignment vertical="center"/>
    </xf>
    <xf numFmtId="1" fontId="18" fillId="0" borderId="23" applyFill="0" applyProtection="0">
      <alignment horizontal="center"/>
    </xf>
    <xf numFmtId="0" fontId="63" fillId="0" borderId="0"/>
    <xf numFmtId="43" fontId="12" fillId="0" borderId="0" applyFont="0" applyFill="0" applyBorder="0" applyAlignment="0" applyProtection="0"/>
    <xf numFmtId="0" fontId="12" fillId="26" borderId="24" applyNumberFormat="0" applyFont="0" applyAlignment="0" applyProtection="0">
      <alignment vertical="center"/>
    </xf>
    <xf numFmtId="0" fontId="12" fillId="26" borderId="24" applyNumberFormat="0" applyFont="0" applyAlignment="0" applyProtection="0">
      <alignment vertical="center"/>
    </xf>
    <xf numFmtId="0" fontId="12" fillId="26" borderId="24" applyNumberFormat="0" applyFont="0" applyAlignment="0" applyProtection="0">
      <alignment vertical="center"/>
    </xf>
    <xf numFmtId="0" fontId="12" fillId="26" borderId="24" applyNumberFormat="0" applyFont="0" applyAlignment="0" applyProtection="0">
      <alignment vertical="center"/>
    </xf>
    <xf numFmtId="0" fontId="12" fillId="26" borderId="24" applyNumberFormat="0" applyFont="0" applyAlignment="0" applyProtection="0">
      <alignment vertical="center"/>
    </xf>
    <xf numFmtId="0" fontId="12" fillId="26" borderId="24" applyNumberFormat="0" applyFont="0" applyAlignment="0" applyProtection="0">
      <alignment vertical="center"/>
    </xf>
    <xf numFmtId="0" fontId="12" fillId="26" borderId="24" applyNumberFormat="0" applyFont="0" applyAlignment="0" applyProtection="0">
      <alignment vertical="center"/>
    </xf>
    <xf numFmtId="0" fontId="12" fillId="26" borderId="24" applyNumberFormat="0" applyFont="0" applyAlignment="0" applyProtection="0">
      <alignment vertical="center"/>
    </xf>
    <xf numFmtId="0" fontId="12" fillId="0" borderId="0">
      <alignment vertical="center"/>
    </xf>
    <xf numFmtId="0" fontId="12" fillId="0" borderId="0">
      <alignment vertical="center"/>
    </xf>
    <xf numFmtId="0" fontId="18" fillId="0" borderId="0">
      <alignment vertical="center"/>
    </xf>
    <xf numFmtId="0" fontId="12" fillId="0" borderId="0">
      <alignment vertical="center"/>
    </xf>
    <xf numFmtId="0" fontId="12" fillId="0" borderId="0">
      <alignment vertical="center"/>
    </xf>
    <xf numFmtId="0" fontId="12" fillId="0" borderId="0">
      <alignment vertical="center"/>
    </xf>
    <xf numFmtId="9" fontId="27" fillId="0" borderId="0">
      <alignment vertical="center"/>
    </xf>
    <xf numFmtId="0" fontId="12" fillId="0" borderId="0">
      <alignment vertical="center"/>
    </xf>
    <xf numFmtId="9" fontId="27" fillId="0" borderId="0">
      <alignment vertical="center"/>
    </xf>
    <xf numFmtId="0" fontId="12" fillId="0" borderId="0">
      <alignment vertical="center"/>
    </xf>
    <xf numFmtId="0" fontId="12" fillId="0" borderId="0">
      <alignment vertical="center"/>
    </xf>
    <xf numFmtId="9" fontId="27" fillId="0" borderId="0">
      <alignment vertical="center"/>
    </xf>
    <xf numFmtId="0" fontId="12" fillId="0" borderId="0">
      <alignment vertical="center"/>
    </xf>
    <xf numFmtId="0" fontId="12"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4" fillId="0" borderId="0" applyNumberFormat="0" applyFill="0" applyBorder="0" applyAlignment="0" applyProtection="0">
      <alignment vertical="center"/>
    </xf>
    <xf numFmtId="41" fontId="12" fillId="0" borderId="0" applyFont="0" applyFill="0" applyBorder="0" applyAlignment="0" applyProtection="0">
      <alignment vertical="center"/>
    </xf>
    <xf numFmtId="0" fontId="84" fillId="0" borderId="0" applyNumberFormat="0" applyFill="0" applyBorder="0" applyAlignment="0" applyProtection="0">
      <alignment vertical="center"/>
    </xf>
    <xf numFmtId="0" fontId="27" fillId="0" borderId="0">
      <alignment vertical="center"/>
    </xf>
    <xf numFmtId="0" fontId="1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99" fontId="1" fillId="0" borderId="0">
      <alignment vertical="center"/>
    </xf>
    <xf numFmtId="199" fontId="1" fillId="0" borderId="0">
      <alignment vertical="center"/>
    </xf>
    <xf numFmtId="0" fontId="1" fillId="0" borderId="0">
      <alignment vertical="center"/>
    </xf>
    <xf numFmtId="0" fontId="1" fillId="0" borderId="0">
      <alignment vertical="center"/>
    </xf>
    <xf numFmtId="199" fontId="41" fillId="0" borderId="0">
      <alignment vertical="center"/>
    </xf>
    <xf numFmtId="0" fontId="1" fillId="0" borderId="0">
      <alignment vertical="center"/>
    </xf>
    <xf numFmtId="0" fontId="1" fillId="0" borderId="0">
      <alignment vertical="center"/>
    </xf>
    <xf numFmtId="0" fontId="1" fillId="0" borderId="0">
      <alignment vertical="center"/>
    </xf>
    <xf numFmtId="199" fontId="1" fillId="0" borderId="0">
      <alignment vertical="center"/>
    </xf>
    <xf numFmtId="0" fontId="12" fillId="0" borderId="0"/>
    <xf numFmtId="43" fontId="12" fillId="0" borderId="0" applyFont="0" applyFill="0" applyBorder="0" applyAlignment="0" applyProtection="0"/>
    <xf numFmtId="43" fontId="27" fillId="0" borderId="0" applyFont="0" applyFill="0" applyBorder="0" applyAlignment="0" applyProtection="0">
      <alignment vertical="center"/>
    </xf>
  </cellStyleXfs>
  <cellXfs count="660">
    <xf numFmtId="0" fontId="0" fillId="0" borderId="0" xfId="0"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xf>
    <xf numFmtId="0" fontId="4" fillId="2" borderId="2" xfId="0" applyFont="1" applyFill="1" applyBorder="1" applyAlignment="1">
      <alignment horizontal="center" vertical="center" wrapText="1"/>
    </xf>
    <xf numFmtId="0" fontId="5" fillId="0" borderId="2" xfId="0" applyFont="1" applyBorder="1" applyAlignment="1">
      <alignment vertical="center"/>
    </xf>
    <xf numFmtId="0" fontId="6" fillId="0" borderId="0" xfId="0" applyFont="1" applyAlignment="1">
      <alignment horizontal="center" vertical="center"/>
    </xf>
    <xf numFmtId="0" fontId="5" fillId="0" borderId="0" xfId="0" applyFont="1" applyAlignment="1">
      <alignment horizontal="left" vertical="center"/>
    </xf>
    <xf numFmtId="0" fontId="5" fillId="0" borderId="2" xfId="0" applyFont="1" applyBorder="1" applyAlignment="1">
      <alignment horizontal="center" vertical="center" wrapText="1"/>
    </xf>
    <xf numFmtId="0" fontId="5" fillId="0" borderId="2"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195" fontId="7" fillId="2" borderId="2" xfId="23"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177" fontId="7" fillId="0" borderId="2" xfId="17" applyNumberFormat="1" applyFont="1" applyFill="1" applyBorder="1" applyAlignment="1">
      <alignment horizontal="center" vertical="center" wrapText="1"/>
    </xf>
    <xf numFmtId="177" fontId="7" fillId="2" borderId="2" xfId="17" applyNumberFormat="1" applyFont="1" applyFill="1" applyBorder="1" applyAlignment="1">
      <alignment horizontal="center" vertical="center" wrapText="1"/>
    </xf>
    <xf numFmtId="41" fontId="7" fillId="0" borderId="2" xfId="12" applyFont="1" applyFill="1" applyBorder="1" applyAlignment="1">
      <alignment horizontal="center" vertical="center" wrapText="1"/>
    </xf>
    <xf numFmtId="41" fontId="5" fillId="0" borderId="2" xfId="571" applyFont="1" applyFill="1" applyBorder="1" applyAlignment="1">
      <alignment horizontal="center" vertical="center" wrapText="1"/>
    </xf>
    <xf numFmtId="189" fontId="5" fillId="0" borderId="2" xfId="1435" applyNumberFormat="1" applyFont="1" applyFill="1" applyBorder="1" applyAlignment="1">
      <alignment horizontal="center" vertical="center" wrapText="1"/>
    </xf>
    <xf numFmtId="0" fontId="5" fillId="0" borderId="2" xfId="1544" applyNumberFormat="1" applyFont="1" applyFill="1" applyBorder="1" applyAlignment="1">
      <alignment horizontal="center" vertical="center" wrapText="1"/>
    </xf>
    <xf numFmtId="195" fontId="5" fillId="2" borderId="2" xfId="23" applyNumberFormat="1" applyFont="1" applyFill="1" applyBorder="1" applyAlignment="1">
      <alignment horizontal="center" vertical="center" wrapText="1"/>
    </xf>
    <xf numFmtId="177" fontId="5" fillId="0" borderId="2" xfId="17" applyNumberFormat="1" applyFont="1" applyFill="1" applyBorder="1" applyAlignment="1">
      <alignment horizontal="center" vertical="center" wrapText="1"/>
    </xf>
    <xf numFmtId="177" fontId="5" fillId="2" borderId="2" xfId="17" applyNumberFormat="1" applyFont="1" applyFill="1" applyBorder="1" applyAlignment="1">
      <alignment horizontal="center" vertical="center" wrapText="1"/>
    </xf>
    <xf numFmtId="41" fontId="5" fillId="0" borderId="2" xfId="12" applyFont="1" applyFill="1" applyBorder="1" applyAlignment="1">
      <alignment horizontal="center" vertical="center" wrapText="1"/>
    </xf>
    <xf numFmtId="0" fontId="6" fillId="0" borderId="9" xfId="0" applyFont="1" applyBorder="1" applyAlignment="1">
      <alignment horizontal="center" vertical="center"/>
    </xf>
    <xf numFmtId="0" fontId="5" fillId="5" borderId="0" xfId="880" applyFont="1" applyFill="1" applyAlignment="1"/>
    <xf numFmtId="0" fontId="5" fillId="5" borderId="0" xfId="880" applyFont="1" applyFill="1" applyAlignment="1">
      <alignment horizontal="center" vertical="center"/>
    </xf>
    <xf numFmtId="0" fontId="5" fillId="0" borderId="0" xfId="880" applyFont="1" applyAlignment="1">
      <alignment vertical="center"/>
    </xf>
    <xf numFmtId="0" fontId="5" fillId="5" borderId="2" xfId="880" applyFont="1" applyFill="1" applyBorder="1" applyAlignment="1">
      <alignment horizontal="center" vertical="center"/>
    </xf>
    <xf numFmtId="14" fontId="5" fillId="5" borderId="2" xfId="880" applyNumberFormat="1" applyFont="1" applyFill="1" applyBorder="1" applyAlignment="1">
      <alignment horizontal="center" vertical="center"/>
    </xf>
    <xf numFmtId="14" fontId="5" fillId="5" borderId="2" xfId="880" applyNumberFormat="1" applyFont="1" applyFill="1" applyBorder="1" applyAlignment="1" applyProtection="1">
      <alignment horizontal="center" vertical="center"/>
    </xf>
    <xf numFmtId="0" fontId="8" fillId="6" borderId="2" xfId="880" applyFont="1" applyFill="1" applyBorder="1" applyAlignment="1" applyProtection="1">
      <alignment horizontal="center" vertical="center" wrapText="1"/>
    </xf>
    <xf numFmtId="0" fontId="5" fillId="5" borderId="2" xfId="880" applyFont="1" applyFill="1" applyBorder="1" applyAlignment="1" applyProtection="1">
      <alignment horizontal="center" vertical="center"/>
    </xf>
    <xf numFmtId="14" fontId="5" fillId="5" borderId="2" xfId="0" applyNumberFormat="1" applyFont="1" applyFill="1" applyBorder="1" applyAlignment="1" applyProtection="1">
      <alignment horizontal="center" vertical="center"/>
    </xf>
    <xf numFmtId="0" fontId="7" fillId="5" borderId="2" xfId="0" applyFont="1" applyFill="1" applyBorder="1" applyAlignment="1" applyProtection="1">
      <alignment horizontal="center" vertical="center" wrapText="1"/>
    </xf>
    <xf numFmtId="0" fontId="5" fillId="5" borderId="2"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177" fontId="5" fillId="5" borderId="2" xfId="17" applyNumberFormat="1" applyFont="1" applyFill="1" applyBorder="1" applyAlignment="1" applyProtection="1">
      <alignment horizontal="center" vertical="center"/>
    </xf>
    <xf numFmtId="0" fontId="5" fillId="0" borderId="2" xfId="880" applyFont="1" applyFill="1" applyBorder="1" applyAlignment="1" applyProtection="1">
      <alignment horizontal="center" vertical="center" wrapText="1"/>
    </xf>
    <xf numFmtId="0" fontId="5" fillId="6" borderId="2" xfId="880" applyFont="1" applyFill="1" applyBorder="1" applyAlignment="1" applyProtection="1">
      <alignment horizontal="center" vertical="center" wrapText="1"/>
    </xf>
    <xf numFmtId="0" fontId="9" fillId="5" borderId="2" xfId="880" applyFont="1" applyFill="1" applyBorder="1" applyAlignment="1" applyProtection="1">
      <alignment horizontal="center" vertical="center"/>
    </xf>
    <xf numFmtId="0" fontId="10" fillId="5" borderId="2" xfId="880" applyFont="1" applyFill="1" applyBorder="1" applyAlignment="1" applyProtection="1">
      <alignment horizontal="center" vertical="center"/>
    </xf>
    <xf numFmtId="14" fontId="10" fillId="5" borderId="2" xfId="880" applyNumberFormat="1" applyFont="1" applyFill="1" applyBorder="1" applyAlignment="1" applyProtection="1">
      <alignment horizontal="center" vertical="center"/>
    </xf>
    <xf numFmtId="0" fontId="11" fillId="6" borderId="2" xfId="880" applyFont="1" applyFill="1" applyBorder="1" applyAlignment="1" applyProtection="1">
      <alignment horizontal="center" vertical="center" wrapText="1"/>
    </xf>
    <xf numFmtId="0" fontId="7" fillId="5" borderId="2" xfId="880" applyFont="1" applyFill="1" applyBorder="1" applyAlignment="1">
      <alignment horizontal="center" vertical="center" wrapText="1"/>
    </xf>
    <xf numFmtId="177" fontId="5" fillId="5" borderId="2" xfId="17" applyNumberFormat="1" applyFont="1" applyFill="1" applyBorder="1" applyAlignment="1">
      <alignment horizontal="center" vertical="center"/>
    </xf>
    <xf numFmtId="0" fontId="7" fillId="5" borderId="2" xfId="880" applyFont="1" applyFill="1" applyBorder="1" applyAlignment="1" applyProtection="1">
      <alignment horizontal="center" vertical="center" wrapText="1"/>
    </xf>
    <xf numFmtId="0" fontId="12" fillId="0" borderId="2" xfId="880" applyBorder="1" applyAlignment="1" applyProtection="1">
      <alignment horizontal="center"/>
    </xf>
    <xf numFmtId="0" fontId="9" fillId="5" borderId="2" xfId="880" applyFont="1" applyFill="1" applyBorder="1" applyAlignment="1">
      <alignment horizontal="center" vertical="center"/>
    </xf>
    <xf numFmtId="0" fontId="12" fillId="0" borderId="2" xfId="880" applyFont="1" applyBorder="1" applyAlignment="1" applyProtection="1">
      <alignment horizontal="center"/>
    </xf>
    <xf numFmtId="0" fontId="12" fillId="0" borderId="2" xfId="880" applyFont="1" applyBorder="1" applyAlignment="1" applyProtection="1"/>
    <xf numFmtId="0" fontId="12" fillId="0" borderId="2" xfId="880" applyFont="1" applyFill="1" applyBorder="1" applyAlignment="1" applyProtection="1"/>
    <xf numFmtId="0" fontId="12" fillId="0" borderId="2" xfId="880" applyBorder="1" applyAlignment="1" applyProtection="1"/>
    <xf numFmtId="0" fontId="12" fillId="0" borderId="0" xfId="880" applyAlignment="1">
      <alignment vertical="center"/>
    </xf>
    <xf numFmtId="196" fontId="5" fillId="0" borderId="2" xfId="880" applyNumberFormat="1" applyFont="1" applyFill="1" applyBorder="1" applyAlignment="1">
      <alignment horizontal="center" vertical="center" wrapText="1"/>
    </xf>
    <xf numFmtId="0" fontId="5" fillId="0" borderId="2" xfId="880" applyFont="1" applyBorder="1" applyAlignment="1">
      <alignment vertical="center"/>
    </xf>
    <xf numFmtId="43" fontId="5" fillId="0" borderId="2" xfId="17" applyFont="1" applyBorder="1" applyAlignment="1">
      <alignment vertical="center"/>
    </xf>
    <xf numFmtId="0" fontId="5" fillId="0" borderId="2" xfId="880" applyFont="1" applyBorder="1" applyAlignment="1" applyProtection="1">
      <alignment vertical="center"/>
    </xf>
    <xf numFmtId="43" fontId="5" fillId="0" borderId="2" xfId="880" applyNumberFormat="1" applyFont="1" applyBorder="1" applyAlignment="1">
      <alignment vertical="center"/>
    </xf>
    <xf numFmtId="0" fontId="5" fillId="0" borderId="0" xfId="0" applyFont="1" applyAlignment="1">
      <alignment vertical="center"/>
    </xf>
    <xf numFmtId="0" fontId="5" fillId="0" borderId="3" xfId="0" applyFont="1" applyFill="1" applyBorder="1" applyAlignment="1">
      <alignment horizontal="center" vertical="center"/>
    </xf>
    <xf numFmtId="14" fontId="5" fillId="0" borderId="3" xfId="0" applyNumberFormat="1" applyFont="1" applyFill="1" applyBorder="1" applyAlignment="1">
      <alignment horizontal="center"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5" xfId="0" applyFont="1" applyFill="1" applyBorder="1" applyAlignment="1">
      <alignment horizontal="center" vertical="center"/>
    </xf>
    <xf numFmtId="14" fontId="5" fillId="0" borderId="5" xfId="0"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2" xfId="1385" applyFont="1" applyFill="1" applyBorder="1" applyAlignment="1">
      <alignment horizontal="center"/>
    </xf>
    <xf numFmtId="14" fontId="5" fillId="3" borderId="2" xfId="1385" applyNumberFormat="1" applyFont="1" applyFill="1" applyBorder="1" applyAlignment="1">
      <alignment horizontal="center"/>
    </xf>
    <xf numFmtId="177" fontId="5" fillId="0" borderId="2" xfId="17" applyNumberFormat="1" applyFont="1" applyFill="1" applyBorder="1" applyAlignment="1">
      <alignment horizontal="center"/>
    </xf>
    <xf numFmtId="195" fontId="5" fillId="0" borderId="2" xfId="23" applyNumberFormat="1" applyFont="1" applyFill="1" applyBorder="1" applyAlignment="1">
      <alignment horizontal="center"/>
    </xf>
    <xf numFmtId="0" fontId="5" fillId="0" borderId="8"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2" xfId="0" applyFont="1" applyFill="1" applyBorder="1" applyAlignment="1">
      <alignment horizontal="center" vertical="center" wrapText="1"/>
    </xf>
    <xf numFmtId="195" fontId="5" fillId="2" borderId="2" xfId="23" applyNumberFormat="1" applyFont="1" applyFill="1" applyBorder="1" applyAlignment="1">
      <alignment horizontal="center"/>
    </xf>
    <xf numFmtId="0" fontId="13" fillId="0" borderId="0" xfId="0" applyNumberFormat="1" applyFont="1" applyFill="1" applyBorder="1" applyAlignment="1"/>
    <xf numFmtId="0" fontId="5" fillId="3" borderId="2" xfId="0" applyFont="1" applyFill="1" applyBorder="1" applyAlignment="1">
      <alignment vertical="center"/>
    </xf>
    <xf numFmtId="0" fontId="5" fillId="2" borderId="2" xfId="0" applyFont="1" applyFill="1" applyBorder="1" applyAlignment="1" applyProtection="1">
      <alignment vertical="center"/>
    </xf>
    <xf numFmtId="0" fontId="5" fillId="2" borderId="2" xfId="0" applyFont="1" applyFill="1" applyBorder="1" applyAlignment="1">
      <alignment vertical="center"/>
    </xf>
    <xf numFmtId="0" fontId="5" fillId="3" borderId="2" xfId="0" applyFont="1" applyFill="1" applyBorder="1" applyAlignment="1" applyProtection="1">
      <alignment vertical="center"/>
    </xf>
    <xf numFmtId="0" fontId="5" fillId="7" borderId="10" xfId="0" applyNumberFormat="1" applyFont="1" applyFill="1" applyBorder="1" applyAlignment="1">
      <alignment horizontal="center" vertical="center" wrapText="1"/>
    </xf>
    <xf numFmtId="0" fontId="5" fillId="7" borderId="10" xfId="1398" applyNumberFormat="1" applyFont="1" applyFill="1" applyBorder="1" applyAlignment="1">
      <alignment horizontal="center" vertical="center" wrapText="1"/>
    </xf>
    <xf numFmtId="177" fontId="5" fillId="3" borderId="2" xfId="17" applyNumberFormat="1" applyFont="1" applyFill="1" applyBorder="1" applyAlignment="1" applyProtection="1">
      <alignment vertical="center"/>
    </xf>
    <xf numFmtId="0" fontId="5" fillId="0" borderId="0" xfId="0" applyNumberFormat="1" applyFont="1" applyFill="1" applyBorder="1" applyAlignment="1">
      <alignment vertical="center"/>
    </xf>
    <xf numFmtId="0" fontId="7" fillId="0" borderId="0" xfId="0" applyNumberFormat="1" applyFont="1" applyFill="1" applyBorder="1" applyAlignment="1">
      <alignment vertical="center" wrapText="1"/>
    </xf>
    <xf numFmtId="0" fontId="7" fillId="8" borderId="2" xfId="0"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xf>
    <xf numFmtId="49" fontId="7" fillId="0" borderId="2" xfId="1431" applyNumberFormat="1" applyFont="1" applyFill="1" applyBorder="1" applyAlignment="1">
      <alignment horizontal="left" vertical="center"/>
    </xf>
    <xf numFmtId="0" fontId="7" fillId="0" borderId="2" xfId="1431" applyNumberFormat="1" applyFont="1" applyFill="1" applyBorder="1" applyAlignment="1">
      <alignment horizontal="left" vertical="center"/>
    </xf>
    <xf numFmtId="182" fontId="7" fillId="0" borderId="2" xfId="17" applyNumberFormat="1" applyFont="1" applyFill="1" applyBorder="1" applyAlignment="1">
      <alignment horizontal="left"/>
    </xf>
    <xf numFmtId="182" fontId="7" fillId="0" borderId="2" xfId="17" applyNumberFormat="1" applyFont="1" applyFill="1" applyBorder="1" applyAlignment="1">
      <alignment horizontal="center"/>
    </xf>
    <xf numFmtId="182" fontId="7" fillId="0" borderId="2" xfId="17" applyNumberFormat="1" applyFont="1" applyFill="1" applyBorder="1" applyAlignment="1"/>
    <xf numFmtId="0" fontId="7" fillId="0" borderId="2" xfId="1431" applyNumberFormat="1" applyFont="1" applyFill="1" applyBorder="1" applyAlignment="1" applyProtection="1">
      <alignment horizontal="left" vertical="center"/>
    </xf>
    <xf numFmtId="182" fontId="7" fillId="0" borderId="2" xfId="17" applyNumberFormat="1" applyFont="1" applyFill="1" applyBorder="1" applyAlignment="1" applyProtection="1">
      <alignment horizontal="center"/>
    </xf>
    <xf numFmtId="182" fontId="7" fillId="0" borderId="2" xfId="17" applyNumberFormat="1" applyFont="1" applyFill="1" applyBorder="1" applyAlignment="1">
      <alignment horizontal="left" vertical="center"/>
    </xf>
    <xf numFmtId="0" fontId="14" fillId="0" borderId="0" xfId="0" applyNumberFormat="1" applyFont="1" applyFill="1" applyBorder="1" applyAlignment="1">
      <alignment horizontal="left" vertical="center" wrapText="1"/>
    </xf>
    <xf numFmtId="0" fontId="14" fillId="0" borderId="0" xfId="0" applyNumberFormat="1" applyFont="1" applyFill="1" applyBorder="1" applyAlignment="1">
      <alignment vertical="center" wrapText="1"/>
    </xf>
    <xf numFmtId="0" fontId="7" fillId="8" borderId="2" xfId="0" applyNumberFormat="1" applyFont="1" applyFill="1" applyBorder="1" applyAlignment="1">
      <alignment horizontal="left" vertical="center" wrapText="1"/>
    </xf>
    <xf numFmtId="0" fontId="7" fillId="8" borderId="15" xfId="0" applyNumberFormat="1" applyFont="1" applyFill="1" applyBorder="1" applyAlignment="1">
      <alignment horizontal="center" vertical="center" wrapText="1"/>
    </xf>
    <xf numFmtId="182" fontId="7" fillId="0" borderId="0" xfId="17" applyNumberFormat="1" applyFont="1" applyFill="1" applyBorder="1" applyAlignment="1"/>
    <xf numFmtId="182" fontId="7" fillId="0" borderId="8" xfId="17" applyNumberFormat="1" applyFont="1" applyFill="1" applyBorder="1" applyAlignment="1">
      <alignment horizontal="left" vertical="center"/>
    </xf>
    <xf numFmtId="182" fontId="7" fillId="0" borderId="16" xfId="17" applyNumberFormat="1" applyFont="1" applyFill="1" applyBorder="1" applyAlignment="1">
      <alignment horizontal="left"/>
    </xf>
    <xf numFmtId="0" fontId="15" fillId="0" borderId="0" xfId="0" applyFont="1" applyBorder="1" applyAlignment="1">
      <alignment horizontal="center" vertical="center"/>
    </xf>
    <xf numFmtId="0" fontId="2" fillId="0" borderId="0" xfId="0" applyFont="1" applyFill="1" applyBorder="1" applyAlignment="1">
      <alignment horizontal="center" vertical="center"/>
    </xf>
    <xf numFmtId="0" fontId="2" fillId="0" borderId="0" xfId="0" applyFont="1" applyBorder="1" applyAlignment="1">
      <alignment horizontal="center" vertical="center"/>
    </xf>
    <xf numFmtId="0" fontId="13" fillId="0" borderId="0" xfId="0" applyFont="1" applyBorder="1" applyAlignment="1">
      <alignment horizontal="center" vertical="center"/>
    </xf>
    <xf numFmtId="0" fontId="5" fillId="0" borderId="0" xfId="0" applyFont="1" applyBorder="1" applyAlignment="1">
      <alignment horizontal="center" vertical="center"/>
    </xf>
    <xf numFmtId="49" fontId="13" fillId="2" borderId="0" xfId="0" applyNumberFormat="1" applyFont="1" applyFill="1" applyBorder="1" applyAlignment="1">
      <alignment horizontal="center" vertical="center"/>
    </xf>
    <xf numFmtId="0" fontId="5" fillId="0" borderId="0" xfId="0" applyFont="1" applyBorder="1" applyAlignment="1">
      <alignment horizontal="center" vertical="center" shrinkToFit="1"/>
    </xf>
    <xf numFmtId="0" fontId="5" fillId="0" borderId="0" xfId="0" applyFont="1" applyBorder="1" applyAlignment="1">
      <alignment horizontal="left" vertical="center"/>
    </xf>
    <xf numFmtId="0" fontId="16" fillId="9" borderId="2" xfId="890" applyFont="1" applyFill="1" applyBorder="1" applyAlignment="1">
      <alignment horizontal="center" vertical="center"/>
    </xf>
    <xf numFmtId="0" fontId="9" fillId="9" borderId="2" xfId="890" applyFont="1" applyFill="1" applyBorder="1" applyAlignment="1">
      <alignment horizontal="center" vertical="center"/>
    </xf>
    <xf numFmtId="0" fontId="2" fillId="0" borderId="2" xfId="0" applyFont="1" applyFill="1" applyBorder="1" applyAlignment="1">
      <alignment horizontal="center" vertical="center"/>
    </xf>
    <xf numFmtId="0" fontId="17" fillId="2" borderId="2" xfId="1398" applyNumberFormat="1" applyFont="1" applyFill="1" applyBorder="1" applyAlignment="1" applyProtection="1">
      <alignment horizontal="center" vertical="center" wrapText="1"/>
    </xf>
    <xf numFmtId="49" fontId="18"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2" xfId="1496" applyNumberFormat="1" applyFont="1" applyFill="1" applyBorder="1" applyAlignment="1" applyProtection="1">
      <alignment horizontal="center" vertical="center" wrapText="1"/>
    </xf>
    <xf numFmtId="0" fontId="2" fillId="2" borderId="2" xfId="0" applyFont="1" applyFill="1" applyBorder="1" applyAlignment="1">
      <alignment horizontal="center" vertical="center"/>
    </xf>
    <xf numFmtId="0" fontId="18" fillId="2" borderId="2" xfId="0" applyFont="1" applyFill="1" applyBorder="1" applyAlignment="1">
      <alignment horizontal="center" vertical="center" wrapText="1"/>
    </xf>
    <xf numFmtId="0" fontId="2" fillId="0" borderId="0" xfId="0" applyFont="1" applyBorder="1" applyAlignment="1">
      <alignment horizontal="left" vertical="center"/>
    </xf>
    <xf numFmtId="0" fontId="2" fillId="2" borderId="0" xfId="0" applyFont="1" applyFill="1" applyBorder="1" applyAlignment="1">
      <alignment horizontal="left" vertical="center"/>
    </xf>
    <xf numFmtId="0" fontId="9" fillId="9" borderId="2" xfId="890" applyFont="1" applyFill="1" applyBorder="1" applyAlignment="1">
      <alignment horizontal="center" vertical="center" shrinkToFit="1"/>
    </xf>
    <xf numFmtId="14" fontId="9" fillId="9" borderId="2" xfId="890" applyNumberFormat="1" applyFont="1" applyFill="1" applyBorder="1" applyAlignment="1">
      <alignment horizontal="center" vertical="center"/>
    </xf>
    <xf numFmtId="0" fontId="9" fillId="9" borderId="2" xfId="890" applyFont="1" applyFill="1" applyBorder="1" applyAlignment="1">
      <alignment horizontal="center" vertical="center" wrapText="1"/>
    </xf>
    <xf numFmtId="49" fontId="9" fillId="9" borderId="2" xfId="890" applyNumberFormat="1" applyFont="1" applyFill="1" applyBorder="1" applyAlignment="1">
      <alignment horizontal="center" vertical="center"/>
    </xf>
    <xf numFmtId="0" fontId="17" fillId="0" borderId="2" xfId="1398" applyNumberFormat="1" applyFont="1" applyFill="1" applyBorder="1" applyAlignment="1" applyProtection="1">
      <alignment horizontal="center" vertical="center" wrapText="1"/>
    </xf>
    <xf numFmtId="0" fontId="18" fillId="0" borderId="2" xfId="0" applyFont="1" applyFill="1" applyBorder="1" applyAlignment="1">
      <alignment horizontal="center" vertical="center"/>
    </xf>
    <xf numFmtId="0" fontId="18" fillId="0" borderId="2" xfId="0" applyFont="1" applyFill="1" applyBorder="1" applyAlignment="1">
      <alignment horizontal="center" vertical="center" wrapText="1"/>
    </xf>
    <xf numFmtId="0" fontId="2" fillId="0" borderId="0" xfId="0" applyFont="1" applyBorder="1" applyAlignment="1">
      <alignment horizontal="center" vertical="center" shrinkToFit="1"/>
    </xf>
    <xf numFmtId="14" fontId="2" fillId="0" borderId="0" xfId="0" applyNumberFormat="1" applyFont="1" applyBorder="1" applyAlignment="1">
      <alignment horizontal="center" vertical="center"/>
    </xf>
    <xf numFmtId="49" fontId="2" fillId="0" borderId="0" xfId="0" applyNumberFormat="1" applyFont="1" applyBorder="1" applyAlignment="1">
      <alignment horizontal="center" vertical="center"/>
    </xf>
    <xf numFmtId="0" fontId="19" fillId="0" borderId="0" xfId="0" applyFont="1" applyBorder="1" applyAlignment="1">
      <alignment horizontal="center" vertical="center"/>
    </xf>
    <xf numFmtId="0" fontId="9" fillId="9" borderId="2" xfId="890" applyFont="1" applyFill="1" applyBorder="1" applyAlignment="1">
      <alignment horizontal="left" vertical="center"/>
    </xf>
    <xf numFmtId="0" fontId="20" fillId="9" borderId="2" xfId="890" applyFont="1" applyFill="1" applyBorder="1" applyAlignment="1">
      <alignment horizontal="center" vertical="center"/>
    </xf>
    <xf numFmtId="0" fontId="20" fillId="9" borderId="2" xfId="890" applyFont="1" applyFill="1" applyBorder="1" applyAlignment="1">
      <alignment horizontal="center" vertical="center" wrapText="1"/>
    </xf>
    <xf numFmtId="49" fontId="2" fillId="0" borderId="2" xfId="0" applyNumberFormat="1" applyFont="1" applyFill="1" applyBorder="1" applyAlignment="1">
      <alignment horizontal="left" vertical="center"/>
    </xf>
    <xf numFmtId="0" fontId="2" fillId="0" borderId="2" xfId="1398" applyNumberFormat="1" applyFont="1" applyFill="1" applyBorder="1" applyAlignment="1" applyProtection="1">
      <alignment horizontal="center" vertical="center" wrapText="1"/>
    </xf>
    <xf numFmtId="49" fontId="2" fillId="0" borderId="2" xfId="0" applyNumberFormat="1" applyFont="1" applyFill="1" applyBorder="1" applyAlignment="1">
      <alignment horizontal="center" vertical="center" wrapText="1"/>
    </xf>
    <xf numFmtId="0" fontId="2" fillId="0" borderId="2" xfId="0" applyFont="1" applyFill="1" applyBorder="1" applyAlignment="1">
      <alignment horizontal="left" vertical="center"/>
    </xf>
    <xf numFmtId="0" fontId="17" fillId="0" borderId="2" xfId="1398" applyNumberFormat="1" applyFont="1" applyFill="1" applyBorder="1" applyAlignment="1" applyProtection="1">
      <alignment horizontal="center" vertical="center"/>
    </xf>
    <xf numFmtId="49" fontId="2" fillId="0" borderId="2" xfId="1543" applyNumberFormat="1" applyFont="1" applyFill="1" applyBorder="1" applyAlignment="1">
      <alignment horizontal="left" vertical="center"/>
    </xf>
    <xf numFmtId="0" fontId="2" fillId="0" borderId="2" xfId="0" applyNumberFormat="1" applyFont="1" applyFill="1" applyBorder="1" applyAlignment="1">
      <alignment horizontal="center" vertical="center"/>
    </xf>
    <xf numFmtId="0" fontId="18" fillId="0" borderId="2" xfId="0" applyFont="1" applyFill="1" applyBorder="1" applyAlignment="1">
      <alignment horizontal="left" vertical="center" wrapText="1"/>
    </xf>
    <xf numFmtId="0" fontId="20" fillId="9" borderId="0" xfId="890" applyFont="1" applyFill="1" applyAlignment="1">
      <alignment horizontal="center" vertical="center" wrapText="1"/>
    </xf>
    <xf numFmtId="14" fontId="16" fillId="9" borderId="2" xfId="890" applyNumberFormat="1" applyFont="1" applyFill="1" applyBorder="1" applyAlignment="1">
      <alignment horizontal="center" vertical="center"/>
    </xf>
    <xf numFmtId="14" fontId="9" fillId="9" borderId="2" xfId="890" applyNumberFormat="1" applyFont="1" applyFill="1" applyBorder="1" applyAlignment="1">
      <alignment horizontal="center" vertical="center" wrapText="1"/>
    </xf>
    <xf numFmtId="14" fontId="18" fillId="2" borderId="2" xfId="0" applyNumberFormat="1" applyFont="1" applyFill="1" applyBorder="1" applyAlignment="1">
      <alignment horizontal="center" vertical="center"/>
    </xf>
    <xf numFmtId="0" fontId="18" fillId="0" borderId="2" xfId="0" applyFont="1" applyFill="1" applyBorder="1" applyAlignment="1">
      <alignment horizontal="left" vertical="center"/>
    </xf>
    <xf numFmtId="0" fontId="2" fillId="0" borderId="2" xfId="1545" applyFont="1" applyFill="1" applyBorder="1" applyAlignment="1">
      <alignment horizontal="center" vertical="center"/>
    </xf>
    <xf numFmtId="14" fontId="2" fillId="0" borderId="2" xfId="0" applyNumberFormat="1" applyFont="1" applyFill="1" applyBorder="1" applyAlignment="1">
      <alignment horizontal="center" vertical="center" wrapText="1"/>
    </xf>
    <xf numFmtId="14" fontId="18" fillId="0" borderId="2" xfId="0" applyNumberFormat="1" applyFont="1" applyFill="1" applyBorder="1" applyAlignment="1">
      <alignment horizontal="center" vertical="center"/>
    </xf>
    <xf numFmtId="0" fontId="18" fillId="2" borderId="2" xfId="0" applyFont="1" applyFill="1" applyBorder="1" applyAlignment="1">
      <alignment horizontal="center" vertical="center"/>
    </xf>
    <xf numFmtId="49" fontId="2" fillId="0" borderId="2" xfId="0" applyNumberFormat="1" applyFont="1" applyFill="1" applyBorder="1" applyAlignment="1">
      <alignment horizontal="center" vertical="center"/>
    </xf>
    <xf numFmtId="14" fontId="18" fillId="2" borderId="2" xfId="0" applyNumberFormat="1" applyFont="1" applyFill="1" applyBorder="1" applyAlignment="1">
      <alignment horizontal="center" vertical="center" wrapText="1"/>
    </xf>
    <xf numFmtId="0" fontId="5" fillId="9" borderId="2" xfId="890" applyFont="1" applyFill="1" applyBorder="1" applyAlignment="1">
      <alignment horizontal="center" vertical="center" wrapText="1" shrinkToFit="1"/>
    </xf>
    <xf numFmtId="0" fontId="9" fillId="9" borderId="2" xfId="890" applyFont="1" applyFill="1" applyBorder="1" applyAlignment="1">
      <alignment horizontal="center" vertical="center" wrapText="1" shrinkToFit="1"/>
    </xf>
    <xf numFmtId="0" fontId="16" fillId="9" borderId="2" xfId="890" applyFont="1" applyFill="1" applyBorder="1" applyAlignment="1">
      <alignment horizontal="center" vertical="center" wrapText="1"/>
    </xf>
    <xf numFmtId="9" fontId="17" fillId="0" borderId="2" xfId="954" applyNumberFormat="1" applyFont="1" applyFill="1" applyBorder="1" applyAlignment="1" applyProtection="1">
      <alignment horizontal="center" vertical="center" wrapText="1"/>
    </xf>
    <xf numFmtId="0" fontId="2" fillId="0" borderId="2" xfId="0" applyFont="1" applyFill="1" applyBorder="1" applyAlignment="1">
      <alignment horizontal="center" vertical="center" wrapText="1"/>
    </xf>
    <xf numFmtId="49" fontId="18" fillId="0" borderId="2" xfId="0" applyNumberFormat="1" applyFont="1" applyFill="1" applyBorder="1" applyAlignment="1">
      <alignment horizontal="center" vertical="center"/>
    </xf>
    <xf numFmtId="0" fontId="2" fillId="0" borderId="2" xfId="0" applyFont="1" applyFill="1" applyBorder="1" applyAlignment="1">
      <alignment horizontal="center" vertical="center" shrinkToFit="1"/>
    </xf>
    <xf numFmtId="14" fontId="9" fillId="9" borderId="2" xfId="890" applyNumberFormat="1" applyFont="1" applyFill="1" applyBorder="1" applyAlignment="1">
      <alignment horizontal="center" vertical="center" shrinkToFit="1"/>
    </xf>
    <xf numFmtId="49" fontId="18" fillId="0" borderId="17" xfId="132" applyNumberFormat="1" applyFont="1" applyFill="1" applyBorder="1" applyAlignment="1">
      <alignment horizontal="center" vertical="center"/>
    </xf>
    <xf numFmtId="49" fontId="18" fillId="2" borderId="17" xfId="132" applyNumberFormat="1" applyFont="1" applyFill="1" applyBorder="1" applyAlignment="1">
      <alignment horizontal="center" vertical="center"/>
    </xf>
    <xf numFmtId="0" fontId="21" fillId="0" borderId="0" xfId="0" applyFont="1" applyBorder="1" applyAlignment="1">
      <alignment horizontal="center" vertical="center"/>
    </xf>
    <xf numFmtId="0" fontId="7" fillId="0" borderId="0" xfId="54" applyFont="1" applyFill="1" applyAlignment="1">
      <alignment vertical="center" wrapText="1"/>
    </xf>
    <xf numFmtId="0" fontId="7" fillId="0" borderId="0" xfId="54" applyFont="1" applyFill="1" applyAlignment="1">
      <alignment horizontal="center" vertical="center" wrapText="1"/>
    </xf>
    <xf numFmtId="43" fontId="7" fillId="0" borderId="0" xfId="17" applyFont="1" applyFill="1" applyAlignment="1">
      <alignment vertical="center"/>
    </xf>
    <xf numFmtId="0" fontId="7" fillId="10" borderId="0" xfId="54" applyFont="1" applyFill="1" applyAlignment="1">
      <alignment vertical="center"/>
    </xf>
    <xf numFmtId="0" fontId="7" fillId="0" borderId="0" xfId="54" applyFont="1" applyFill="1" applyAlignment="1">
      <alignment vertical="center"/>
    </xf>
    <xf numFmtId="0" fontId="7" fillId="0" borderId="0" xfId="54" applyFont="1" applyFill="1" applyAlignment="1">
      <alignment horizontal="left" vertical="center"/>
    </xf>
    <xf numFmtId="14" fontId="7" fillId="0" borderId="0" xfId="54" applyNumberFormat="1" applyFont="1" applyFill="1" applyAlignment="1">
      <alignment vertical="center"/>
    </xf>
    <xf numFmtId="43" fontId="7" fillId="0" borderId="0" xfId="17" applyFont="1" applyFill="1" applyAlignment="1">
      <alignment horizontal="center" vertical="center"/>
    </xf>
    <xf numFmtId="41" fontId="22" fillId="0" borderId="1" xfId="0" applyNumberFormat="1" applyFont="1" applyFill="1" applyBorder="1" applyAlignment="1" applyProtection="1">
      <alignment horizontal="left" vertical="center"/>
    </xf>
    <xf numFmtId="191" fontId="7" fillId="0" borderId="18" xfId="54" applyNumberFormat="1" applyFont="1" applyFill="1" applyBorder="1" applyAlignment="1">
      <alignment horizontal="center" vertical="center"/>
    </xf>
    <xf numFmtId="191" fontId="7" fillId="0" borderId="19" xfId="54" applyNumberFormat="1" applyFont="1" applyFill="1" applyBorder="1" applyAlignment="1">
      <alignment horizontal="center" vertical="center"/>
    </xf>
    <xf numFmtId="191" fontId="7" fillId="0" borderId="20" xfId="54" applyNumberFormat="1" applyFont="1" applyFill="1" applyBorder="1" applyAlignment="1">
      <alignment horizontal="center" vertical="center"/>
    </xf>
    <xf numFmtId="191" fontId="7" fillId="0" borderId="0" xfId="54" applyNumberFormat="1" applyFont="1" applyFill="1" applyBorder="1" applyAlignment="1">
      <alignment horizontal="center" vertical="center"/>
    </xf>
    <xf numFmtId="191" fontId="7" fillId="0" borderId="21" xfId="54" applyNumberFormat="1" applyFont="1" applyFill="1" applyBorder="1" applyAlignment="1">
      <alignment horizontal="center" vertical="center"/>
    </xf>
    <xf numFmtId="191" fontId="7" fillId="0" borderId="1" xfId="54" applyNumberFormat="1" applyFont="1" applyFill="1" applyBorder="1" applyAlignment="1">
      <alignment horizontal="center" vertical="center"/>
    </xf>
    <xf numFmtId="0" fontId="5" fillId="0" borderId="3" xfId="1398" applyNumberFormat="1" applyFont="1" applyFill="1" applyBorder="1" applyAlignment="1">
      <alignment horizontal="center" vertical="center" wrapText="1"/>
    </xf>
    <xf numFmtId="0" fontId="7" fillId="0" borderId="3" xfId="54" applyFont="1" applyFill="1" applyBorder="1" applyAlignment="1">
      <alignment horizontal="center" vertical="center" wrapText="1"/>
    </xf>
    <xf numFmtId="0" fontId="5" fillId="0" borderId="3" xfId="1296" applyNumberFormat="1" applyFont="1" applyFill="1" applyBorder="1" applyAlignment="1">
      <alignment horizontal="center" vertical="center" wrapText="1"/>
    </xf>
    <xf numFmtId="0" fontId="5" fillId="0" borderId="5" xfId="1398" applyNumberFormat="1" applyFont="1" applyFill="1" applyBorder="1" applyAlignment="1">
      <alignment horizontal="center" vertical="center" wrapText="1"/>
    </xf>
    <xf numFmtId="0" fontId="7" fillId="0" borderId="5" xfId="54" applyFont="1" applyFill="1" applyBorder="1" applyAlignment="1">
      <alignment horizontal="center" vertical="center" wrapText="1"/>
    </xf>
    <xf numFmtId="0" fontId="5" fillId="0" borderId="5" xfId="1296" applyNumberFormat="1" applyFont="1" applyFill="1" applyBorder="1" applyAlignment="1">
      <alignment horizontal="center" vertical="center" wrapText="1"/>
    </xf>
    <xf numFmtId="41" fontId="7" fillId="0" borderId="2" xfId="12" applyFont="1" applyFill="1" applyBorder="1" applyAlignment="1">
      <alignment horizontal="center" vertical="center"/>
    </xf>
    <xf numFmtId="41" fontId="7" fillId="4" borderId="2" xfId="567" applyFont="1" applyFill="1" applyBorder="1" applyAlignment="1" applyProtection="1">
      <alignment vertical="center"/>
    </xf>
    <xf numFmtId="41" fontId="7" fillId="2" borderId="2" xfId="567" applyFont="1" applyFill="1" applyBorder="1" applyAlignment="1" applyProtection="1">
      <alignment vertical="center"/>
    </xf>
    <xf numFmtId="41" fontId="7" fillId="0" borderId="2" xfId="12" applyFont="1" applyFill="1" applyBorder="1" applyAlignment="1">
      <alignment vertical="center"/>
    </xf>
    <xf numFmtId="41" fontId="7" fillId="0" borderId="2" xfId="12" applyFont="1" applyFill="1" applyBorder="1" applyAlignment="1" applyProtection="1">
      <alignment vertical="center"/>
    </xf>
    <xf numFmtId="41" fontId="7" fillId="0" borderId="2" xfId="567" applyFont="1" applyFill="1" applyBorder="1" applyAlignment="1" applyProtection="1">
      <alignment vertical="center"/>
    </xf>
    <xf numFmtId="43" fontId="7" fillId="0" borderId="6" xfId="17" applyFont="1" applyFill="1" applyBorder="1" applyAlignment="1">
      <alignment horizontal="center" vertical="center"/>
    </xf>
    <xf numFmtId="43" fontId="7" fillId="0" borderId="7" xfId="17" applyFont="1" applyFill="1" applyBorder="1" applyAlignment="1">
      <alignment horizontal="center" vertical="center"/>
    </xf>
    <xf numFmtId="43" fontId="7" fillId="10" borderId="19" xfId="17" applyFont="1" applyFill="1" applyBorder="1" applyAlignment="1">
      <alignment horizontal="center" vertical="center"/>
    </xf>
    <xf numFmtId="0" fontId="7" fillId="10" borderId="0" xfId="54" applyFont="1" applyFill="1" applyAlignment="1">
      <alignment horizontal="left" vertical="center"/>
    </xf>
    <xf numFmtId="0" fontId="7" fillId="10" borderId="0" xfId="54" applyFont="1" applyFill="1" applyAlignment="1">
      <alignment horizontal="center" vertical="center"/>
    </xf>
    <xf numFmtId="191" fontId="7" fillId="0" borderId="22" xfId="54" applyNumberFormat="1" applyFont="1" applyFill="1" applyBorder="1" applyAlignment="1">
      <alignment horizontal="center" vertical="center"/>
    </xf>
    <xf numFmtId="191" fontId="7" fillId="0" borderId="9" xfId="54" applyNumberFormat="1" applyFont="1" applyFill="1" applyBorder="1" applyAlignment="1">
      <alignment horizontal="center" vertical="center"/>
    </xf>
    <xf numFmtId="191" fontId="7" fillId="0" borderId="23" xfId="54" applyNumberFormat="1" applyFont="1" applyFill="1" applyBorder="1" applyAlignment="1">
      <alignment horizontal="center" vertical="center"/>
    </xf>
    <xf numFmtId="14" fontId="5" fillId="0" borderId="3" xfId="1296" applyNumberFormat="1" applyFont="1" applyFill="1" applyBorder="1" applyAlignment="1">
      <alignment horizontal="center" vertical="center" wrapText="1"/>
    </xf>
    <xf numFmtId="182" fontId="5" fillId="0" borderId="3" xfId="17" applyNumberFormat="1" applyFont="1" applyFill="1" applyBorder="1" applyAlignment="1">
      <alignment horizontal="center" vertical="center" wrapText="1"/>
    </xf>
    <xf numFmtId="14" fontId="5" fillId="0" borderId="5" xfId="1296" applyNumberFormat="1" applyFont="1" applyFill="1" applyBorder="1" applyAlignment="1">
      <alignment horizontal="center" vertical="center" wrapText="1"/>
    </xf>
    <xf numFmtId="182" fontId="5" fillId="0" borderId="5" xfId="17" applyNumberFormat="1" applyFont="1" applyFill="1" applyBorder="1" applyAlignment="1">
      <alignment horizontal="center" vertical="center" wrapText="1"/>
    </xf>
    <xf numFmtId="184" fontId="7" fillId="10" borderId="2" xfId="12" applyNumberFormat="1" applyFont="1" applyFill="1" applyBorder="1" applyAlignment="1">
      <alignment horizontal="center" vertical="center"/>
    </xf>
    <xf numFmtId="14" fontId="7" fillId="0" borderId="2" xfId="77" applyNumberFormat="1" applyFont="1" applyFill="1" applyBorder="1" applyAlignment="1" applyProtection="1">
      <alignment vertical="center"/>
    </xf>
    <xf numFmtId="177" fontId="7" fillId="0" borderId="2" xfId="17" applyNumberFormat="1" applyFont="1" applyFill="1" applyBorder="1" applyAlignment="1">
      <alignment horizontal="center" vertical="center"/>
    </xf>
    <xf numFmtId="177" fontId="7" fillId="0" borderId="2" xfId="17" applyNumberFormat="1" applyFont="1" applyFill="1" applyBorder="1" applyAlignment="1" applyProtection="1">
      <alignment vertical="center"/>
    </xf>
    <xf numFmtId="182" fontId="7" fillId="2" borderId="2" xfId="17" applyNumberFormat="1" applyFont="1" applyFill="1" applyBorder="1" applyAlignment="1">
      <alignment vertical="center"/>
    </xf>
    <xf numFmtId="41" fontId="7" fillId="11" borderId="2" xfId="12" applyFont="1" applyFill="1" applyBorder="1" applyAlignment="1">
      <alignment horizontal="left" vertical="center"/>
    </xf>
    <xf numFmtId="184" fontId="7" fillId="10" borderId="2" xfId="12" applyNumberFormat="1" applyFont="1" applyFill="1" applyBorder="1" applyAlignment="1" applyProtection="1">
      <alignment horizontal="center" vertical="center"/>
    </xf>
    <xf numFmtId="182" fontId="7" fillId="2" borderId="2" xfId="17" applyNumberFormat="1" applyFont="1" applyFill="1" applyBorder="1" applyAlignment="1" applyProtection="1">
      <alignment vertical="center"/>
    </xf>
    <xf numFmtId="184" fontId="7" fillId="10" borderId="2" xfId="567" applyNumberFormat="1" applyFont="1" applyFill="1" applyBorder="1" applyAlignment="1" applyProtection="1">
      <alignment horizontal="center" vertical="center"/>
    </xf>
    <xf numFmtId="184" fontId="7" fillId="10" borderId="7" xfId="567" applyNumberFormat="1" applyFont="1" applyFill="1" applyBorder="1" applyAlignment="1" applyProtection="1">
      <alignment horizontal="center" vertical="center"/>
    </xf>
    <xf numFmtId="43" fontId="7" fillId="0" borderId="8" xfId="17" applyFont="1" applyFill="1" applyBorder="1" applyAlignment="1">
      <alignment horizontal="center" vertical="center"/>
    </xf>
    <xf numFmtId="43" fontId="7" fillId="0" borderId="0" xfId="17" applyFont="1" applyFill="1" applyAlignment="1">
      <alignment horizontal="left" vertical="center"/>
    </xf>
    <xf numFmtId="43" fontId="5" fillId="0" borderId="0" xfId="54" applyNumberFormat="1" applyFont="1" applyFill="1">
      <alignment vertical="center"/>
    </xf>
    <xf numFmtId="14" fontId="7" fillId="10" borderId="0" xfId="54" applyNumberFormat="1" applyFont="1" applyFill="1" applyAlignment="1">
      <alignment vertical="center"/>
    </xf>
    <xf numFmtId="182" fontId="7" fillId="10" borderId="0" xfId="17" applyNumberFormat="1" applyFont="1" applyFill="1" applyAlignment="1">
      <alignment vertical="center"/>
    </xf>
    <xf numFmtId="0" fontId="7" fillId="10" borderId="0" xfId="54" applyFont="1" applyFill="1" applyAlignment="1" applyProtection="1">
      <alignment horizontal="left" vertical="center"/>
    </xf>
    <xf numFmtId="0" fontId="7" fillId="0" borderId="6" xfId="54" applyFont="1" applyFill="1" applyBorder="1" applyAlignment="1">
      <alignment horizontal="center" vertical="center" wrapText="1"/>
    </xf>
    <xf numFmtId="0" fontId="7" fillId="0" borderId="7" xfId="54" applyFont="1" applyFill="1" applyBorder="1" applyAlignment="1">
      <alignment horizontal="center" vertical="center" wrapText="1"/>
    </xf>
    <xf numFmtId="0" fontId="7" fillId="12" borderId="18" xfId="54" applyFont="1" applyFill="1" applyBorder="1" applyAlignment="1">
      <alignment horizontal="center" vertical="center" wrapText="1"/>
    </xf>
    <xf numFmtId="0" fontId="7" fillId="12" borderId="19" xfId="54" applyFont="1" applyFill="1" applyBorder="1" applyAlignment="1">
      <alignment horizontal="center" vertical="center" wrapText="1"/>
    </xf>
    <xf numFmtId="0" fontId="7" fillId="12" borderId="21" xfId="54" applyFont="1" applyFill="1" applyBorder="1" applyAlignment="1">
      <alignment horizontal="center" vertical="center" wrapText="1"/>
    </xf>
    <xf numFmtId="0" fontId="7" fillId="12" borderId="1" xfId="54" applyFont="1" applyFill="1" applyBorder="1" applyAlignment="1">
      <alignment horizontal="center" vertical="center" wrapText="1"/>
    </xf>
    <xf numFmtId="0" fontId="5" fillId="12" borderId="3" xfId="1296" applyNumberFormat="1" applyFont="1" applyFill="1" applyBorder="1" applyAlignment="1">
      <alignment horizontal="center" vertical="center" wrapText="1"/>
    </xf>
    <xf numFmtId="0" fontId="5" fillId="12" borderId="5" xfId="1296" applyNumberFormat="1" applyFont="1" applyFill="1" applyBorder="1" applyAlignment="1">
      <alignment horizontal="center" vertical="center" wrapText="1"/>
    </xf>
    <xf numFmtId="197" fontId="7" fillId="10" borderId="2" xfId="12" applyNumberFormat="1" applyFont="1" applyFill="1" applyBorder="1" applyAlignment="1">
      <alignment vertical="center"/>
    </xf>
    <xf numFmtId="10" fontId="7" fillId="10" borderId="2" xfId="12" applyNumberFormat="1" applyFont="1" applyFill="1" applyBorder="1" applyAlignment="1">
      <alignment vertical="center"/>
    </xf>
    <xf numFmtId="197" fontId="7" fillId="10" borderId="2" xfId="12" applyNumberFormat="1" applyFont="1" applyFill="1" applyBorder="1" applyAlignment="1" applyProtection="1">
      <alignment vertical="center"/>
    </xf>
    <xf numFmtId="197" fontId="7" fillId="10" borderId="2" xfId="12" applyNumberFormat="1" applyFont="1" applyFill="1" applyBorder="1" applyAlignment="1">
      <alignment horizontal="center" vertical="center" wrapText="1"/>
    </xf>
    <xf numFmtId="41" fontId="7" fillId="11" borderId="2" xfId="12" applyFont="1" applyFill="1" applyBorder="1" applyAlignment="1">
      <alignment vertical="center"/>
    </xf>
    <xf numFmtId="41" fontId="7" fillId="10" borderId="2" xfId="12" applyFont="1" applyFill="1" applyBorder="1" applyAlignment="1">
      <alignment vertical="center"/>
    </xf>
    <xf numFmtId="10" fontId="7" fillId="10" borderId="2" xfId="12" applyNumberFormat="1" applyFont="1" applyFill="1" applyBorder="1" applyAlignment="1" applyProtection="1">
      <alignment vertical="center"/>
    </xf>
    <xf numFmtId="41" fontId="7" fillId="11" borderId="2" xfId="12" applyFont="1" applyFill="1" applyBorder="1" applyAlignment="1">
      <alignment horizontal="center" vertical="center"/>
    </xf>
    <xf numFmtId="41" fontId="7" fillId="10" borderId="2" xfId="12" applyFont="1" applyFill="1" applyBorder="1" applyAlignment="1" applyProtection="1">
      <alignment vertical="center"/>
    </xf>
    <xf numFmtId="41" fontId="7" fillId="11" borderId="2" xfId="567" applyFont="1" applyFill="1" applyBorder="1" applyAlignment="1" applyProtection="1">
      <alignment horizontal="center" vertical="center"/>
    </xf>
    <xf numFmtId="43" fontId="7" fillId="10" borderId="2" xfId="12" applyNumberFormat="1" applyFont="1" applyFill="1" applyBorder="1" applyAlignment="1">
      <alignment vertical="center"/>
    </xf>
    <xf numFmtId="43" fontId="5" fillId="0" borderId="2" xfId="17" applyFont="1" applyFill="1" applyBorder="1" applyAlignment="1">
      <alignment vertical="center" wrapText="1"/>
    </xf>
    <xf numFmtId="43" fontId="7" fillId="0" borderId="19" xfId="17" applyFont="1" applyFill="1" applyBorder="1" applyAlignment="1">
      <alignment horizontal="left" vertical="center"/>
    </xf>
    <xf numFmtId="0" fontId="7" fillId="0" borderId="8" xfId="54" applyFont="1" applyFill="1" applyBorder="1" applyAlignment="1">
      <alignment horizontal="center" vertical="center" wrapText="1"/>
    </xf>
    <xf numFmtId="0" fontId="7" fillId="0" borderId="6" xfId="54" applyFont="1" applyFill="1" applyBorder="1" applyAlignment="1">
      <alignment horizontal="center" vertical="center"/>
    </xf>
    <xf numFmtId="0" fontId="7" fillId="0" borderId="7" xfId="54" applyFont="1" applyFill="1" applyBorder="1" applyAlignment="1">
      <alignment horizontal="center" vertical="center"/>
    </xf>
    <xf numFmtId="0" fontId="7" fillId="0" borderId="8" xfId="54" applyFont="1" applyFill="1" applyBorder="1" applyAlignment="1">
      <alignment horizontal="center" vertical="center"/>
    </xf>
    <xf numFmtId="0" fontId="7" fillId="12" borderId="22" xfId="54" applyFont="1" applyFill="1" applyBorder="1" applyAlignment="1">
      <alignment horizontal="center" vertical="center" wrapText="1"/>
    </xf>
    <xf numFmtId="0" fontId="7" fillId="13" borderId="18" xfId="54" applyFont="1" applyFill="1" applyBorder="1" applyAlignment="1">
      <alignment horizontal="center" vertical="center"/>
    </xf>
    <xf numFmtId="0" fontId="7" fillId="13" borderId="19" xfId="54" applyFont="1" applyFill="1" applyBorder="1" applyAlignment="1">
      <alignment horizontal="center" vertical="center"/>
    </xf>
    <xf numFmtId="0" fontId="7" fillId="13" borderId="22" xfId="54" applyFont="1" applyFill="1" applyBorder="1" applyAlignment="1">
      <alignment horizontal="center" vertical="center"/>
    </xf>
    <xf numFmtId="0" fontId="7" fillId="0" borderId="2" xfId="54" applyFont="1" applyFill="1" applyBorder="1" applyAlignment="1">
      <alignment vertical="center"/>
    </xf>
    <xf numFmtId="0" fontId="7" fillId="12" borderId="23" xfId="54" applyFont="1" applyFill="1" applyBorder="1" applyAlignment="1">
      <alignment horizontal="center" vertical="center" wrapText="1"/>
    </xf>
    <xf numFmtId="0" fontId="7" fillId="13" borderId="21" xfId="54" applyFont="1" applyFill="1" applyBorder="1" applyAlignment="1">
      <alignment horizontal="center" vertical="center"/>
    </xf>
    <xf numFmtId="0" fontId="7" fillId="13" borderId="1" xfId="54" applyFont="1" applyFill="1" applyBorder="1" applyAlignment="1">
      <alignment horizontal="center" vertical="center"/>
    </xf>
    <xf numFmtId="0" fontId="7" fillId="13" borderId="23" xfId="54" applyFont="1" applyFill="1" applyBorder="1" applyAlignment="1">
      <alignment horizontal="center" vertical="center"/>
    </xf>
    <xf numFmtId="0" fontId="7" fillId="0" borderId="2" xfId="54" applyFont="1" applyFill="1" applyBorder="1" applyAlignment="1">
      <alignment horizontal="center" vertical="center" wrapText="1"/>
    </xf>
    <xf numFmtId="0" fontId="5" fillId="13" borderId="3" xfId="1296" applyNumberFormat="1" applyFont="1" applyFill="1" applyBorder="1" applyAlignment="1">
      <alignment horizontal="center" vertical="center" wrapText="1"/>
    </xf>
    <xf numFmtId="0" fontId="5" fillId="0" borderId="3" xfId="1398" applyFont="1" applyFill="1" applyBorder="1" applyAlignment="1">
      <alignment horizontal="center" vertical="center" wrapText="1"/>
    </xf>
    <xf numFmtId="0" fontId="5" fillId="13" borderId="5" xfId="1296" applyNumberFormat="1" applyFont="1" applyFill="1" applyBorder="1" applyAlignment="1">
      <alignment horizontal="center" vertical="center" wrapText="1"/>
    </xf>
    <xf numFmtId="0" fontId="5" fillId="0" borderId="5" xfId="1398" applyFont="1" applyFill="1" applyBorder="1" applyAlignment="1">
      <alignment horizontal="center" vertical="center" wrapText="1"/>
    </xf>
    <xf numFmtId="41" fontId="5" fillId="10" borderId="2" xfId="12" applyFont="1" applyFill="1" applyBorder="1" applyAlignment="1">
      <alignment vertical="center" wrapText="1"/>
    </xf>
    <xf numFmtId="41" fontId="7" fillId="10" borderId="8" xfId="12" applyFont="1" applyFill="1" applyBorder="1" applyAlignment="1">
      <alignment vertical="center"/>
    </xf>
    <xf numFmtId="41" fontId="5" fillId="10" borderId="2" xfId="12" applyFont="1" applyFill="1" applyBorder="1" applyAlignment="1" applyProtection="1">
      <alignment vertical="center" wrapText="1"/>
    </xf>
    <xf numFmtId="43" fontId="7" fillId="0" borderId="2" xfId="17" applyFont="1" applyFill="1" applyBorder="1" applyAlignment="1">
      <alignment vertical="center"/>
    </xf>
    <xf numFmtId="0" fontId="7" fillId="12" borderId="6" xfId="54" applyFont="1" applyFill="1" applyBorder="1" applyAlignment="1">
      <alignment horizontal="center" vertical="center"/>
    </xf>
    <xf numFmtId="0" fontId="7" fillId="12" borderId="7" xfId="54" applyFont="1" applyFill="1" applyBorder="1" applyAlignment="1">
      <alignment horizontal="center" vertical="center"/>
    </xf>
    <xf numFmtId="0" fontId="7" fillId="12" borderId="8" xfId="54" applyFont="1" applyFill="1" applyBorder="1" applyAlignment="1">
      <alignment horizontal="center" vertical="center"/>
    </xf>
    <xf numFmtId="43" fontId="7" fillId="0" borderId="2" xfId="17" applyFont="1" applyFill="1" applyBorder="1" applyAlignment="1">
      <alignment horizontal="center" vertical="center" wrapText="1"/>
    </xf>
    <xf numFmtId="0" fontId="7" fillId="12" borderId="2" xfId="54" applyFont="1" applyFill="1" applyBorder="1" applyAlignment="1">
      <alignment horizontal="center" vertical="center" wrapText="1"/>
    </xf>
    <xf numFmtId="189" fontId="5" fillId="11" borderId="3" xfId="1153" applyNumberFormat="1" applyFont="1" applyFill="1" applyBorder="1" applyAlignment="1">
      <alignment horizontal="center" vertical="center" wrapText="1"/>
    </xf>
    <xf numFmtId="43" fontId="5" fillId="0" borderId="3" xfId="17" applyFont="1" applyFill="1" applyBorder="1" applyAlignment="1">
      <alignment horizontal="center" vertical="center" wrapText="1"/>
    </xf>
    <xf numFmtId="0" fontId="7" fillId="12" borderId="6" xfId="54" applyFont="1" applyFill="1" applyBorder="1" applyAlignment="1">
      <alignment horizontal="center" vertical="center" wrapText="1"/>
    </xf>
    <xf numFmtId="0" fontId="7" fillId="12" borderId="8" xfId="54" applyFont="1" applyFill="1" applyBorder="1" applyAlignment="1">
      <alignment horizontal="center" vertical="center" wrapText="1"/>
    </xf>
    <xf numFmtId="189" fontId="5" fillId="11" borderId="5" xfId="1153" applyNumberFormat="1" applyFont="1" applyFill="1" applyBorder="1" applyAlignment="1">
      <alignment horizontal="center" vertical="center" wrapText="1"/>
    </xf>
    <xf numFmtId="43" fontId="5" fillId="0" borderId="5" xfId="17" applyFont="1" applyFill="1" applyBorder="1" applyAlignment="1">
      <alignment horizontal="center" vertical="center" wrapText="1"/>
    </xf>
    <xf numFmtId="0" fontId="5" fillId="12" borderId="2" xfId="1398" applyFont="1" applyFill="1" applyBorder="1" applyAlignment="1">
      <alignment horizontal="center" vertical="center" wrapText="1"/>
    </xf>
    <xf numFmtId="189" fontId="5" fillId="0" borderId="2" xfId="1153" applyNumberFormat="1" applyFont="1" applyFill="1" applyBorder="1" applyAlignment="1">
      <alignment horizontal="center" vertical="center" wrapText="1"/>
    </xf>
    <xf numFmtId="43" fontId="7" fillId="10" borderId="0" xfId="17" applyFont="1" applyFill="1" applyAlignment="1">
      <alignment horizontal="center" vertical="center"/>
    </xf>
    <xf numFmtId="0" fontId="7" fillId="0" borderId="2" xfId="54" applyFont="1" applyFill="1" applyBorder="1" applyAlignment="1">
      <alignment horizontal="center" vertical="center"/>
    </xf>
    <xf numFmtId="0" fontId="7" fillId="13" borderId="6" xfId="54" applyFont="1" applyFill="1" applyBorder="1" applyAlignment="1">
      <alignment horizontal="center" vertical="center"/>
    </xf>
    <xf numFmtId="0" fontId="7" fillId="13" borderId="7" xfId="54" applyFont="1" applyFill="1" applyBorder="1" applyAlignment="1">
      <alignment horizontal="center" vertical="center"/>
    </xf>
    <xf numFmtId="0" fontId="7" fillId="13" borderId="8" xfId="54" applyFont="1" applyFill="1" applyBorder="1" applyAlignment="1">
      <alignment horizontal="center" vertical="center"/>
    </xf>
    <xf numFmtId="0" fontId="7" fillId="13" borderId="2" xfId="54" applyFont="1" applyFill="1" applyBorder="1" applyAlignment="1">
      <alignment horizontal="center" vertical="center" wrapText="1"/>
    </xf>
    <xf numFmtId="189" fontId="5" fillId="0" borderId="3" xfId="1153" applyNumberFormat="1" applyFont="1" applyFill="1" applyBorder="1" applyAlignment="1">
      <alignment horizontal="center" vertical="center" wrapText="1"/>
    </xf>
    <xf numFmtId="0" fontId="7" fillId="13" borderId="3" xfId="54" applyFont="1" applyFill="1" applyBorder="1" applyAlignment="1">
      <alignment horizontal="center" vertical="center" wrapText="1"/>
    </xf>
    <xf numFmtId="189" fontId="5" fillId="13" borderId="3" xfId="1153" applyNumberFormat="1" applyFont="1" applyFill="1" applyBorder="1" applyAlignment="1">
      <alignment horizontal="center" vertical="center" wrapText="1"/>
    </xf>
    <xf numFmtId="189" fontId="5" fillId="0" borderId="5" xfId="1153" applyNumberFormat="1" applyFont="1" applyFill="1" applyBorder="1" applyAlignment="1">
      <alignment horizontal="center" vertical="center" wrapText="1"/>
    </xf>
    <xf numFmtId="0" fontId="7" fillId="13" borderId="5" xfId="54" applyFont="1" applyFill="1" applyBorder="1" applyAlignment="1">
      <alignment horizontal="center" vertical="center" wrapText="1"/>
    </xf>
    <xf numFmtId="189" fontId="5" fillId="13" borderId="5" xfId="1153" applyNumberFormat="1" applyFont="1" applyFill="1" applyBorder="1" applyAlignment="1">
      <alignment horizontal="center" vertical="center" wrapText="1"/>
    </xf>
    <xf numFmtId="41" fontId="5" fillId="0" borderId="2" xfId="12" applyFont="1" applyFill="1" applyBorder="1" applyAlignment="1">
      <alignment vertical="center" wrapText="1"/>
    </xf>
    <xf numFmtId="184" fontId="5" fillId="10" borderId="2" xfId="12" applyNumberFormat="1" applyFont="1" applyFill="1" applyBorder="1" applyAlignment="1" applyProtection="1">
      <alignment vertical="center" wrapText="1"/>
    </xf>
    <xf numFmtId="41" fontId="7" fillId="10" borderId="2" xfId="12" applyFont="1" applyFill="1" applyBorder="1" applyAlignment="1" applyProtection="1">
      <alignment horizontal="center" vertical="center"/>
    </xf>
    <xf numFmtId="43" fontId="7" fillId="0" borderId="2" xfId="17" applyFont="1" applyFill="1" applyBorder="1" applyAlignment="1">
      <alignment horizontal="center" vertical="center"/>
    </xf>
    <xf numFmtId="41" fontId="7" fillId="10" borderId="2" xfId="12" applyFont="1" applyFill="1" applyBorder="1" applyAlignment="1">
      <alignment horizontal="center" vertical="center"/>
    </xf>
    <xf numFmtId="189" fontId="5" fillId="0" borderId="3" xfId="1398" applyNumberFormat="1" applyFont="1" applyFill="1" applyBorder="1" applyAlignment="1">
      <alignment horizontal="center" vertical="center" wrapText="1"/>
    </xf>
    <xf numFmtId="0" fontId="5" fillId="10" borderId="3" xfId="1296" applyNumberFormat="1" applyFont="1" applyFill="1" applyBorder="1" applyAlignment="1">
      <alignment horizontal="center" vertical="center" wrapText="1"/>
    </xf>
    <xf numFmtId="189" fontId="5" fillId="0" borderId="5" xfId="1398" applyNumberFormat="1" applyFont="1" applyFill="1" applyBorder="1" applyAlignment="1">
      <alignment horizontal="center" vertical="center" wrapText="1"/>
    </xf>
    <xf numFmtId="0" fontId="5" fillId="10" borderId="5" xfId="1296" applyNumberFormat="1" applyFont="1" applyFill="1" applyBorder="1" applyAlignment="1">
      <alignment horizontal="center" vertical="center" wrapText="1"/>
    </xf>
    <xf numFmtId="43" fontId="7" fillId="10" borderId="2" xfId="17" applyFont="1" applyFill="1" applyBorder="1" applyAlignment="1" applyProtection="1">
      <alignment horizontal="center" vertical="center"/>
    </xf>
    <xf numFmtId="43" fontId="7" fillId="0" borderId="2" xfId="17" applyFont="1" applyFill="1" applyBorder="1" applyAlignment="1">
      <alignment horizontal="right" vertical="center"/>
    </xf>
    <xf numFmtId="0" fontId="23" fillId="0" borderId="0" xfId="0" applyFont="1" applyAlignment="1">
      <alignment vertical="center"/>
    </xf>
    <xf numFmtId="0" fontId="12" fillId="0" borderId="0" xfId="0" applyFont="1" applyAlignment="1">
      <alignment vertical="center"/>
    </xf>
    <xf numFmtId="0" fontId="0" fillId="0" borderId="0" xfId="0" applyAlignment="1">
      <alignment horizontal="center" vertical="center"/>
    </xf>
    <xf numFmtId="0" fontId="24" fillId="0" borderId="0" xfId="0" applyFont="1" applyAlignment="1">
      <alignment horizontal="left" vertical="center" wrapText="1"/>
    </xf>
    <xf numFmtId="0" fontId="24" fillId="0" borderId="0" xfId="0" applyFont="1" applyAlignment="1">
      <alignment horizontal="left" vertical="center"/>
    </xf>
    <xf numFmtId="0" fontId="25" fillId="0" borderId="0" xfId="0" applyFont="1" applyAlignment="1">
      <alignment vertical="center"/>
    </xf>
    <xf numFmtId="0" fontId="24" fillId="0" borderId="0" xfId="0" applyFont="1" applyAlignment="1">
      <alignment vertical="center"/>
    </xf>
    <xf numFmtId="0" fontId="24" fillId="0" borderId="0" xfId="0" applyFont="1" applyAlignment="1">
      <alignment horizontal="center" vertical="center"/>
    </xf>
    <xf numFmtId="0" fontId="7" fillId="0" borderId="0" xfId="54" applyFont="1" applyFill="1" applyAlignment="1">
      <alignment horizontal="center" vertical="center"/>
    </xf>
    <xf numFmtId="182" fontId="7" fillId="0" borderId="0" xfId="17" applyNumberFormat="1" applyFont="1" applyFill="1" applyAlignment="1">
      <alignment vertical="center"/>
    </xf>
    <xf numFmtId="0" fontId="12" fillId="0" borderId="0" xfId="888" applyAlignment="1">
      <alignment vertical="center"/>
    </xf>
    <xf numFmtId="0" fontId="7" fillId="0" borderId="40" xfId="54" applyFont="1" applyFill="1" applyBorder="1" applyAlignment="1">
      <alignment horizontal="center" vertical="center"/>
    </xf>
    <xf numFmtId="0" fontId="7" fillId="0" borderId="41" xfId="54" applyFont="1" applyFill="1" applyBorder="1" applyAlignment="1">
      <alignment vertical="center"/>
    </xf>
    <xf numFmtId="43" fontId="7" fillId="0" borderId="41" xfId="17" applyFont="1" applyFill="1" applyBorder="1" applyAlignment="1">
      <alignment vertical="center"/>
    </xf>
    <xf numFmtId="0" fontId="7" fillId="0" borderId="41" xfId="54" applyFont="1" applyFill="1" applyBorder="1" applyAlignment="1">
      <alignment horizontal="center" vertical="center"/>
    </xf>
    <xf numFmtId="0" fontId="7" fillId="0" borderId="41" xfId="54" applyFont="1" applyFill="1" applyBorder="1" applyAlignment="1">
      <alignment horizontal="center" vertical="center" wrapText="1"/>
    </xf>
    <xf numFmtId="43" fontId="7" fillId="0" borderId="41" xfId="17" applyFont="1" applyFill="1" applyBorder="1" applyAlignment="1">
      <alignment horizontal="center" vertical="center" wrapText="1"/>
    </xf>
    <xf numFmtId="0" fontId="7" fillId="12" borderId="41" xfId="54" applyFont="1" applyFill="1" applyBorder="1" applyAlignment="1">
      <alignment horizontal="center" vertical="center" wrapText="1"/>
    </xf>
    <xf numFmtId="0" fontId="7" fillId="13" borderId="41" xfId="54" applyFont="1" applyFill="1" applyBorder="1" applyAlignment="1">
      <alignment horizontal="center" vertical="center" wrapText="1"/>
    </xf>
    <xf numFmtId="0" fontId="5" fillId="12" borderId="45" xfId="1296" applyNumberFormat="1" applyFont="1" applyFill="1" applyBorder="1" applyAlignment="1">
      <alignment horizontal="center" vertical="center" wrapText="1"/>
    </xf>
    <xf numFmtId="0" fontId="7" fillId="13" borderId="45" xfId="54" applyFont="1" applyFill="1" applyBorder="1" applyAlignment="1">
      <alignment horizontal="center" vertical="center" wrapText="1"/>
    </xf>
    <xf numFmtId="0" fontId="5" fillId="12" borderId="46" xfId="1296" applyNumberFormat="1" applyFont="1" applyFill="1" applyBorder="1" applyAlignment="1">
      <alignment horizontal="center" vertical="center" wrapText="1"/>
    </xf>
    <xf numFmtId="0" fontId="5" fillId="12" borderId="41" xfId="1398" applyFont="1" applyFill="1" applyBorder="1" applyAlignment="1">
      <alignment horizontal="center" vertical="center" wrapText="1"/>
    </xf>
    <xf numFmtId="189" fontId="5" fillId="0" borderId="41" xfId="1153" applyNumberFormat="1" applyFont="1" applyFill="1" applyBorder="1" applyAlignment="1">
      <alignment horizontal="center" vertical="center" wrapText="1"/>
    </xf>
    <xf numFmtId="0" fontId="7" fillId="13" borderId="46" xfId="54" applyFont="1" applyFill="1" applyBorder="1" applyAlignment="1">
      <alignment horizontal="center" vertical="center" wrapText="1"/>
    </xf>
    <xf numFmtId="41" fontId="7" fillId="0" borderId="41" xfId="12" applyFont="1" applyFill="1" applyBorder="1" applyAlignment="1">
      <alignment horizontal="center" vertical="center"/>
    </xf>
    <xf numFmtId="41" fontId="7" fillId="4" borderId="41" xfId="567" applyFont="1" applyFill="1" applyBorder="1" applyAlignment="1" applyProtection="1">
      <alignment vertical="center"/>
    </xf>
    <xf numFmtId="41" fontId="7" fillId="2" borderId="41" xfId="567" applyFont="1" applyFill="1" applyBorder="1" applyAlignment="1" applyProtection="1">
      <alignment vertical="center"/>
    </xf>
    <xf numFmtId="41" fontId="7" fillId="0" borderId="41" xfId="12" applyFont="1" applyFill="1" applyBorder="1" applyAlignment="1">
      <alignment vertical="center"/>
    </xf>
    <xf numFmtId="184" fontId="7" fillId="10" borderId="41" xfId="12" applyNumberFormat="1" applyFont="1" applyFill="1" applyBorder="1" applyAlignment="1">
      <alignment horizontal="center" vertical="center"/>
    </xf>
    <xf numFmtId="14" fontId="7" fillId="0" borderId="41" xfId="77" applyNumberFormat="1" applyFont="1" applyFill="1" applyBorder="1" applyAlignment="1" applyProtection="1">
      <alignment vertical="center"/>
    </xf>
    <xf numFmtId="177" fontId="7" fillId="0" borderId="41" xfId="17" applyNumberFormat="1" applyFont="1" applyFill="1" applyBorder="1" applyAlignment="1">
      <alignment horizontal="center" vertical="center"/>
    </xf>
    <xf numFmtId="177" fontId="7" fillId="0" borderId="41" xfId="17" applyNumberFormat="1" applyFont="1" applyFill="1" applyBorder="1" applyAlignment="1" applyProtection="1">
      <alignment vertical="center"/>
    </xf>
    <xf numFmtId="182" fontId="7" fillId="2" borderId="41" xfId="17" applyNumberFormat="1" applyFont="1" applyFill="1" applyBorder="1" applyAlignment="1">
      <alignment vertical="center"/>
    </xf>
    <xf numFmtId="182" fontId="7" fillId="2" borderId="41" xfId="17" applyNumberFormat="1" applyFont="1" applyFill="1" applyBorder="1" applyAlignment="1" applyProtection="1">
      <alignment vertical="center"/>
    </xf>
    <xf numFmtId="41" fontId="7" fillId="11" borderId="41" xfId="12" applyFont="1" applyFill="1" applyBorder="1" applyAlignment="1">
      <alignment horizontal="left" vertical="center"/>
    </xf>
    <xf numFmtId="197" fontId="7" fillId="10" borderId="41" xfId="12" applyNumberFormat="1" applyFont="1" applyFill="1" applyBorder="1" applyAlignment="1">
      <alignment vertical="center"/>
    </xf>
    <xf numFmtId="10" fontId="7" fillId="10" borderId="41" xfId="12" applyNumberFormat="1" applyFont="1" applyFill="1" applyBorder="1" applyAlignment="1">
      <alignment vertical="center"/>
    </xf>
    <xf numFmtId="197" fontId="7" fillId="10" borderId="41" xfId="12" applyNumberFormat="1" applyFont="1" applyFill="1" applyBorder="1" applyAlignment="1" applyProtection="1">
      <alignment vertical="center"/>
    </xf>
    <xf numFmtId="197" fontId="7" fillId="10" borderId="41" xfId="12" applyNumberFormat="1" applyFont="1" applyFill="1" applyBorder="1" applyAlignment="1">
      <alignment horizontal="center" vertical="center" wrapText="1"/>
    </xf>
    <xf numFmtId="41" fontId="7" fillId="11" borderId="41" xfId="12" applyFont="1" applyFill="1" applyBorder="1" applyAlignment="1">
      <alignment vertical="center"/>
    </xf>
    <xf numFmtId="41" fontId="7" fillId="10" borderId="41" xfId="12" applyFont="1" applyFill="1" applyBorder="1" applyAlignment="1">
      <alignment vertical="center"/>
    </xf>
    <xf numFmtId="41" fontId="5" fillId="10" borderId="41" xfId="12" applyFont="1" applyFill="1" applyBorder="1" applyAlignment="1">
      <alignment vertical="center" wrapText="1"/>
    </xf>
    <xf numFmtId="43" fontId="5" fillId="0" borderId="41" xfId="17" applyFont="1" applyFill="1" applyBorder="1" applyAlignment="1">
      <alignment vertical="center" wrapText="1"/>
    </xf>
    <xf numFmtId="41" fontId="5" fillId="10" borderId="41" xfId="12" applyFont="1" applyFill="1" applyBorder="1" applyAlignment="1" applyProtection="1">
      <alignment vertical="center" wrapText="1"/>
    </xf>
    <xf numFmtId="41" fontId="5" fillId="0" borderId="41" xfId="12" applyFont="1" applyFill="1" applyBorder="1" applyAlignment="1">
      <alignment vertical="center" wrapText="1"/>
    </xf>
    <xf numFmtId="43" fontId="7" fillId="0" borderId="41" xfId="17" applyFont="1" applyFill="1" applyBorder="1" applyAlignment="1">
      <alignment horizontal="center" vertical="center"/>
    </xf>
    <xf numFmtId="41" fontId="7" fillId="10" borderId="41" xfId="12" applyFont="1" applyFill="1" applyBorder="1" applyAlignment="1">
      <alignment horizontal="center" vertical="center"/>
    </xf>
    <xf numFmtId="41" fontId="7" fillId="10" borderId="41" xfId="12" applyFont="1" applyFill="1" applyBorder="1" applyAlignment="1" applyProtection="1">
      <alignment horizontal="center" vertical="center"/>
    </xf>
    <xf numFmtId="43" fontId="7" fillId="10" borderId="41" xfId="17" applyFont="1" applyFill="1" applyBorder="1" applyAlignment="1">
      <alignment horizontal="center" vertical="center"/>
    </xf>
    <xf numFmtId="43" fontId="7" fillId="0" borderId="41" xfId="17" applyFont="1" applyFill="1" applyBorder="1" applyAlignment="1">
      <alignment horizontal="right" vertical="center"/>
    </xf>
    <xf numFmtId="0" fontId="23" fillId="0" borderId="0" xfId="888" applyFont="1" applyAlignment="1">
      <alignment vertical="center"/>
    </xf>
    <xf numFmtId="184" fontId="7" fillId="10" borderId="41" xfId="12" applyNumberFormat="1" applyFont="1" applyFill="1" applyBorder="1" applyAlignment="1" applyProtection="1">
      <alignment horizontal="center" vertical="center"/>
    </xf>
    <xf numFmtId="10" fontId="7" fillId="10" borderId="41" xfId="12" applyNumberFormat="1" applyFont="1" applyFill="1" applyBorder="1" applyAlignment="1" applyProtection="1">
      <alignment vertical="center"/>
    </xf>
    <xf numFmtId="41" fontId="7" fillId="11" borderId="41" xfId="12" applyFont="1" applyFill="1" applyBorder="1" applyAlignment="1">
      <alignment horizontal="center" vertical="center"/>
    </xf>
    <xf numFmtId="41" fontId="7" fillId="10" borderId="41" xfId="12" applyFont="1" applyFill="1" applyBorder="1" applyAlignment="1" applyProtection="1">
      <alignment vertical="center"/>
    </xf>
    <xf numFmtId="41" fontId="7" fillId="10" borderId="40" xfId="12" applyFont="1" applyFill="1" applyBorder="1" applyAlignment="1">
      <alignment vertical="center"/>
    </xf>
    <xf numFmtId="43" fontId="7" fillId="10" borderId="41" xfId="17" applyFont="1" applyFill="1" applyBorder="1" applyAlignment="1" applyProtection="1">
      <alignment horizontal="center" vertical="center"/>
    </xf>
    <xf numFmtId="41" fontId="7" fillId="0" borderId="41" xfId="12" applyFont="1" applyFill="1" applyBorder="1" applyAlignment="1" applyProtection="1">
      <alignment vertical="center"/>
    </xf>
    <xf numFmtId="41" fontId="7" fillId="0" borderId="41" xfId="567" applyFont="1" applyFill="1" applyBorder="1" applyAlignment="1" applyProtection="1">
      <alignment vertical="center"/>
    </xf>
    <xf numFmtId="184" fontId="7" fillId="10" borderId="41" xfId="567" applyNumberFormat="1" applyFont="1" applyFill="1" applyBorder="1" applyAlignment="1" applyProtection="1">
      <alignment horizontal="center" vertical="center"/>
    </xf>
    <xf numFmtId="184" fontId="7" fillId="10" borderId="39" xfId="567" applyNumberFormat="1" applyFont="1" applyFill="1" applyBorder="1" applyAlignment="1" applyProtection="1">
      <alignment horizontal="center" vertical="center"/>
    </xf>
    <xf numFmtId="41" fontId="7" fillId="11" borderId="41" xfId="567" applyFont="1" applyFill="1" applyBorder="1" applyAlignment="1" applyProtection="1">
      <alignment horizontal="center" vertical="center"/>
    </xf>
    <xf numFmtId="43" fontId="7" fillId="10" borderId="41" xfId="12" applyNumberFormat="1" applyFont="1" applyFill="1" applyBorder="1" applyAlignment="1">
      <alignment vertical="center"/>
    </xf>
    <xf numFmtId="0" fontId="0" fillId="0" borderId="41" xfId="0" applyBorder="1" applyAlignment="1">
      <alignment horizontal="center" vertical="center"/>
    </xf>
    <xf numFmtId="0" fontId="12" fillId="0" borderId="41" xfId="0" applyFont="1" applyBorder="1" applyAlignment="1">
      <alignment horizontal="center" vertical="center"/>
    </xf>
    <xf numFmtId="0" fontId="5" fillId="5" borderId="41" xfId="880" applyFont="1" applyFill="1" applyBorder="1" applyAlignment="1" applyProtection="1">
      <alignment horizontal="center" vertical="center"/>
    </xf>
    <xf numFmtId="0" fontId="6" fillId="0" borderId="0" xfId="0" applyFont="1" applyAlignment="1">
      <alignment horizontal="left" vertical="center"/>
    </xf>
    <xf numFmtId="0" fontId="7" fillId="0" borderId="40" xfId="54" applyFont="1" applyFill="1" applyBorder="1" applyAlignment="1">
      <alignment horizontal="center" vertical="center"/>
    </xf>
    <xf numFmtId="0" fontId="5" fillId="12" borderId="45" xfId="1296" applyNumberFormat="1" applyFont="1" applyFill="1" applyBorder="1" applyAlignment="1">
      <alignment horizontal="center" vertical="center" wrapText="1"/>
    </xf>
    <xf numFmtId="0" fontId="5" fillId="12" borderId="46" xfId="1296" applyNumberFormat="1" applyFont="1" applyFill="1" applyBorder="1" applyAlignment="1">
      <alignment horizontal="center" vertical="center" wrapText="1"/>
    </xf>
    <xf numFmtId="0" fontId="7" fillId="13" borderId="45" xfId="54" applyFont="1" applyFill="1" applyBorder="1" applyAlignment="1">
      <alignment horizontal="center" vertical="center" wrapText="1"/>
    </xf>
    <xf numFmtId="0" fontId="7" fillId="13" borderId="46" xfId="54" applyFont="1" applyFill="1" applyBorder="1" applyAlignment="1">
      <alignment horizontal="center" vertical="center" wrapText="1"/>
    </xf>
    <xf numFmtId="198" fontId="5" fillId="6" borderId="41" xfId="880" applyNumberFormat="1" applyFont="1" applyFill="1" applyBorder="1" applyAlignment="1">
      <alignment horizontal="center" vertical="center"/>
    </xf>
    <xf numFmtId="0" fontId="85" fillId="6" borderId="41" xfId="1476" applyFont="1" applyFill="1" applyBorder="1" applyAlignment="1" applyProtection="1">
      <alignment horizontal="left" vertical="center"/>
    </xf>
    <xf numFmtId="49" fontId="85" fillId="6" borderId="41" xfId="1476" applyNumberFormat="1" applyFont="1" applyFill="1" applyBorder="1" applyAlignment="1">
      <alignment horizontal="left" vertical="center"/>
    </xf>
    <xf numFmtId="0" fontId="85" fillId="6" borderId="41" xfId="880" applyFont="1" applyFill="1" applyBorder="1" applyAlignment="1" applyProtection="1">
      <alignment horizontal="left" vertical="center"/>
    </xf>
    <xf numFmtId="0" fontId="85" fillId="6" borderId="41" xfId="1476" applyFont="1" applyFill="1" applyBorder="1" applyAlignment="1">
      <alignment horizontal="left" vertical="center"/>
    </xf>
    <xf numFmtId="14" fontId="2" fillId="0" borderId="2" xfId="0" applyNumberFormat="1" applyFont="1" applyFill="1" applyBorder="1" applyAlignment="1">
      <alignment horizontal="center" vertical="center"/>
    </xf>
    <xf numFmtId="0" fontId="84" fillId="0" borderId="2" xfId="1955" applyFill="1" applyBorder="1" applyAlignment="1">
      <alignment horizontal="left" vertical="center"/>
    </xf>
    <xf numFmtId="198" fontId="5" fillId="6" borderId="41" xfId="880" applyNumberFormat="1" applyFont="1" applyFill="1" applyBorder="1" applyAlignment="1" applyProtection="1">
      <alignment horizontal="center" vertical="center"/>
    </xf>
    <xf numFmtId="0" fontId="7" fillId="0" borderId="38" xfId="54" applyFont="1" applyFill="1" applyBorder="1" applyAlignment="1">
      <alignment horizontal="center" vertical="center"/>
    </xf>
    <xf numFmtId="0" fontId="7" fillId="0" borderId="40" xfId="54" applyFont="1" applyFill="1" applyBorder="1" applyAlignment="1">
      <alignment horizontal="center" vertical="center"/>
    </xf>
    <xf numFmtId="0" fontId="7" fillId="12" borderId="35" xfId="54" applyFont="1" applyFill="1" applyBorder="1" applyAlignment="1">
      <alignment horizontal="center" vertical="center" wrapText="1"/>
    </xf>
    <xf numFmtId="0" fontId="7" fillId="12" borderId="37" xfId="54" applyFont="1" applyFill="1" applyBorder="1" applyAlignment="1">
      <alignment horizontal="center" vertical="center" wrapText="1"/>
    </xf>
    <xf numFmtId="0" fontId="7" fillId="12" borderId="42" xfId="54" applyFont="1" applyFill="1" applyBorder="1" applyAlignment="1">
      <alignment horizontal="center" vertical="center" wrapText="1"/>
    </xf>
    <xf numFmtId="0" fontId="7" fillId="12" borderId="43" xfId="54" applyFont="1" applyFill="1" applyBorder="1" applyAlignment="1">
      <alignment horizontal="center" vertical="center" wrapText="1"/>
    </xf>
    <xf numFmtId="0" fontId="7" fillId="12" borderId="44" xfId="54" applyFont="1" applyFill="1" applyBorder="1" applyAlignment="1">
      <alignment horizontal="center" vertical="center" wrapText="1"/>
    </xf>
    <xf numFmtId="0" fontId="7" fillId="13" borderId="35" xfId="54" applyFont="1" applyFill="1" applyBorder="1" applyAlignment="1">
      <alignment horizontal="center" vertical="center"/>
    </xf>
    <xf numFmtId="0" fontId="7" fillId="13" borderId="37" xfId="54" applyFont="1" applyFill="1" applyBorder="1" applyAlignment="1">
      <alignment horizontal="center" vertical="center"/>
    </xf>
    <xf numFmtId="0" fontId="7" fillId="13" borderId="42" xfId="54" applyFont="1" applyFill="1" applyBorder="1" applyAlignment="1">
      <alignment horizontal="center" vertical="center"/>
    </xf>
    <xf numFmtId="0" fontId="7" fillId="13" borderId="43" xfId="54" applyFont="1" applyFill="1" applyBorder="1" applyAlignment="1">
      <alignment horizontal="center" vertical="center"/>
    </xf>
    <xf numFmtId="0" fontId="7" fillId="13" borderId="44" xfId="54" applyFont="1" applyFill="1" applyBorder="1" applyAlignment="1">
      <alignment horizontal="center" vertical="center"/>
    </xf>
    <xf numFmtId="0" fontId="7" fillId="12" borderId="38" xfId="54" applyFont="1" applyFill="1" applyBorder="1" applyAlignment="1">
      <alignment horizontal="center" vertical="center"/>
    </xf>
    <xf numFmtId="0" fontId="7" fillId="12" borderId="39" xfId="54" applyFont="1" applyFill="1" applyBorder="1" applyAlignment="1">
      <alignment horizontal="center" vertical="center"/>
    </xf>
    <xf numFmtId="0" fontId="7" fillId="12" borderId="40" xfId="54" applyFont="1" applyFill="1" applyBorder="1" applyAlignment="1">
      <alignment horizontal="center" vertical="center"/>
    </xf>
    <xf numFmtId="0" fontId="7" fillId="13" borderId="45" xfId="54" applyFont="1" applyFill="1" applyBorder="1" applyAlignment="1">
      <alignment horizontal="center" vertical="center" wrapText="1"/>
    </xf>
    <xf numFmtId="0" fontId="7" fillId="13" borderId="46" xfId="54" applyFont="1" applyFill="1" applyBorder="1" applyAlignment="1">
      <alignment horizontal="center" vertical="center" wrapText="1"/>
    </xf>
    <xf numFmtId="43" fontId="7" fillId="10" borderId="41" xfId="17" applyFont="1" applyFill="1" applyBorder="1" applyAlignment="1">
      <alignment vertical="center"/>
    </xf>
    <xf numFmtId="177" fontId="7" fillId="0" borderId="41" xfId="17" applyNumberFormat="1" applyFont="1" applyFill="1" applyBorder="1" applyAlignment="1">
      <alignment vertical="center"/>
    </xf>
    <xf numFmtId="43" fontId="7" fillId="10" borderId="41" xfId="17" applyFont="1" applyFill="1" applyBorder="1" applyAlignment="1" applyProtection="1">
      <alignment vertical="center"/>
    </xf>
    <xf numFmtId="177" fontId="7" fillId="10" borderId="41" xfId="17" applyNumberFormat="1" applyFont="1" applyFill="1" applyBorder="1" applyAlignment="1" applyProtection="1">
      <alignment vertical="center"/>
    </xf>
    <xf numFmtId="9" fontId="7" fillId="10" borderId="41" xfId="23" applyFont="1" applyFill="1" applyBorder="1" applyAlignment="1" applyProtection="1">
      <alignment vertical="center"/>
    </xf>
    <xf numFmtId="41" fontId="5" fillId="0" borderId="41" xfId="12" applyFont="1" applyFill="1" applyBorder="1" applyAlignment="1" applyProtection="1">
      <alignment vertical="center" wrapText="1"/>
    </xf>
    <xf numFmtId="177" fontId="5" fillId="0" borderId="41" xfId="17" applyNumberFormat="1" applyFont="1" applyFill="1" applyBorder="1" applyAlignment="1">
      <alignment vertical="center" wrapText="1"/>
    </xf>
    <xf numFmtId="9" fontId="5" fillId="0" borderId="41" xfId="23" applyFont="1" applyFill="1" applyBorder="1" applyAlignment="1">
      <alignment vertical="center" wrapText="1"/>
    </xf>
    <xf numFmtId="0" fontId="86" fillId="0" borderId="41" xfId="0" applyNumberFormat="1" applyFont="1" applyFill="1" applyBorder="1" applyAlignment="1">
      <alignment horizontal="center" vertical="center"/>
    </xf>
    <xf numFmtId="0" fontId="86" fillId="0" borderId="41" xfId="0" applyNumberFormat="1" applyFont="1" applyFill="1" applyBorder="1" applyAlignment="1">
      <alignment horizontal="center" vertical="center" wrapText="1"/>
    </xf>
    <xf numFmtId="0" fontId="0" fillId="0" borderId="41" xfId="0" applyNumberFormat="1" applyFont="1" applyFill="1" applyBorder="1" applyAlignment="1">
      <alignment vertical="center"/>
    </xf>
    <xf numFmtId="0" fontId="0" fillId="6" borderId="41" xfId="0" applyFill="1" applyBorder="1" applyAlignment="1">
      <alignment vertical="center"/>
    </xf>
    <xf numFmtId="0" fontId="87" fillId="6" borderId="41" xfId="0" applyFont="1" applyFill="1" applyBorder="1" applyAlignment="1">
      <alignment horizontal="center" vertical="center" wrapText="1"/>
    </xf>
    <xf numFmtId="0" fontId="12" fillId="0" borderId="41" xfId="0" applyNumberFormat="1" applyFont="1" applyFill="1" applyBorder="1" applyAlignment="1">
      <alignment horizontal="center" vertical="center"/>
    </xf>
    <xf numFmtId="0" fontId="87" fillId="6" borderId="41" xfId="0" applyFont="1" applyFill="1" applyBorder="1" applyAlignment="1">
      <alignment vertical="center" wrapText="1"/>
    </xf>
    <xf numFmtId="0" fontId="87" fillId="6" borderId="41" xfId="0" applyFont="1" applyFill="1" applyBorder="1" applyAlignment="1">
      <alignment horizontal="center" wrapText="1"/>
    </xf>
    <xf numFmtId="0" fontId="0" fillId="0" borderId="41" xfId="0" applyBorder="1" applyAlignment="1">
      <alignment horizontal="left" vertical="center"/>
    </xf>
    <xf numFmtId="0" fontId="41" fillId="0" borderId="41" xfId="0" applyFont="1" applyBorder="1" applyAlignment="1">
      <alignment horizontal="center" vertical="center"/>
    </xf>
    <xf numFmtId="0" fontId="41" fillId="0" borderId="41" xfId="0" applyFont="1" applyBorder="1" applyAlignment="1">
      <alignment horizontal="left" vertical="center"/>
    </xf>
    <xf numFmtId="0" fontId="88" fillId="0" borderId="41" xfId="0" applyNumberFormat="1" applyFont="1" applyFill="1" applyBorder="1" applyAlignment="1">
      <alignment horizontal="left" vertical="center"/>
    </xf>
    <xf numFmtId="0" fontId="88" fillId="0" borderId="41" xfId="0" applyNumberFormat="1" applyFont="1" applyFill="1" applyBorder="1" applyAlignment="1">
      <alignment horizontal="center" vertical="center"/>
    </xf>
    <xf numFmtId="0" fontId="88" fillId="0" borderId="41" xfId="0" applyNumberFormat="1" applyFont="1" applyFill="1" applyBorder="1" applyAlignment="1">
      <alignment horizontal="center" vertical="center" wrapText="1"/>
    </xf>
    <xf numFmtId="0" fontId="88" fillId="51" borderId="41" xfId="0" applyFont="1" applyFill="1" applyBorder="1" applyAlignment="1">
      <alignment horizontal="center" vertical="center" wrapText="1"/>
    </xf>
    <xf numFmtId="0" fontId="88" fillId="0" borderId="41" xfId="0" applyFont="1" applyBorder="1" applyAlignment="1">
      <alignment horizontal="center" vertical="center"/>
    </xf>
    <xf numFmtId="0" fontId="89" fillId="0" borderId="41" xfId="0" applyNumberFormat="1" applyFont="1" applyFill="1" applyBorder="1" applyAlignment="1">
      <alignment horizontal="left" vertical="center"/>
    </xf>
    <xf numFmtId="0" fontId="88" fillId="0" borderId="41" xfId="0" applyFont="1" applyBorder="1" applyAlignment="1">
      <alignment horizontal="left" vertical="center"/>
    </xf>
    <xf numFmtId="0" fontId="88" fillId="0" borderId="41" xfId="0" applyFont="1" applyBorder="1" applyAlignment="1">
      <alignment horizontal="center" vertical="center" wrapText="1"/>
    </xf>
    <xf numFmtId="0" fontId="88" fillId="0" borderId="41" xfId="0" applyNumberFormat="1" applyFont="1" applyBorder="1" applyAlignment="1">
      <alignment horizontal="left" vertical="center"/>
    </xf>
    <xf numFmtId="0" fontId="88" fillId="0" borderId="41" xfId="0" applyNumberFormat="1" applyFont="1" applyBorder="1" applyAlignment="1">
      <alignment horizontal="center" vertical="center"/>
    </xf>
    <xf numFmtId="0" fontId="88" fillId="0" borderId="41" xfId="0" applyNumberFormat="1" applyFont="1" applyBorder="1" applyAlignment="1">
      <alignment horizontal="center" vertical="center" wrapText="1"/>
    </xf>
    <xf numFmtId="0" fontId="89" fillId="0" borderId="41" xfId="0" applyNumberFormat="1" applyFont="1" applyFill="1" applyBorder="1" applyAlignment="1">
      <alignment horizontal="center" vertical="center"/>
    </xf>
    <xf numFmtId="0" fontId="89" fillId="0" borderId="41" xfId="0" applyNumberFormat="1" applyFont="1" applyFill="1" applyBorder="1" applyAlignment="1">
      <alignment horizontal="center" vertical="center" wrapText="1"/>
    </xf>
    <xf numFmtId="0" fontId="88" fillId="51" borderId="41" xfId="0" applyFont="1" applyFill="1" applyBorder="1" applyAlignment="1">
      <alignment horizontal="left" vertical="center" wrapText="1"/>
    </xf>
    <xf numFmtId="0" fontId="87" fillId="6" borderId="41" xfId="0" applyFont="1" applyFill="1" applyBorder="1" applyAlignment="1">
      <alignment horizontal="left" vertical="center" wrapText="1"/>
    </xf>
    <xf numFmtId="0" fontId="90" fillId="6" borderId="41" xfId="0" applyFont="1" applyFill="1" applyBorder="1" applyAlignment="1">
      <alignment wrapText="1"/>
    </xf>
    <xf numFmtId="0" fontId="90" fillId="0" borderId="0" xfId="0" applyFont="1" applyAlignment="1">
      <alignment wrapText="1"/>
    </xf>
    <xf numFmtId="0" fontId="91" fillId="0" borderId="0" xfId="0" applyFont="1" applyAlignment="1">
      <alignment wrapText="1"/>
    </xf>
    <xf numFmtId="0" fontId="91" fillId="6" borderId="41" xfId="0" applyFont="1" applyFill="1" applyBorder="1" applyAlignment="1">
      <alignment wrapText="1"/>
    </xf>
    <xf numFmtId="0" fontId="0" fillId="0" borderId="41" xfId="0" applyBorder="1" applyAlignment="1">
      <alignment vertical="center"/>
    </xf>
    <xf numFmtId="199" fontId="0" fillId="6" borderId="0" xfId="0" applyNumberFormat="1" applyFill="1" applyBorder="1" applyAlignment="1">
      <alignment vertical="center"/>
    </xf>
    <xf numFmtId="199" fontId="0" fillId="0" borderId="0" xfId="0" applyNumberFormat="1" applyFill="1" applyBorder="1" applyAlignment="1">
      <alignment vertical="center"/>
    </xf>
    <xf numFmtId="199" fontId="0" fillId="6" borderId="0" xfId="0" applyNumberFormat="1" applyFill="1" applyBorder="1" applyAlignment="1">
      <alignment horizontal="left" vertical="center"/>
    </xf>
    <xf numFmtId="199" fontId="0" fillId="0" borderId="0" xfId="0" applyNumberFormat="1" applyFill="1" applyBorder="1" applyAlignment="1">
      <alignment horizontal="center" vertical="center"/>
    </xf>
    <xf numFmtId="199" fontId="20" fillId="6" borderId="41" xfId="0" applyNumberFormat="1" applyFont="1" applyFill="1" applyBorder="1" applyAlignment="1">
      <alignment horizontal="center" vertical="center" wrapText="1"/>
    </xf>
    <xf numFmtId="199" fontId="66" fillId="6" borderId="41" xfId="890" applyNumberFormat="1" applyFont="1" applyFill="1" applyBorder="1" applyAlignment="1">
      <alignment horizontal="center" vertical="center" wrapText="1"/>
    </xf>
    <xf numFmtId="199" fontId="20" fillId="0" borderId="41" xfId="890" applyNumberFormat="1" applyFont="1" applyFill="1" applyBorder="1" applyAlignment="1">
      <alignment horizontal="center" vertical="center" wrapText="1"/>
    </xf>
    <xf numFmtId="49" fontId="66" fillId="0" borderId="41" xfId="890" applyNumberFormat="1" applyFont="1" applyFill="1" applyBorder="1" applyAlignment="1">
      <alignment horizontal="center" vertical="center" wrapText="1"/>
    </xf>
    <xf numFmtId="199" fontId="20" fillId="52" borderId="41" xfId="890" applyNumberFormat="1" applyFont="1" applyFill="1" applyBorder="1" applyAlignment="1">
      <alignment horizontal="center" vertical="center" wrapText="1"/>
    </xf>
    <xf numFmtId="199" fontId="20" fillId="6" borderId="41" xfId="890" applyNumberFormat="1" applyFont="1" applyFill="1" applyBorder="1" applyAlignment="1">
      <alignment horizontal="center" vertical="center" wrapText="1"/>
    </xf>
    <xf numFmtId="199" fontId="20" fillId="6" borderId="41" xfId="890" applyNumberFormat="1" applyFont="1" applyFill="1" applyBorder="1" applyAlignment="1">
      <alignment horizontal="center" vertical="center" wrapText="1" shrinkToFit="1"/>
    </xf>
    <xf numFmtId="14" fontId="20" fillId="6" borderId="41" xfId="890" applyNumberFormat="1" applyFont="1" applyFill="1" applyBorder="1" applyAlignment="1">
      <alignment horizontal="center" vertical="center" wrapText="1"/>
    </xf>
    <xf numFmtId="199" fontId="9" fillId="9" borderId="41" xfId="890" applyNumberFormat="1" applyFont="1" applyFill="1" applyBorder="1" applyAlignment="1">
      <alignment horizontal="center" vertical="center" wrapText="1" shrinkToFit="1"/>
    </xf>
    <xf numFmtId="199" fontId="9" fillId="9" borderId="41" xfId="890" applyNumberFormat="1" applyFont="1" applyFill="1" applyBorder="1" applyAlignment="1">
      <alignment horizontal="center" vertical="center" wrapText="1"/>
    </xf>
    <xf numFmtId="199" fontId="16" fillId="9" borderId="41" xfId="890" applyNumberFormat="1" applyFont="1" applyFill="1" applyBorder="1" applyAlignment="1">
      <alignment horizontal="center" vertical="center" wrapText="1"/>
    </xf>
    <xf numFmtId="14" fontId="20" fillId="6" borderId="41" xfId="890" applyNumberFormat="1" applyFont="1" applyFill="1" applyBorder="1" applyAlignment="1">
      <alignment horizontal="center" vertical="center" wrapText="1" shrinkToFit="1"/>
    </xf>
    <xf numFmtId="199" fontId="20" fillId="8" borderId="41" xfId="0" applyNumberFormat="1" applyFont="1" applyFill="1" applyBorder="1" applyAlignment="1">
      <alignment horizontal="center" vertical="center" wrapText="1"/>
    </xf>
    <xf numFmtId="199" fontId="20" fillId="6" borderId="0" xfId="0" applyNumberFormat="1" applyFont="1" applyFill="1" applyBorder="1" applyAlignment="1">
      <alignment horizontal="center" vertical="center" wrapText="1"/>
    </xf>
    <xf numFmtId="199" fontId="5" fillId="6" borderId="41" xfId="0" applyNumberFormat="1" applyFont="1" applyFill="1" applyBorder="1" applyAlignment="1">
      <alignment horizontal="left" vertical="center"/>
    </xf>
    <xf numFmtId="199" fontId="85" fillId="6" borderId="41" xfId="1476" applyNumberFormat="1" applyFont="1" applyFill="1" applyBorder="1" applyAlignment="1">
      <alignment horizontal="left" vertical="center"/>
    </xf>
    <xf numFmtId="199" fontId="5" fillId="6" borderId="41" xfId="0" applyNumberFormat="1" applyFont="1" applyFill="1" applyBorder="1" applyAlignment="1">
      <alignment horizontal="center" vertical="center"/>
    </xf>
    <xf numFmtId="199" fontId="85" fillId="3" borderId="41" xfId="1476" applyNumberFormat="1" applyFont="1" applyFill="1" applyBorder="1" applyAlignment="1">
      <alignment horizontal="left" vertical="center" shrinkToFit="1"/>
    </xf>
    <xf numFmtId="199" fontId="5" fillId="3" borderId="41" xfId="0" applyNumberFormat="1" applyFont="1" applyFill="1" applyBorder="1" applyAlignment="1" applyProtection="1">
      <alignment horizontal="left" vertical="center"/>
    </xf>
    <xf numFmtId="199" fontId="5" fillId="3" borderId="41" xfId="0" applyNumberFormat="1" applyFont="1" applyFill="1" applyBorder="1" applyAlignment="1" applyProtection="1">
      <alignment vertical="center"/>
    </xf>
    <xf numFmtId="199" fontId="85" fillId="3" borderId="41" xfId="1476" applyNumberFormat="1" applyFont="1" applyFill="1" applyBorder="1" applyAlignment="1">
      <alignment horizontal="left" vertical="center"/>
    </xf>
    <xf numFmtId="199" fontId="85" fillId="0" borderId="41" xfId="1476" applyNumberFormat="1" applyFont="1" applyFill="1" applyBorder="1" applyAlignment="1">
      <alignment horizontal="left" vertical="center"/>
    </xf>
    <xf numFmtId="49" fontId="85" fillId="3" borderId="41" xfId="1476" applyNumberFormat="1" applyFont="1" applyFill="1" applyBorder="1" applyAlignment="1">
      <alignment horizontal="center" vertical="center"/>
    </xf>
    <xf numFmtId="199" fontId="85" fillId="0" borderId="41" xfId="1476" applyNumberFormat="1" applyFont="1" applyFill="1" applyBorder="1" applyAlignment="1">
      <alignment horizontal="center" vertical="center"/>
    </xf>
    <xf numFmtId="198" fontId="5" fillId="0" borderId="41" xfId="0" applyNumberFormat="1" applyFont="1" applyFill="1" applyBorder="1" applyAlignment="1">
      <alignment horizontal="center" vertical="center"/>
    </xf>
    <xf numFmtId="199" fontId="85" fillId="3" borderId="41" xfId="1476" applyNumberFormat="1" applyFont="1" applyFill="1" applyBorder="1" applyAlignment="1">
      <alignment horizontal="center" vertical="center"/>
    </xf>
    <xf numFmtId="49" fontId="85" fillId="3" borderId="41" xfId="1476" applyNumberFormat="1" applyFont="1" applyFill="1" applyBorder="1" applyAlignment="1" applyProtection="1">
      <alignment horizontal="left" vertical="center"/>
    </xf>
    <xf numFmtId="199" fontId="85" fillId="3" borderId="41" xfId="1476" applyNumberFormat="1" applyFont="1" applyFill="1" applyBorder="1" applyAlignment="1" applyProtection="1">
      <alignment horizontal="left" vertical="center"/>
    </xf>
    <xf numFmtId="198" fontId="5" fillId="3" borderId="41" xfId="0" applyNumberFormat="1" applyFont="1" applyFill="1" applyBorder="1" applyAlignment="1" applyProtection="1">
      <alignment horizontal="center" vertical="center"/>
    </xf>
    <xf numFmtId="14" fontId="85" fillId="3" borderId="41" xfId="1955" applyNumberFormat="1" applyFont="1" applyFill="1" applyBorder="1" applyAlignment="1" applyProtection="1">
      <alignment horizontal="left" vertical="center"/>
    </xf>
    <xf numFmtId="182" fontId="85" fillId="0" borderId="41" xfId="17" applyNumberFormat="1" applyFont="1" applyFill="1" applyBorder="1" applyAlignment="1">
      <alignment horizontal="left" vertical="center"/>
    </xf>
    <xf numFmtId="199" fontId="85" fillId="3" borderId="41" xfId="0" applyNumberFormat="1" applyFont="1" applyFill="1" applyBorder="1" applyAlignment="1" applyProtection="1">
      <alignment horizontal="left" vertical="center"/>
    </xf>
    <xf numFmtId="199" fontId="5" fillId="3" borderId="41" xfId="0" applyNumberFormat="1" applyFont="1" applyFill="1" applyBorder="1" applyAlignment="1">
      <alignment horizontal="left" vertical="center"/>
    </xf>
    <xf numFmtId="199" fontId="13" fillId="0" borderId="41" xfId="1437" applyNumberFormat="1" applyFont="1" applyFill="1" applyBorder="1" applyAlignment="1">
      <alignment horizontal="center" vertical="center"/>
    </xf>
    <xf numFmtId="49" fontId="13" fillId="3" borderId="41" xfId="0" applyNumberFormat="1" applyFont="1" applyFill="1" applyBorder="1" applyAlignment="1" applyProtection="1">
      <alignment horizontal="left" vertical="center"/>
    </xf>
    <xf numFmtId="199" fontId="5" fillId="3" borderId="41" xfId="0" applyNumberFormat="1" applyFont="1" applyFill="1" applyBorder="1" applyAlignment="1">
      <alignment horizontal="center" vertical="center"/>
    </xf>
    <xf numFmtId="199" fontId="5" fillId="0" borderId="41" xfId="0" applyNumberFormat="1" applyFont="1" applyFill="1" applyBorder="1" applyAlignment="1">
      <alignment horizontal="left" vertical="center"/>
    </xf>
    <xf numFmtId="199" fontId="85" fillId="0" borderId="41" xfId="0" applyNumberFormat="1" applyFont="1" applyFill="1" applyBorder="1" applyAlignment="1">
      <alignment horizontal="center" vertical="center"/>
    </xf>
    <xf numFmtId="189" fontId="85" fillId="0" borderId="41" xfId="0" applyNumberFormat="1" applyFont="1" applyFill="1" applyBorder="1" applyAlignment="1">
      <alignment horizontal="center" vertical="center"/>
    </xf>
    <xf numFmtId="49" fontId="85" fillId="3" borderId="41" xfId="1476" applyNumberFormat="1" applyFont="1" applyFill="1" applyBorder="1" applyAlignment="1">
      <alignment horizontal="left" vertical="center"/>
    </xf>
    <xf numFmtId="198" fontId="5" fillId="3" borderId="41" xfId="0" applyNumberFormat="1" applyFont="1" applyFill="1" applyBorder="1" applyAlignment="1">
      <alignment horizontal="center" vertical="center"/>
    </xf>
    <xf numFmtId="199" fontId="5" fillId="6" borderId="0" xfId="0" applyNumberFormat="1" applyFont="1" applyFill="1" applyBorder="1" applyAlignment="1">
      <alignment horizontal="left" vertical="center"/>
    </xf>
    <xf numFmtId="199" fontId="85" fillId="3" borderId="41" xfId="1476" applyNumberFormat="1" applyFont="1" applyFill="1" applyBorder="1" applyAlignment="1" applyProtection="1">
      <alignment horizontal="left" vertical="center" shrinkToFit="1"/>
    </xf>
    <xf numFmtId="49" fontId="85" fillId="3" borderId="41" xfId="1476" applyNumberFormat="1" applyFont="1" applyFill="1" applyBorder="1" applyAlignment="1" applyProtection="1">
      <alignment horizontal="center" vertical="center"/>
    </xf>
    <xf numFmtId="199" fontId="85" fillId="3" borderId="41" xfId="1476" applyNumberFormat="1" applyFont="1" applyFill="1" applyBorder="1" applyAlignment="1" applyProtection="1">
      <alignment horizontal="center" vertical="center"/>
    </xf>
    <xf numFmtId="199" fontId="5" fillId="3" borderId="41" xfId="0" applyNumberFormat="1" applyFont="1" applyFill="1" applyBorder="1" applyAlignment="1" applyProtection="1">
      <alignment horizontal="center" vertical="center"/>
    </xf>
    <xf numFmtId="199" fontId="5" fillId="3" borderId="41" xfId="0" applyNumberFormat="1" applyFont="1" applyFill="1" applyBorder="1" applyAlignment="1">
      <alignment vertical="center"/>
    </xf>
    <xf numFmtId="49" fontId="13" fillId="3" borderId="41" xfId="0" applyNumberFormat="1" applyFont="1" applyFill="1" applyBorder="1" applyAlignment="1">
      <alignment horizontal="left" vertical="center"/>
    </xf>
    <xf numFmtId="199" fontId="85" fillId="3" borderId="41" xfId="0" applyNumberFormat="1" applyFont="1" applyFill="1" applyBorder="1" applyAlignment="1">
      <alignment horizontal="left" vertical="center"/>
    </xf>
    <xf numFmtId="0" fontId="7" fillId="13" borderId="45" xfId="54" applyFont="1" applyFill="1" applyBorder="1" applyAlignment="1">
      <alignment horizontal="center" vertical="center" wrapText="1"/>
    </xf>
    <xf numFmtId="0" fontId="7" fillId="13" borderId="46" xfId="54" applyFont="1" applyFill="1" applyBorder="1" applyAlignment="1">
      <alignment horizontal="center" vertical="center" wrapText="1"/>
    </xf>
    <xf numFmtId="0" fontId="7" fillId="0" borderId="38" xfId="54" applyFont="1" applyFill="1" applyBorder="1" applyAlignment="1">
      <alignment horizontal="center" vertical="center"/>
    </xf>
    <xf numFmtId="0" fontId="7" fillId="0" borderId="40" xfId="54" applyFont="1" applyFill="1" applyBorder="1" applyAlignment="1">
      <alignment horizontal="center" vertical="center"/>
    </xf>
    <xf numFmtId="0" fontId="7" fillId="12" borderId="35" xfId="54" applyFont="1" applyFill="1" applyBorder="1" applyAlignment="1">
      <alignment horizontal="center" vertical="center" wrapText="1"/>
    </xf>
    <xf numFmtId="0" fontId="7" fillId="12" borderId="37" xfId="54" applyFont="1" applyFill="1" applyBorder="1" applyAlignment="1">
      <alignment horizontal="center" vertical="center" wrapText="1"/>
    </xf>
    <xf numFmtId="0" fontId="7" fillId="12" borderId="42" xfId="54" applyFont="1" applyFill="1" applyBorder="1" applyAlignment="1">
      <alignment horizontal="center" vertical="center" wrapText="1"/>
    </xf>
    <xf numFmtId="0" fontId="7" fillId="12" borderId="43" xfId="54" applyFont="1" applyFill="1" applyBorder="1" applyAlignment="1">
      <alignment horizontal="center" vertical="center" wrapText="1"/>
    </xf>
    <xf numFmtId="0" fontId="7" fillId="12" borderId="44" xfId="54" applyFont="1" applyFill="1" applyBorder="1" applyAlignment="1">
      <alignment horizontal="center" vertical="center" wrapText="1"/>
    </xf>
    <xf numFmtId="0" fontId="7" fillId="13" borderId="35" xfId="54" applyFont="1" applyFill="1" applyBorder="1" applyAlignment="1">
      <alignment horizontal="center" vertical="center"/>
    </xf>
    <xf numFmtId="0" fontId="7" fillId="13" borderId="37" xfId="54" applyFont="1" applyFill="1" applyBorder="1" applyAlignment="1">
      <alignment horizontal="center" vertical="center"/>
    </xf>
    <xf numFmtId="0" fontId="7" fillId="13" borderId="42" xfId="54" applyFont="1" applyFill="1" applyBorder="1" applyAlignment="1">
      <alignment horizontal="center" vertical="center"/>
    </xf>
    <xf numFmtId="0" fontId="7" fillId="13" borderId="43" xfId="54" applyFont="1" applyFill="1" applyBorder="1" applyAlignment="1">
      <alignment horizontal="center" vertical="center"/>
    </xf>
    <xf numFmtId="0" fontId="7" fillId="13" borderId="44" xfId="54" applyFont="1" applyFill="1" applyBorder="1" applyAlignment="1">
      <alignment horizontal="center" vertical="center"/>
    </xf>
    <xf numFmtId="0" fontId="7" fillId="12" borderId="38" xfId="54" applyFont="1" applyFill="1" applyBorder="1" applyAlignment="1">
      <alignment horizontal="center" vertical="center"/>
    </xf>
    <xf numFmtId="0" fontId="7" fillId="12" borderId="39" xfId="54" applyFont="1" applyFill="1" applyBorder="1" applyAlignment="1">
      <alignment horizontal="center" vertical="center"/>
    </xf>
    <xf numFmtId="0" fontId="7" fillId="12" borderId="40" xfId="54" applyFont="1" applyFill="1" applyBorder="1" applyAlignment="1">
      <alignment horizontal="center" vertical="center"/>
    </xf>
    <xf numFmtId="0" fontId="12" fillId="0" borderId="47" xfId="0" applyFont="1" applyBorder="1" applyAlignment="1">
      <alignment horizontal="center" vertical="top" wrapText="1"/>
    </xf>
    <xf numFmtId="0" fontId="12" fillId="0" borderId="48" xfId="0" applyFont="1" applyBorder="1" applyAlignment="1">
      <alignment horizontal="center" vertical="top" wrapText="1"/>
    </xf>
    <xf numFmtId="0" fontId="92" fillId="0" borderId="49" xfId="0" applyFont="1" applyBorder="1" applyAlignment="1">
      <alignment horizontal="center" vertical="top" wrapText="1"/>
    </xf>
    <xf numFmtId="58" fontId="92" fillId="0" borderId="50" xfId="0" applyNumberFormat="1" applyFont="1" applyBorder="1" applyAlignment="1">
      <alignment horizontal="center" vertical="top" wrapText="1"/>
    </xf>
    <xf numFmtId="0" fontId="92" fillId="0" borderId="50" xfId="0" applyFont="1" applyBorder="1" applyAlignment="1">
      <alignment horizontal="center" vertical="top" wrapText="1"/>
    </xf>
    <xf numFmtId="0" fontId="12" fillId="0" borderId="50" xfId="0" applyFont="1" applyBorder="1" applyAlignment="1">
      <alignment horizontal="center" vertical="top" wrapText="1"/>
    </xf>
    <xf numFmtId="14" fontId="5" fillId="0" borderId="41" xfId="0" applyNumberFormat="1" applyFont="1" applyFill="1" applyBorder="1" applyAlignment="1" applyProtection="1">
      <alignment horizontal="center" vertical="center"/>
    </xf>
    <xf numFmtId="0" fontId="5" fillId="0" borderId="41" xfId="0" applyFont="1" applyFill="1" applyBorder="1" applyAlignment="1" applyProtection="1">
      <alignment horizontal="center" vertical="center" wrapText="1"/>
    </xf>
    <xf numFmtId="0" fontId="9" fillId="0" borderId="41" xfId="0" applyFont="1" applyFill="1" applyBorder="1" applyAlignment="1" applyProtection="1">
      <alignment horizontal="center" vertical="center"/>
    </xf>
    <xf numFmtId="177" fontId="5" fillId="0" borderId="41" xfId="17" applyNumberFormat="1" applyFont="1" applyFill="1" applyBorder="1" applyAlignment="1" applyProtection="1">
      <alignment horizontal="center" vertical="center"/>
    </xf>
    <xf numFmtId="0" fontId="7" fillId="0" borderId="38" xfId="54" applyFont="1" applyFill="1" applyBorder="1" applyAlignment="1">
      <alignment horizontal="center" vertical="center"/>
    </xf>
    <xf numFmtId="0" fontId="7" fillId="0" borderId="40" xfId="54" applyFont="1" applyFill="1" applyBorder="1" applyAlignment="1">
      <alignment horizontal="center" vertical="center"/>
    </xf>
    <xf numFmtId="0" fontId="7" fillId="13" borderId="45" xfId="54" applyFont="1" applyFill="1" applyBorder="1" applyAlignment="1">
      <alignment horizontal="center" vertical="center" wrapText="1"/>
    </xf>
    <xf numFmtId="0" fontId="7" fillId="13" borderId="46" xfId="54" applyFont="1" applyFill="1" applyBorder="1" applyAlignment="1">
      <alignment horizontal="center" vertical="center" wrapText="1"/>
    </xf>
    <xf numFmtId="0" fontId="7" fillId="12" borderId="38" xfId="54" applyFont="1" applyFill="1" applyBorder="1" applyAlignment="1">
      <alignment horizontal="center" vertical="center"/>
    </xf>
    <xf numFmtId="0" fontId="7" fillId="12" borderId="39" xfId="54" applyFont="1" applyFill="1" applyBorder="1" applyAlignment="1">
      <alignment horizontal="center" vertical="center"/>
    </xf>
    <xf numFmtId="0" fontId="7" fillId="12" borderId="40" xfId="54" applyFont="1" applyFill="1" applyBorder="1" applyAlignment="1">
      <alignment horizontal="center" vertical="center"/>
    </xf>
    <xf numFmtId="0" fontId="7" fillId="12" borderId="35" xfId="54" applyFont="1" applyFill="1" applyBorder="1" applyAlignment="1">
      <alignment horizontal="center" vertical="center" wrapText="1"/>
    </xf>
    <xf numFmtId="0" fontId="7" fillId="12" borderId="37" xfId="54" applyFont="1" applyFill="1" applyBorder="1" applyAlignment="1">
      <alignment horizontal="center" vertical="center" wrapText="1"/>
    </xf>
    <xf numFmtId="0" fontId="7" fillId="12" borderId="42" xfId="54" applyFont="1" applyFill="1" applyBorder="1" applyAlignment="1">
      <alignment horizontal="center" vertical="center" wrapText="1"/>
    </xf>
    <xf numFmtId="0" fontId="7" fillId="12" borderId="43" xfId="54" applyFont="1" applyFill="1" applyBorder="1" applyAlignment="1">
      <alignment horizontal="center" vertical="center" wrapText="1"/>
    </xf>
    <xf numFmtId="0" fontId="7" fillId="12" borderId="44" xfId="54" applyFont="1" applyFill="1" applyBorder="1" applyAlignment="1">
      <alignment horizontal="center" vertical="center" wrapText="1"/>
    </xf>
    <xf numFmtId="0" fontId="7" fillId="13" borderId="35" xfId="54" applyFont="1" applyFill="1" applyBorder="1" applyAlignment="1">
      <alignment horizontal="center" vertical="center"/>
    </xf>
    <xf numFmtId="0" fontId="7" fillId="13" borderId="37" xfId="54" applyFont="1" applyFill="1" applyBorder="1" applyAlignment="1">
      <alignment horizontal="center" vertical="center"/>
    </xf>
    <xf numFmtId="0" fontId="7" fillId="13" borderId="42" xfId="54" applyFont="1" applyFill="1" applyBorder="1" applyAlignment="1">
      <alignment horizontal="center" vertical="center"/>
    </xf>
    <xf numFmtId="0" fontId="7" fillId="13" borderId="43" xfId="54" applyFont="1" applyFill="1" applyBorder="1" applyAlignment="1">
      <alignment horizontal="center" vertical="center"/>
    </xf>
    <xf numFmtId="0" fontId="7" fillId="13" borderId="44" xfId="54" applyFont="1" applyFill="1" applyBorder="1" applyAlignment="1">
      <alignment horizontal="center" vertical="center"/>
    </xf>
    <xf numFmtId="0" fontId="7" fillId="13" borderId="45" xfId="54" applyFont="1" applyFill="1" applyBorder="1" applyAlignment="1">
      <alignment horizontal="center" vertical="center" wrapText="1"/>
    </xf>
    <xf numFmtId="0" fontId="7" fillId="13" borderId="46" xfId="54" applyFont="1" applyFill="1" applyBorder="1" applyAlignment="1">
      <alignment horizontal="center" vertical="center" wrapText="1"/>
    </xf>
    <xf numFmtId="0" fontId="7" fillId="0" borderId="38" xfId="54" applyFont="1" applyFill="1" applyBorder="1" applyAlignment="1">
      <alignment horizontal="center" vertical="center"/>
    </xf>
    <xf numFmtId="0" fontId="7" fillId="0" borderId="40" xfId="54" applyFont="1" applyFill="1" applyBorder="1" applyAlignment="1">
      <alignment horizontal="center" vertical="center"/>
    </xf>
    <xf numFmtId="0" fontId="7" fillId="12" borderId="35" xfId="54" applyFont="1" applyFill="1" applyBorder="1" applyAlignment="1">
      <alignment horizontal="center" vertical="center" wrapText="1"/>
    </xf>
    <xf numFmtId="0" fontId="7" fillId="12" borderId="37" xfId="54" applyFont="1" applyFill="1" applyBorder="1" applyAlignment="1">
      <alignment horizontal="center" vertical="center" wrapText="1"/>
    </xf>
    <xf numFmtId="0" fontId="7" fillId="12" borderId="42" xfId="54" applyFont="1" applyFill="1" applyBorder="1" applyAlignment="1">
      <alignment horizontal="center" vertical="center" wrapText="1"/>
    </xf>
    <xf numFmtId="0" fontId="7" fillId="12" borderId="43" xfId="54" applyFont="1" applyFill="1" applyBorder="1" applyAlignment="1">
      <alignment horizontal="center" vertical="center" wrapText="1"/>
    </xf>
    <xf numFmtId="0" fontId="7" fillId="12" borderId="44" xfId="54" applyFont="1" applyFill="1" applyBorder="1" applyAlignment="1">
      <alignment horizontal="center" vertical="center" wrapText="1"/>
    </xf>
    <xf numFmtId="0" fontId="7" fillId="13" borderId="35" xfId="54" applyFont="1" applyFill="1" applyBorder="1" applyAlignment="1">
      <alignment horizontal="center" vertical="center"/>
    </xf>
    <xf numFmtId="0" fontId="7" fillId="13" borderId="37" xfId="54" applyFont="1" applyFill="1" applyBorder="1" applyAlignment="1">
      <alignment horizontal="center" vertical="center"/>
    </xf>
    <xf numFmtId="0" fontId="7" fillId="13" borderId="42" xfId="54" applyFont="1" applyFill="1" applyBorder="1" applyAlignment="1">
      <alignment horizontal="center" vertical="center"/>
    </xf>
    <xf numFmtId="0" fontId="7" fillId="13" borderId="43" xfId="54" applyFont="1" applyFill="1" applyBorder="1" applyAlignment="1">
      <alignment horizontal="center" vertical="center"/>
    </xf>
    <xf numFmtId="0" fontId="7" fillId="13" borderId="44" xfId="54" applyFont="1" applyFill="1" applyBorder="1" applyAlignment="1">
      <alignment horizontal="center" vertical="center"/>
    </xf>
    <xf numFmtId="0" fontId="7" fillId="12" borderId="38" xfId="54" applyFont="1" applyFill="1" applyBorder="1" applyAlignment="1">
      <alignment horizontal="center" vertical="center"/>
    </xf>
    <xf numFmtId="0" fontId="7" fillId="12" borderId="39" xfId="54" applyFont="1" applyFill="1" applyBorder="1" applyAlignment="1">
      <alignment horizontal="center" vertical="center"/>
    </xf>
    <xf numFmtId="0" fontId="7" fillId="12" borderId="40" xfId="54" applyFont="1" applyFill="1" applyBorder="1" applyAlignment="1">
      <alignment horizontal="center" vertical="center"/>
    </xf>
    <xf numFmtId="199" fontId="10" fillId="3" borderId="41" xfId="0" applyNumberFormat="1" applyFont="1" applyFill="1" applyBorder="1" applyAlignment="1" applyProtection="1">
      <alignment vertical="center"/>
    </xf>
    <xf numFmtId="41" fontId="7" fillId="11" borderId="41" xfId="12" applyFont="1" applyFill="1" applyBorder="1" applyAlignment="1" applyProtection="1">
      <alignment horizontal="left" vertical="center"/>
    </xf>
    <xf numFmtId="41" fontId="7" fillId="0" borderId="41" xfId="12" applyFont="1" applyFill="1" applyBorder="1" applyAlignment="1" applyProtection="1">
      <alignment horizontal="center" vertical="center"/>
    </xf>
    <xf numFmtId="0" fontId="24" fillId="0" borderId="0" xfId="0" applyFont="1" applyAlignment="1">
      <alignment horizontal="left" vertical="center" wrapText="1"/>
    </xf>
    <xf numFmtId="0" fontId="24" fillId="0" borderId="0" xfId="144" applyFont="1" applyAlignment="1">
      <alignment horizontal="left" vertical="center" wrapText="1"/>
    </xf>
    <xf numFmtId="41" fontId="22" fillId="0" borderId="43" xfId="888" applyNumberFormat="1" applyFont="1" applyFill="1" applyBorder="1" applyAlignment="1" applyProtection="1">
      <alignment horizontal="left" vertical="center"/>
    </xf>
    <xf numFmtId="191" fontId="7" fillId="0" borderId="35" xfId="54" applyNumberFormat="1" applyFont="1" applyFill="1" applyBorder="1" applyAlignment="1">
      <alignment horizontal="center" vertical="center"/>
    </xf>
    <xf numFmtId="191" fontId="7" fillId="0" borderId="19" xfId="54" applyNumberFormat="1" applyFont="1" applyFill="1" applyBorder="1" applyAlignment="1">
      <alignment horizontal="center" vertical="center"/>
    </xf>
    <xf numFmtId="191" fontId="7" fillId="0" borderId="37" xfId="54" applyNumberFormat="1" applyFont="1" applyFill="1" applyBorder="1" applyAlignment="1">
      <alignment horizontal="center" vertical="center"/>
    </xf>
    <xf numFmtId="191" fontId="7" fillId="0" borderId="20" xfId="54" applyNumberFormat="1" applyFont="1" applyFill="1" applyBorder="1" applyAlignment="1">
      <alignment horizontal="center" vertical="center"/>
    </xf>
    <xf numFmtId="191" fontId="7" fillId="0" borderId="0" xfId="54" applyNumberFormat="1" applyFont="1" applyFill="1" applyBorder="1" applyAlignment="1">
      <alignment horizontal="center" vertical="center"/>
    </xf>
    <xf numFmtId="191" fontId="7" fillId="0" borderId="9" xfId="54" applyNumberFormat="1" applyFont="1" applyFill="1" applyBorder="1" applyAlignment="1">
      <alignment horizontal="center" vertical="center"/>
    </xf>
    <xf numFmtId="191" fontId="7" fillId="0" borderId="42" xfId="54" applyNumberFormat="1" applyFont="1" applyFill="1" applyBorder="1" applyAlignment="1">
      <alignment horizontal="center" vertical="center"/>
    </xf>
    <xf numFmtId="191" fontId="7" fillId="0" borderId="43" xfId="54" applyNumberFormat="1" applyFont="1" applyFill="1" applyBorder="1" applyAlignment="1">
      <alignment horizontal="center" vertical="center"/>
    </xf>
    <xf numFmtId="191" fontId="7" fillId="0" borderId="44" xfId="54" applyNumberFormat="1" applyFont="1" applyFill="1" applyBorder="1" applyAlignment="1">
      <alignment horizontal="center" vertical="center"/>
    </xf>
    <xf numFmtId="0" fontId="7" fillId="0" borderId="38" xfId="54" applyFont="1" applyFill="1" applyBorder="1" applyAlignment="1">
      <alignment horizontal="center" vertical="center" wrapText="1"/>
    </xf>
    <xf numFmtId="0" fontId="7" fillId="0" borderId="39" xfId="54" applyFont="1" applyFill="1" applyBorder="1" applyAlignment="1">
      <alignment horizontal="center" vertical="center" wrapText="1"/>
    </xf>
    <xf numFmtId="0" fontId="7" fillId="0" borderId="40" xfId="54" applyFont="1" applyFill="1" applyBorder="1" applyAlignment="1">
      <alignment horizontal="center" vertical="center" wrapText="1"/>
    </xf>
    <xf numFmtId="0" fontId="7" fillId="0" borderId="38" xfId="54" applyFont="1" applyFill="1" applyBorder="1" applyAlignment="1">
      <alignment horizontal="center" vertical="center"/>
    </xf>
    <xf numFmtId="0" fontId="7" fillId="0" borderId="39" xfId="54" applyFont="1" applyFill="1" applyBorder="1" applyAlignment="1">
      <alignment horizontal="center" vertical="center"/>
    </xf>
    <xf numFmtId="0" fontId="7" fillId="0" borderId="40" xfId="54" applyFont="1" applyFill="1" applyBorder="1" applyAlignment="1">
      <alignment horizontal="center" vertical="center"/>
    </xf>
    <xf numFmtId="0" fontId="7" fillId="13" borderId="38" xfId="54" applyFont="1" applyFill="1" applyBorder="1" applyAlignment="1">
      <alignment horizontal="center" vertical="center"/>
    </xf>
    <xf numFmtId="0" fontId="7" fillId="13" borderId="39" xfId="54" applyFont="1" applyFill="1" applyBorder="1" applyAlignment="1">
      <alignment horizontal="center" vertical="center"/>
    </xf>
    <xf numFmtId="0" fontId="7" fillId="13" borderId="40" xfId="54" applyFont="1" applyFill="1" applyBorder="1" applyAlignment="1">
      <alignment horizontal="center" vertical="center"/>
    </xf>
    <xf numFmtId="182" fontId="5" fillId="0" borderId="45" xfId="17" applyNumberFormat="1" applyFont="1" applyFill="1" applyBorder="1" applyAlignment="1">
      <alignment horizontal="center" vertical="center" wrapText="1"/>
    </xf>
    <xf numFmtId="182" fontId="5" fillId="0" borderId="46" xfId="17" applyNumberFormat="1" applyFont="1" applyFill="1" applyBorder="1" applyAlignment="1">
      <alignment horizontal="center" vertical="center" wrapText="1"/>
    </xf>
    <xf numFmtId="0" fontId="5" fillId="0" borderId="45" xfId="1398" applyNumberFormat="1" applyFont="1" applyFill="1" applyBorder="1" applyAlignment="1">
      <alignment horizontal="center" vertical="center" wrapText="1"/>
    </xf>
    <xf numFmtId="0" fontId="5" fillId="0" borderId="46" xfId="1398" applyNumberFormat="1" applyFont="1" applyFill="1" applyBorder="1" applyAlignment="1">
      <alignment horizontal="center" vertical="center" wrapText="1"/>
    </xf>
    <xf numFmtId="0" fontId="7" fillId="0" borderId="45" xfId="54" applyFont="1" applyFill="1" applyBorder="1" applyAlignment="1">
      <alignment horizontal="center" vertical="center" wrapText="1"/>
    </xf>
    <xf numFmtId="0" fontId="7" fillId="0" borderId="46" xfId="54" applyFont="1" applyFill="1" applyBorder="1" applyAlignment="1">
      <alignment horizontal="center" vertical="center" wrapText="1"/>
    </xf>
    <xf numFmtId="0" fontId="5" fillId="0" borderId="45" xfId="1296" applyNumberFormat="1" applyFont="1" applyFill="1" applyBorder="1" applyAlignment="1">
      <alignment horizontal="center" vertical="center" wrapText="1"/>
    </xf>
    <xf numFmtId="0" fontId="5" fillId="0" borderId="46" xfId="1296" applyNumberFormat="1" applyFont="1" applyFill="1" applyBorder="1" applyAlignment="1">
      <alignment horizontal="center" vertical="center" wrapText="1"/>
    </xf>
    <xf numFmtId="14" fontId="5" fillId="0" borderId="45" xfId="1296" applyNumberFormat="1" applyFont="1" applyFill="1" applyBorder="1" applyAlignment="1">
      <alignment horizontal="center" vertical="center" wrapText="1"/>
    </xf>
    <xf numFmtId="14" fontId="5" fillId="0" borderId="46" xfId="1296" applyNumberFormat="1" applyFont="1" applyFill="1" applyBorder="1" applyAlignment="1">
      <alignment horizontal="center" vertical="center" wrapText="1"/>
    </xf>
    <xf numFmtId="0" fontId="5" fillId="12" borderId="45" xfId="1296" applyNumberFormat="1" applyFont="1" applyFill="1" applyBorder="1" applyAlignment="1">
      <alignment horizontal="center" vertical="center" wrapText="1"/>
    </xf>
    <xf numFmtId="0" fontId="5" fillId="12" borderId="46" xfId="1296" applyNumberFormat="1" applyFont="1" applyFill="1" applyBorder="1" applyAlignment="1">
      <alignment horizontal="center" vertical="center" wrapText="1"/>
    </xf>
    <xf numFmtId="189" fontId="5" fillId="0" borderId="45" xfId="1153" applyNumberFormat="1" applyFont="1" applyFill="1" applyBorder="1" applyAlignment="1">
      <alignment horizontal="center" vertical="center" wrapText="1"/>
    </xf>
    <xf numFmtId="189" fontId="5" fillId="0" borderId="46" xfId="1153" applyNumberFormat="1" applyFont="1" applyFill="1" applyBorder="1" applyAlignment="1">
      <alignment horizontal="center" vertical="center" wrapText="1"/>
    </xf>
    <xf numFmtId="0" fontId="7" fillId="13" borderId="45" xfId="54" applyFont="1" applyFill="1" applyBorder="1" applyAlignment="1">
      <alignment horizontal="center" vertical="center" wrapText="1"/>
    </xf>
    <xf numFmtId="0" fontId="7" fillId="13" borderId="46" xfId="54" applyFont="1" applyFill="1" applyBorder="1" applyAlignment="1">
      <alignment horizontal="center" vertical="center" wrapText="1"/>
    </xf>
    <xf numFmtId="189" fontId="5" fillId="13" borderId="45" xfId="1153" applyNumberFormat="1" applyFont="1" applyFill="1" applyBorder="1" applyAlignment="1">
      <alignment horizontal="center" vertical="center" wrapText="1"/>
    </xf>
    <xf numFmtId="189" fontId="5" fillId="13" borderId="46" xfId="1153" applyNumberFormat="1" applyFont="1" applyFill="1" applyBorder="1" applyAlignment="1">
      <alignment horizontal="center" vertical="center" wrapText="1"/>
    </xf>
    <xf numFmtId="0" fontId="5" fillId="10" borderId="45" xfId="1296" applyNumberFormat="1" applyFont="1" applyFill="1" applyBorder="1" applyAlignment="1">
      <alignment horizontal="center" vertical="center" wrapText="1"/>
    </xf>
    <xf numFmtId="0" fontId="5" fillId="10" borderId="46" xfId="1296" applyNumberFormat="1" applyFont="1" applyFill="1" applyBorder="1" applyAlignment="1">
      <alignment horizontal="center" vertical="center" wrapText="1"/>
    </xf>
    <xf numFmtId="189" fontId="5" fillId="0" borderId="45" xfId="1398" applyNumberFormat="1" applyFont="1" applyFill="1" applyBorder="1" applyAlignment="1">
      <alignment horizontal="center" vertical="center" wrapText="1"/>
    </xf>
    <xf numFmtId="189" fontId="5" fillId="0" borderId="46" xfId="1398" applyNumberFormat="1" applyFont="1" applyFill="1" applyBorder="1" applyAlignment="1">
      <alignment horizontal="center" vertical="center" wrapText="1"/>
    </xf>
    <xf numFmtId="43" fontId="5" fillId="0" borderId="45" xfId="17" applyFont="1" applyFill="1" applyBorder="1" applyAlignment="1">
      <alignment horizontal="center" vertical="center" wrapText="1"/>
    </xf>
    <xf numFmtId="43" fontId="5" fillId="0" borderId="46" xfId="17" applyFont="1" applyFill="1" applyBorder="1" applyAlignment="1">
      <alignment horizontal="center" vertical="center" wrapText="1"/>
    </xf>
    <xf numFmtId="43" fontId="7" fillId="0" borderId="38" xfId="17" applyFont="1" applyFill="1" applyBorder="1" applyAlignment="1">
      <alignment horizontal="center" vertical="center"/>
    </xf>
    <xf numFmtId="43" fontId="7" fillId="0" borderId="39" xfId="17" applyFont="1" applyFill="1" applyBorder="1" applyAlignment="1">
      <alignment horizontal="center" vertical="center"/>
    </xf>
    <xf numFmtId="43" fontId="7" fillId="0" borderId="40" xfId="17" applyFont="1" applyFill="1" applyBorder="1" applyAlignment="1">
      <alignment horizontal="center" vertical="center"/>
    </xf>
    <xf numFmtId="43" fontId="7" fillId="10" borderId="19" xfId="17" applyFont="1" applyFill="1" applyBorder="1" applyAlignment="1">
      <alignment horizontal="center" vertical="center"/>
    </xf>
    <xf numFmtId="43" fontId="7" fillId="0" borderId="19" xfId="17" applyFont="1" applyFill="1" applyBorder="1" applyAlignment="1">
      <alignment horizontal="left" vertical="center"/>
    </xf>
    <xf numFmtId="43" fontId="7" fillId="10" borderId="36" xfId="17" applyFont="1" applyFill="1" applyBorder="1" applyAlignment="1">
      <alignment horizontal="center" vertical="center"/>
    </xf>
    <xf numFmtId="43" fontId="7" fillId="0" borderId="36" xfId="17" applyFont="1" applyFill="1" applyBorder="1" applyAlignment="1">
      <alignment horizontal="left" vertical="center"/>
    </xf>
    <xf numFmtId="0" fontId="5" fillId="13" borderId="45" xfId="1296" applyNumberFormat="1" applyFont="1" applyFill="1" applyBorder="1" applyAlignment="1">
      <alignment horizontal="center" vertical="center" wrapText="1"/>
    </xf>
    <xf numFmtId="0" fontId="5" fillId="13" borderId="46" xfId="1296" applyNumberFormat="1" applyFont="1" applyFill="1" applyBorder="1" applyAlignment="1">
      <alignment horizontal="center" vertical="center" wrapText="1"/>
    </xf>
    <xf numFmtId="0" fontId="5" fillId="0" borderId="45" xfId="1398" applyFont="1" applyFill="1" applyBorder="1" applyAlignment="1">
      <alignment horizontal="center" vertical="center" wrapText="1"/>
    </xf>
    <xf numFmtId="0" fontId="5" fillId="0" borderId="46" xfId="1398" applyFont="1" applyFill="1" applyBorder="1" applyAlignment="1">
      <alignment horizontal="center" vertical="center" wrapText="1"/>
    </xf>
    <xf numFmtId="189" fontId="5" fillId="11" borderId="45" xfId="1153" applyNumberFormat="1" applyFont="1" applyFill="1" applyBorder="1" applyAlignment="1">
      <alignment horizontal="center" vertical="center" wrapText="1"/>
    </xf>
    <xf numFmtId="189" fontId="5" fillId="11" borderId="46" xfId="1153" applyNumberFormat="1" applyFont="1" applyFill="1" applyBorder="1" applyAlignment="1">
      <alignment horizontal="center" vertical="center" wrapText="1"/>
    </xf>
    <xf numFmtId="0" fontId="7" fillId="12" borderId="38" xfId="54" applyFont="1" applyFill="1" applyBorder="1" applyAlignment="1">
      <alignment horizontal="center" vertical="center" wrapText="1"/>
    </xf>
    <xf numFmtId="0" fontId="7" fillId="12" borderId="40" xfId="54" applyFont="1" applyFill="1" applyBorder="1" applyAlignment="1">
      <alignment horizontal="center" vertical="center" wrapText="1"/>
    </xf>
    <xf numFmtId="0" fontId="7" fillId="12" borderId="38" xfId="54" applyFont="1" applyFill="1" applyBorder="1" applyAlignment="1">
      <alignment horizontal="center" vertical="center"/>
    </xf>
    <xf numFmtId="0" fontId="7" fillId="12" borderId="39" xfId="54" applyFont="1" applyFill="1" applyBorder="1" applyAlignment="1">
      <alignment horizontal="center" vertical="center"/>
    </xf>
    <xf numFmtId="0" fontId="7" fillId="12" borderId="40" xfId="54" applyFont="1" applyFill="1" applyBorder="1" applyAlignment="1">
      <alignment horizontal="center" vertical="center"/>
    </xf>
    <xf numFmtId="41" fontId="22" fillId="0" borderId="1" xfId="888" applyNumberFormat="1" applyFont="1" applyFill="1" applyBorder="1" applyAlignment="1" applyProtection="1">
      <alignment horizontal="left" vertical="center"/>
    </xf>
    <xf numFmtId="191" fontId="7" fillId="0" borderId="36" xfId="54" applyNumberFormat="1" applyFont="1" applyFill="1" applyBorder="1" applyAlignment="1">
      <alignment horizontal="center" vertical="center"/>
    </xf>
    <xf numFmtId="0" fontId="7" fillId="12" borderId="35" xfId="54" applyFont="1" applyFill="1" applyBorder="1" applyAlignment="1">
      <alignment horizontal="center" vertical="center" wrapText="1"/>
    </xf>
    <xf numFmtId="0" fontId="7" fillId="12" borderId="36" xfId="54" applyFont="1" applyFill="1" applyBorder="1" applyAlignment="1">
      <alignment horizontal="center" vertical="center" wrapText="1"/>
    </xf>
    <xf numFmtId="0" fontId="7" fillId="12" borderId="37" xfId="54" applyFont="1" applyFill="1" applyBorder="1" applyAlignment="1">
      <alignment horizontal="center" vertical="center" wrapText="1"/>
    </xf>
    <xf numFmtId="0" fontId="7" fillId="12" borderId="42" xfId="54" applyFont="1" applyFill="1" applyBorder="1" applyAlignment="1">
      <alignment horizontal="center" vertical="center" wrapText="1"/>
    </xf>
    <xf numFmtId="0" fontId="7" fillId="12" borderId="43" xfId="54" applyFont="1" applyFill="1" applyBorder="1" applyAlignment="1">
      <alignment horizontal="center" vertical="center" wrapText="1"/>
    </xf>
    <xf numFmtId="0" fontId="7" fillId="12" borderId="44" xfId="54" applyFont="1" applyFill="1" applyBorder="1" applyAlignment="1">
      <alignment horizontal="center" vertical="center" wrapText="1"/>
    </xf>
    <xf numFmtId="0" fontId="7" fillId="13" borderId="35" xfId="54" applyFont="1" applyFill="1" applyBorder="1" applyAlignment="1">
      <alignment horizontal="center" vertical="center"/>
    </xf>
    <xf numFmtId="0" fontId="7" fillId="13" borderId="36" xfId="54" applyFont="1" applyFill="1" applyBorder="1" applyAlignment="1">
      <alignment horizontal="center" vertical="center"/>
    </xf>
    <xf numFmtId="0" fontId="7" fillId="13" borderId="37" xfId="54" applyFont="1" applyFill="1" applyBorder="1" applyAlignment="1">
      <alignment horizontal="center" vertical="center"/>
    </xf>
    <xf numFmtId="0" fontId="7" fillId="13" borderId="42" xfId="54" applyFont="1" applyFill="1" applyBorder="1" applyAlignment="1">
      <alignment horizontal="center" vertical="center"/>
    </xf>
    <xf numFmtId="0" fontId="7" fillId="13" borderId="43" xfId="54" applyFont="1" applyFill="1" applyBorder="1" applyAlignment="1">
      <alignment horizontal="center" vertical="center"/>
    </xf>
    <xf numFmtId="0" fontId="7" fillId="13" borderId="44" xfId="54" applyFont="1" applyFill="1" applyBorder="1" applyAlignment="1">
      <alignment horizontal="center" vertical="center"/>
    </xf>
    <xf numFmtId="0" fontId="5" fillId="7" borderId="13"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1398" applyFont="1" applyFill="1" applyBorder="1" applyAlignment="1">
      <alignment horizontal="center" vertical="center" wrapText="1"/>
    </xf>
    <xf numFmtId="0" fontId="5" fillId="7" borderId="14" xfId="1398" applyFont="1" applyFill="1" applyBorder="1" applyAlignment="1">
      <alignment horizontal="center" vertical="center" wrapText="1"/>
    </xf>
    <xf numFmtId="0" fontId="5" fillId="7" borderId="15" xfId="1398" applyFont="1" applyFill="1" applyBorder="1" applyAlignment="1">
      <alignment horizontal="center" vertical="center" wrapText="1"/>
    </xf>
    <xf numFmtId="0" fontId="5" fillId="7" borderId="11" xfId="0" applyFont="1" applyFill="1" applyBorder="1" applyAlignment="1">
      <alignment horizontal="center" vertical="center" wrapText="1"/>
    </xf>
    <xf numFmtId="0" fontId="6" fillId="0" borderId="3" xfId="880" applyFont="1" applyFill="1" applyBorder="1" applyAlignment="1">
      <alignment horizontal="center" vertical="center"/>
    </xf>
    <xf numFmtId="0" fontId="6" fillId="0" borderId="3" xfId="880" applyFont="1" applyFill="1" applyBorder="1" applyAlignment="1">
      <alignment vertical="center"/>
    </xf>
    <xf numFmtId="0" fontId="5" fillId="0" borderId="2" xfId="880" applyFont="1" applyFill="1" applyBorder="1" applyAlignment="1">
      <alignment horizontal="center" vertical="center" wrapText="1"/>
    </xf>
    <xf numFmtId="0" fontId="5" fillId="0" borderId="2" xfId="880" applyFont="1" applyFill="1" applyBorder="1" applyAlignment="1">
      <alignment vertical="center"/>
    </xf>
    <xf numFmtId="0" fontId="5" fillId="0" borderId="2" xfId="880" applyFont="1" applyBorder="1" applyAlignment="1">
      <alignment horizontal="center" vertical="center"/>
    </xf>
    <xf numFmtId="0" fontId="5" fillId="0" borderId="2" xfId="880" applyFont="1" applyFill="1" applyBorder="1" applyAlignment="1">
      <alignment horizontal="center" vertical="center"/>
    </xf>
    <xf numFmtId="0" fontId="6" fillId="5" borderId="1" xfId="880" applyFont="1" applyFill="1" applyBorder="1" applyAlignment="1">
      <alignment horizontal="center" vertical="center"/>
    </xf>
    <xf numFmtId="0" fontId="3" fillId="0" borderId="1" xfId="0" applyFont="1" applyBorder="1" applyAlignment="1">
      <alignment horizontal="center" vertical="center"/>
    </xf>
    <xf numFmtId="0" fontId="0" fillId="0" borderId="2" xfId="0" applyBorder="1" applyAlignment="1">
      <alignment horizontal="center" vertical="center"/>
    </xf>
    <xf numFmtId="177" fontId="0" fillId="0" borderId="3" xfId="17" applyNumberFormat="1" applyFont="1" applyBorder="1" applyAlignment="1">
      <alignment horizontal="center" vertical="center"/>
    </xf>
    <xf numFmtId="177" fontId="0" fillId="0" borderId="4" xfId="17" applyNumberFormat="1" applyFont="1" applyBorder="1" applyAlignment="1">
      <alignment horizontal="center" vertical="center"/>
    </xf>
    <xf numFmtId="177" fontId="0" fillId="0" borderId="5" xfId="17" applyNumberFormat="1" applyFont="1" applyBorder="1" applyAlignment="1">
      <alignment horizontal="center" vertical="center"/>
    </xf>
    <xf numFmtId="41" fontId="0" fillId="4" borderId="2" xfId="12" applyFont="1" applyFill="1" applyBorder="1" applyAlignment="1">
      <alignment horizontal="center" vertical="center"/>
    </xf>
    <xf numFmtId="0" fontId="0" fillId="3" borderId="2" xfId="0" applyFill="1" applyBorder="1" applyAlignment="1">
      <alignment horizontal="center" vertical="center"/>
    </xf>
    <xf numFmtId="41" fontId="0" fillId="0" borderId="2" xfId="12" applyFont="1" applyBorder="1" applyAlignment="1">
      <alignment horizontal="center" vertical="center"/>
    </xf>
    <xf numFmtId="10" fontId="0" fillId="0" borderId="2" xfId="23" applyNumberFormat="1" applyFont="1" applyBorder="1" applyAlignment="1">
      <alignment horizontal="center" vertical="center"/>
    </xf>
    <xf numFmtId="0" fontId="82" fillId="0" borderId="0" xfId="0" applyFont="1" applyAlignment="1">
      <alignment horizontal="center" vertical="center"/>
    </xf>
    <xf numFmtId="199" fontId="6" fillId="6" borderId="0" xfId="0" applyNumberFormat="1" applyFont="1" applyFill="1" applyBorder="1" applyAlignment="1">
      <alignment horizontal="center" vertical="center"/>
    </xf>
  </cellXfs>
  <cellStyles count="1989">
    <cellStyle name=" 1" xfId="90"/>
    <cellStyle name="_2.礼品领用一览表" xfId="26"/>
    <cellStyle name="_20100326高清市院遂宁检察院1080P配置清单26日改" xfId="44"/>
    <cellStyle name="_20100326高清市院遂宁检察院1080P配置清单26日改_出书提成" xfId="92"/>
    <cellStyle name="_Book1" xfId="96"/>
    <cellStyle name="_Book1 2" xfId="97"/>
    <cellStyle name="_Book1_1" xfId="41"/>
    <cellStyle name="_Book1_1 2" xfId="100"/>
    <cellStyle name="_Book1_1_Book1" xfId="80"/>
    <cellStyle name="_Book1_1_出书提成" xfId="10"/>
    <cellStyle name="_Book1_1_云南省建国前入党的老党员补贴有关情况统计表2010(1).01" xfId="56"/>
    <cellStyle name="_Book1_1_云南省建国前入党的老党员补贴有关情况统计表2010(1).01_出书提成" xfId="72"/>
    <cellStyle name="_Book1_1_招生明细" xfId="19"/>
    <cellStyle name="_Book1_2" xfId="104"/>
    <cellStyle name="_Book1_2 2" xfId="9"/>
    <cellStyle name="_Book1_2 3" xfId="25"/>
    <cellStyle name="_Book1_2 4" xfId="106"/>
    <cellStyle name="_Book1_2 5" xfId="109"/>
    <cellStyle name="_Book1_2 6" xfId="111"/>
    <cellStyle name="_Book1_2 7" xfId="113"/>
    <cellStyle name="_Book1_2 8" xfId="115"/>
    <cellStyle name="_Book1_2 9" xfId="117"/>
    <cellStyle name="_Book1_2_Book1" xfId="119"/>
    <cellStyle name="_Book1_2_出书提成" xfId="123"/>
    <cellStyle name="_Book1_2_云南省建国前入党的老党员补贴有关情况统计表2010(1).01" xfId="127"/>
    <cellStyle name="_Book1_2_云南省建国前入党的老党员补贴有关情况统计表2010(1).01_出书提成" xfId="135"/>
    <cellStyle name="_Book1_2_招生明细" xfId="137"/>
    <cellStyle name="_Book1_3" xfId="142"/>
    <cellStyle name="_Book1_3 10" xfId="143"/>
    <cellStyle name="_Book1_3 2" xfId="145"/>
    <cellStyle name="_Book1_3 3" xfId="146"/>
    <cellStyle name="_Book1_3 4" xfId="147"/>
    <cellStyle name="_Book1_3 5" xfId="148"/>
    <cellStyle name="_Book1_3 6" xfId="71"/>
    <cellStyle name="_Book1_3 7" xfId="150"/>
    <cellStyle name="_Book1_3 8" xfId="154"/>
    <cellStyle name="_Book1_3 9" xfId="157"/>
    <cellStyle name="_Book1_Book1" xfId="158"/>
    <cellStyle name="_Book1_出书提成" xfId="160"/>
    <cellStyle name="_Book1_云南省建国前入党的老党员补贴有关情况统计表2010(1).01" xfId="164"/>
    <cellStyle name="_Book1_云南省建国前入党的老党员补贴有关情况统计表2010(1).01_出书提成" xfId="165"/>
    <cellStyle name="_Book1_招生明细" xfId="167"/>
    <cellStyle name="_ET_STYLE_NoName_00_" xfId="169"/>
    <cellStyle name="_ET_STYLE_NoName_00_ 10" xfId="170"/>
    <cellStyle name="_ET_STYLE_NoName_00_ 11" xfId="173"/>
    <cellStyle name="_ET_STYLE_NoName_00_ 12" xfId="176"/>
    <cellStyle name="_ET_STYLE_NoName_00_ 13" xfId="179"/>
    <cellStyle name="_ET_STYLE_NoName_00_ 14" xfId="183"/>
    <cellStyle name="_ET_STYLE_NoName_00_ 15" xfId="185"/>
    <cellStyle name="_ET_STYLE_NoName_00_ 16" xfId="186"/>
    <cellStyle name="_ET_STYLE_NoName_00_ 17" xfId="187"/>
    <cellStyle name="_ET_STYLE_NoName_00_ 18" xfId="188"/>
    <cellStyle name="_ET_STYLE_NoName_00_ 2" xfId="189"/>
    <cellStyle name="_ET_STYLE_NoName_00_ 3" xfId="190"/>
    <cellStyle name="_ET_STYLE_NoName_00_ 4" xfId="35"/>
    <cellStyle name="_ET_STYLE_NoName_00_ 5" xfId="191"/>
    <cellStyle name="_ET_STYLE_NoName_00_ 6" xfId="193"/>
    <cellStyle name="_ET_STYLE_NoName_00_ 7" xfId="196"/>
    <cellStyle name="_ET_STYLE_NoName_00_ 8" xfId="122"/>
    <cellStyle name="_ET_STYLE_NoName_00_ 9" xfId="7"/>
    <cellStyle name="_ET_STYLE_NoName_00__Book1" xfId="198"/>
    <cellStyle name="_ET_STYLE_NoName_00__Book1 2" xfId="201"/>
    <cellStyle name="_ET_STYLE_NoName_00__Book1_1" xfId="202"/>
    <cellStyle name="_ET_STYLE_NoName_00__Book1_1 2" xfId="203"/>
    <cellStyle name="_ET_STYLE_NoName_00__Book1_1_Book1" xfId="207"/>
    <cellStyle name="_ET_STYLE_NoName_00__Book1_1_Book1_1" xfId="208"/>
    <cellStyle name="_ET_STYLE_NoName_00__Book1_1_出书提成" xfId="128"/>
    <cellStyle name="_ET_STYLE_NoName_00__Book1_1_招生明细" xfId="34"/>
    <cellStyle name="_ET_STYLE_NoName_00__Book1_2" xfId="210"/>
    <cellStyle name="_ET_STYLE_NoName_00__Book1_2_Book1" xfId="68"/>
    <cellStyle name="_ET_STYLE_NoName_00__Book1_3" xfId="211"/>
    <cellStyle name="_ET_STYLE_NoName_00__Book1_Book1" xfId="215"/>
    <cellStyle name="_ET_STYLE_NoName_00__Book1_Book1_1" xfId="218"/>
    <cellStyle name="_ET_STYLE_NoName_00__Book1_出书提成" xfId="220"/>
    <cellStyle name="_ET_STYLE_NoName_00__Book1_招生明细" xfId="222"/>
    <cellStyle name="_ET_STYLE_NoName_00__Sheet3" xfId="31"/>
    <cellStyle name="_ET_STYLE_NoName_00__Sheet3_出书提成" xfId="224"/>
    <cellStyle name="_ET_STYLE_NoName_00__出书提成" xfId="227"/>
    <cellStyle name="_ET_STYLE_NoName_00__龙威南骏通讯录" xfId="107"/>
    <cellStyle name="_ET_STYLE_NoName_00__招生明细" xfId="230"/>
    <cellStyle name="_Sheet1" xfId="232"/>
    <cellStyle name="_Sheet1_出书提成" xfId="49"/>
    <cellStyle name="_滨江东分校5月份报六九期名单（已修改）" xfId="233"/>
    <cellStyle name="_弱电系统设备配置报价清单" xfId="89"/>
    <cellStyle name="_弱电系统设备配置报价清单_出书提成" xfId="237"/>
    <cellStyle name="_云南省建国前入党的老党员补贴有关情况统计表2010(1).01" xfId="238"/>
    <cellStyle name="_云南省建国前入党的老党员补贴有关情况统计表2010(1).01 2" xfId="1921"/>
    <cellStyle name="_云南省建国前入党的老党员补贴有关情况统计表2010(1).01_出书提成" xfId="240"/>
    <cellStyle name="0,0_x000d__x000a_NA_x000d__x000a_" xfId="43"/>
    <cellStyle name="0,0_x005f_x000d__x005f_x000a_NA_x005f_x000d__x005f_x000a_" xfId="245"/>
    <cellStyle name="20% - 强调文字颜色 1 10" xfId="94"/>
    <cellStyle name="20% - 强调文字颜色 1 11" xfId="20"/>
    <cellStyle name="20% - 强调文字颜色 1 12" xfId="246"/>
    <cellStyle name="20% - 强调文字颜色 1 13" xfId="248"/>
    <cellStyle name="20% - 强调文字颜色 1 14" xfId="251"/>
    <cellStyle name="20% - 强调文字颜色 1 15" xfId="254"/>
    <cellStyle name="20% - 强调文字颜色 1 16" xfId="259"/>
    <cellStyle name="20% - 强调文字颜色 1 17" xfId="263"/>
    <cellStyle name="20% - 强调文字颜色 1 18" xfId="266"/>
    <cellStyle name="20% - 强调文字颜色 1 19" xfId="268"/>
    <cellStyle name="20% - 强调文字颜色 1 2" xfId="149"/>
    <cellStyle name="20% - 强调文字颜色 1 20" xfId="255"/>
    <cellStyle name="20% - 强调文字颜色 1 21" xfId="260"/>
    <cellStyle name="20% - 强调文字颜色 1 22" xfId="264"/>
    <cellStyle name="20% - 强调文字颜色 1 3" xfId="151"/>
    <cellStyle name="20% - 强调文字颜色 1 4" xfId="155"/>
    <cellStyle name="20% - 强调文字颜色 1 5" xfId="269"/>
    <cellStyle name="20% - 强调文字颜色 1 6" xfId="271"/>
    <cellStyle name="20% - 强调文字颜色 1 7" xfId="273"/>
    <cellStyle name="20% - 强调文字颜色 1 8" xfId="275"/>
    <cellStyle name="20% - 强调文字颜色 1 9" xfId="277"/>
    <cellStyle name="20% - 强调文字颜色 2 10" xfId="280"/>
    <cellStyle name="20% - 强调文字颜色 2 11" xfId="282"/>
    <cellStyle name="20% - 强调文字颜色 2 12" xfId="284"/>
    <cellStyle name="20% - 强调文字颜色 2 13" xfId="286"/>
    <cellStyle name="20% - 强调文字颜色 2 14" xfId="288"/>
    <cellStyle name="20% - 强调文字颜色 2 15" xfId="291"/>
    <cellStyle name="20% - 强调文字颜色 2 16" xfId="295"/>
    <cellStyle name="20% - 强调文字颜色 2 17" xfId="299"/>
    <cellStyle name="20% - 强调文字颜色 2 18" xfId="302"/>
    <cellStyle name="20% - 强调文字颜色 2 19" xfId="304"/>
    <cellStyle name="20% - 强调文字颜色 2 2" xfId="305"/>
    <cellStyle name="20% - 强调文字颜色 2 20" xfId="292"/>
    <cellStyle name="20% - 强调文字颜色 2 21" xfId="296"/>
    <cellStyle name="20% - 强调文字颜色 2 22" xfId="300"/>
    <cellStyle name="20% - 强调文字颜色 2 3" xfId="306"/>
    <cellStyle name="20% - 强调文字颜色 2 4" xfId="307"/>
    <cellStyle name="20% - 强调文字颜色 2 5" xfId="308"/>
    <cellStyle name="20% - 强调文字颜色 2 6" xfId="309"/>
    <cellStyle name="20% - 强调文字颜色 2 7" xfId="310"/>
    <cellStyle name="20% - 强调文字颜色 2 8" xfId="313"/>
    <cellStyle name="20% - 强调文字颜色 2 9" xfId="314"/>
    <cellStyle name="20% - 强调文字颜色 3 10" xfId="315"/>
    <cellStyle name="20% - 强调文字颜色 3 11" xfId="318"/>
    <cellStyle name="20% - 强调文字颜色 3 12" xfId="321"/>
    <cellStyle name="20% - 强调文字颜色 3 13" xfId="325"/>
    <cellStyle name="20% - 强调文字颜色 3 14" xfId="124"/>
    <cellStyle name="20% - 强调文字颜色 3 15" xfId="328"/>
    <cellStyle name="20% - 强调文字颜色 3 16" xfId="333"/>
    <cellStyle name="20% - 强调文字颜色 3 17" xfId="337"/>
    <cellStyle name="20% - 强调文字颜色 3 18" xfId="340"/>
    <cellStyle name="20% - 强调文字颜色 3 19" xfId="342"/>
    <cellStyle name="20% - 强调文字颜色 3 2" xfId="345"/>
    <cellStyle name="20% - 强调文字颜色 3 20" xfId="329"/>
    <cellStyle name="20% - 强调文字颜色 3 21" xfId="334"/>
    <cellStyle name="20% - 强调文字颜色 3 22" xfId="338"/>
    <cellStyle name="20% - 强调文字颜色 3 3" xfId="67"/>
    <cellStyle name="20% - 强调文字颜色 3 4" xfId="352"/>
    <cellStyle name="20% - 强调文字颜色 3 5" xfId="358"/>
    <cellStyle name="20% - 强调文字颜色 3 6" xfId="364"/>
    <cellStyle name="20% - 强调文字颜色 3 7" xfId="368"/>
    <cellStyle name="20% - 强调文字颜色 3 8" xfId="236"/>
    <cellStyle name="20% - 强调文字颜色 3 9" xfId="370"/>
    <cellStyle name="20% - 强调文字颜色 4 10" xfId="371"/>
    <cellStyle name="20% - 强调文字颜色 4 11" xfId="373"/>
    <cellStyle name="20% - 强调文字颜色 4 12" xfId="130"/>
    <cellStyle name="20% - 强调文字颜色 4 13" xfId="375"/>
    <cellStyle name="20% - 强调文字颜色 4 14" xfId="377"/>
    <cellStyle name="20% - 强调文字颜色 4 15" xfId="380"/>
    <cellStyle name="20% - 强调文字颜色 4 16" xfId="50"/>
    <cellStyle name="20% - 强调文字颜色 4 17" xfId="384"/>
    <cellStyle name="20% - 强调文字颜色 4 18" xfId="387"/>
    <cellStyle name="20% - 强调文字颜色 4 19" xfId="389"/>
    <cellStyle name="20% - 强调文字颜色 4 2" xfId="391"/>
    <cellStyle name="20% - 强调文字颜色 4 20" xfId="381"/>
    <cellStyle name="20% - 强调文字颜色 4 21" xfId="51"/>
    <cellStyle name="20% - 强调文字颜色 4 22" xfId="385"/>
    <cellStyle name="20% - 强调文字颜色 4 3" xfId="392"/>
    <cellStyle name="20% - 强调文字颜色 4 4" xfId="394"/>
    <cellStyle name="20% - 强调文字颜色 4 5" xfId="28"/>
    <cellStyle name="20% - 强调文字颜色 4 6" xfId="397"/>
    <cellStyle name="20% - 强调文字颜色 4 7" xfId="172"/>
    <cellStyle name="20% - 强调文字颜色 4 8" xfId="175"/>
    <cellStyle name="20% - 强调文字颜色 4 9" xfId="178"/>
    <cellStyle name="20% - 强调文字颜色 5 10" xfId="39"/>
    <cellStyle name="20% - 强调文字颜色 5 11" xfId="102"/>
    <cellStyle name="20% - 强调文字颜色 5 12" xfId="140"/>
    <cellStyle name="20% - 强调文字颜色 5 13" xfId="343"/>
    <cellStyle name="20% - 强调文字颜色 5 14" xfId="64"/>
    <cellStyle name="20% - 强调文字颜色 5 15" xfId="348"/>
    <cellStyle name="20% - 强调文字颜色 5 16" xfId="354"/>
    <cellStyle name="20% - 强调文字颜色 5 17" xfId="361"/>
    <cellStyle name="20% - 强调文字颜色 5 18" xfId="366"/>
    <cellStyle name="20% - 强调文字颜色 5 19" xfId="235"/>
    <cellStyle name="20% - 强调文字颜色 5 2" xfId="399"/>
    <cellStyle name="20% - 强调文字颜色 5 20" xfId="349"/>
    <cellStyle name="20% - 强调文字颜色 5 21" xfId="355"/>
    <cellStyle name="20% - 强调文字颜色 5 22" xfId="362"/>
    <cellStyle name="20% - 强调文字颜色 5 3" xfId="401"/>
    <cellStyle name="20% - 强调文字颜色 5 4" xfId="404"/>
    <cellStyle name="20% - 强调文字颜色 5 5" xfId="407"/>
    <cellStyle name="20% - 强调文字颜色 5 6" xfId="409"/>
    <cellStyle name="20% - 强调文字颜色 5 7" xfId="242"/>
    <cellStyle name="20% - 强调文字颜色 5 8" xfId="412"/>
    <cellStyle name="20% - 强调文字颜色 5 9" xfId="415"/>
    <cellStyle name="20% - 强调文字颜色 6 10" xfId="416"/>
    <cellStyle name="20% - 强调文字颜色 6 11" xfId="417"/>
    <cellStyle name="20% - 强调文字颜色 6 12" xfId="419"/>
    <cellStyle name="20% - 强调文字颜色 6 13" xfId="420"/>
    <cellStyle name="20% - 强调文字颜色 6 14" xfId="421"/>
    <cellStyle name="20% - 强调文字颜色 6 15" xfId="138"/>
    <cellStyle name="20% - 强调文字颜色 6 16" xfId="423"/>
    <cellStyle name="20% - 强调文字颜色 6 17" xfId="426"/>
    <cellStyle name="20% - 强调文字颜色 6 18" xfId="429"/>
    <cellStyle name="20% - 强调文字颜色 6 19" xfId="431"/>
    <cellStyle name="20% - 强调文字颜色 6 2" xfId="434"/>
    <cellStyle name="20% - 强调文字颜色 6 20" xfId="139"/>
    <cellStyle name="20% - 强调文字颜色 6 21" xfId="424"/>
    <cellStyle name="20% - 强调文字颜色 6 22" xfId="427"/>
    <cellStyle name="20% - 强调文字颜色 6 3" xfId="437"/>
    <cellStyle name="20% - 强调文字颜色 6 4" xfId="441"/>
    <cellStyle name="20% - 强调文字颜色 6 5" xfId="444"/>
    <cellStyle name="20% - 强调文字颜色 6 6" xfId="447"/>
    <cellStyle name="20% - 强调文字颜色 6 7" xfId="450"/>
    <cellStyle name="20% - 强调文字颜色 6 8" xfId="453"/>
    <cellStyle name="20% - 强调文字颜色 6 9" xfId="456"/>
    <cellStyle name="40% - 强调文字颜色 1 10" xfId="209"/>
    <cellStyle name="40% - 强调文字颜色 1 11" xfId="457"/>
    <cellStyle name="40% - 强调文字颜色 1 12" xfId="458"/>
    <cellStyle name="40% - 强调文字颜色 1 13" xfId="1"/>
    <cellStyle name="40% - 强调文字颜色 1 14" xfId="459"/>
    <cellStyle name="40% - 强调文字颜色 1 15" xfId="460"/>
    <cellStyle name="40% - 强调文字颜色 1 16" xfId="462"/>
    <cellStyle name="40% - 强调文字颜色 1 17" xfId="162"/>
    <cellStyle name="40% - 强调文字颜色 1 18" xfId="465"/>
    <cellStyle name="40% - 强调文字颜色 1 19" xfId="468"/>
    <cellStyle name="40% - 强调文字颜色 1 2" xfId="469"/>
    <cellStyle name="40% - 强调文字颜色 1 20" xfId="461"/>
    <cellStyle name="40% - 强调文字颜色 1 21" xfId="463"/>
    <cellStyle name="40% - 强调文字颜色 1 22" xfId="163"/>
    <cellStyle name="40% - 强调文字颜色 1 3" xfId="473"/>
    <cellStyle name="40% - 强调文字颜色 1 4" xfId="477"/>
    <cellStyle name="40% - 强调文字颜色 1 5" xfId="479"/>
    <cellStyle name="40% - 强调文字颜色 1 6" xfId="161"/>
    <cellStyle name="40% - 强调文字颜色 1 7" xfId="481"/>
    <cellStyle name="40% - 强调文字颜色 1 8" xfId="483"/>
    <cellStyle name="40% - 强调文字颜色 1 9" xfId="485"/>
    <cellStyle name="40% - 强调文字颜色 2 10" xfId="487"/>
    <cellStyle name="40% - 强调文字颜色 2 11" xfId="95"/>
    <cellStyle name="40% - 强调文字颜色 2 12" xfId="21"/>
    <cellStyle name="40% - 强调文字颜色 2 13" xfId="247"/>
    <cellStyle name="40% - 强调文字颜色 2 14" xfId="249"/>
    <cellStyle name="40% - 强调文字颜色 2 15" xfId="252"/>
    <cellStyle name="40% - 强调文字颜色 2 16" xfId="256"/>
    <cellStyle name="40% - 强调文字颜色 2 17" xfId="261"/>
    <cellStyle name="40% - 强调文字颜色 2 18" xfId="265"/>
    <cellStyle name="40% - 强调文字颜色 2 19" xfId="267"/>
    <cellStyle name="40% - 强调文字颜色 2 2" xfId="488"/>
    <cellStyle name="40% - 强调文字颜色 2 20" xfId="253"/>
    <cellStyle name="40% - 强调文字颜色 2 21" xfId="257"/>
    <cellStyle name="40% - 强调文字颜色 2 22" xfId="262"/>
    <cellStyle name="40% - 强调文字颜色 2 3" xfId="491"/>
    <cellStyle name="40% - 强调文字颜色 2 4" xfId="317"/>
    <cellStyle name="40% - 强调文字颜色 2 5" xfId="320"/>
    <cellStyle name="40% - 强调文字颜色 2 6" xfId="323"/>
    <cellStyle name="40% - 强调文字颜色 2 7" xfId="327"/>
    <cellStyle name="40% - 强调文字颜色 2 8" xfId="129"/>
    <cellStyle name="40% - 强调文字颜色 2 9" xfId="332"/>
    <cellStyle name="40% - 强调文字颜色 3 10" xfId="38"/>
    <cellStyle name="40% - 强调文字颜色 3 11" xfId="281"/>
    <cellStyle name="40% - 强调文字颜色 3 12" xfId="283"/>
    <cellStyle name="40% - 强调文字颜色 3 13" xfId="285"/>
    <cellStyle name="40% - 强调文字颜色 3 14" xfId="287"/>
    <cellStyle name="40% - 强调文字颜色 3 15" xfId="289"/>
    <cellStyle name="40% - 强调文字颜色 3 16" xfId="293"/>
    <cellStyle name="40% - 强调文字颜色 3 17" xfId="297"/>
    <cellStyle name="40% - 强调文字颜色 3 18" xfId="301"/>
    <cellStyle name="40% - 强调文字颜色 3 19" xfId="303"/>
    <cellStyle name="40% - 强调文字颜色 3 2" xfId="212"/>
    <cellStyle name="40% - 强调文字颜色 3 20" xfId="290"/>
    <cellStyle name="40% - 强调文字颜色 3 21" xfId="294"/>
    <cellStyle name="40% - 强调文字颜色 3 22" xfId="298"/>
    <cellStyle name="40% - 强调文字颜色 3 3" xfId="219"/>
    <cellStyle name="40% - 强调文字颜色 3 4" xfId="492"/>
    <cellStyle name="40% - 强调文字颜色 3 5" xfId="493"/>
    <cellStyle name="40% - 强调文字颜色 3 6" xfId="496"/>
    <cellStyle name="40% - 强调文字颜色 3 7" xfId="497"/>
    <cellStyle name="40% - 强调文字颜色 3 8" xfId="45"/>
    <cellStyle name="40% - 强调文字颜色 3 9" xfId="32"/>
    <cellStyle name="40% - 强调文字颜色 4 10" xfId="489"/>
    <cellStyle name="40% - 强调文字颜色 4 11" xfId="316"/>
    <cellStyle name="40% - 强调文字颜色 4 12" xfId="319"/>
    <cellStyle name="40% - 强调文字颜色 4 13" xfId="322"/>
    <cellStyle name="40% - 强调文字颜色 4 14" xfId="326"/>
    <cellStyle name="40% - 强调文字颜色 4 15" xfId="125"/>
    <cellStyle name="40% - 强调文字颜色 4 16" xfId="330"/>
    <cellStyle name="40% - 强调文字颜色 4 17" xfId="335"/>
    <cellStyle name="40% - 强调文字颜色 4 18" xfId="339"/>
    <cellStyle name="40% - 强调文字颜色 4 19" xfId="341"/>
    <cellStyle name="40% - 强调文字颜色 4 2" xfId="57"/>
    <cellStyle name="40% - 强调文字颜色 4 20" xfId="126"/>
    <cellStyle name="40% - 强调文字颜色 4 21" xfId="331"/>
    <cellStyle name="40% - 强调文字颜色 4 22" xfId="336"/>
    <cellStyle name="40% - 强调文字颜色 4 3" xfId="498"/>
    <cellStyle name="40% - 强调文字颜色 4 4" xfId="499"/>
    <cellStyle name="40% - 强调文字颜色 4 5" xfId="500"/>
    <cellStyle name="40% - 强调文字颜色 4 6" xfId="501"/>
    <cellStyle name="40% - 强调文字颜色 4 7" xfId="502"/>
    <cellStyle name="40% - 强调文字颜色 4 8" xfId="504"/>
    <cellStyle name="40% - 强调文字颜色 4 9" xfId="204"/>
    <cellStyle name="40% - 强调文字颜色 5 10" xfId="506"/>
    <cellStyle name="40% - 强调文字颜色 5 11" xfId="372"/>
    <cellStyle name="40% - 强调文字颜色 5 12" xfId="374"/>
    <cellStyle name="40% - 强调文字颜色 5 13" xfId="131"/>
    <cellStyle name="40% - 强调文字颜色 5 14" xfId="376"/>
    <cellStyle name="40% - 强调文字颜色 5 15" xfId="378"/>
    <cellStyle name="40% - 强调文字颜色 5 16" xfId="382"/>
    <cellStyle name="40% - 强调文字颜色 5 17" xfId="52"/>
    <cellStyle name="40% - 强调文字颜色 5 18" xfId="386"/>
    <cellStyle name="40% - 强调文字颜色 5 19" xfId="388"/>
    <cellStyle name="40% - 强调文字颜色 5 2" xfId="508"/>
    <cellStyle name="40% - 强调文字颜色 5 20" xfId="379"/>
    <cellStyle name="40% - 强调文字颜色 5 21" xfId="383"/>
    <cellStyle name="40% - 强调文字颜色 5 22" xfId="53"/>
    <cellStyle name="40% - 强调文字颜色 5 3" xfId="510"/>
    <cellStyle name="40% - 强调文字颜色 5 4" xfId="512"/>
    <cellStyle name="40% - 强调文字颜色 5 5" xfId="217"/>
    <cellStyle name="40% - 强调文字颜色 5 6" xfId="514"/>
    <cellStyle name="40% - 强调文字颜色 5 7" xfId="62"/>
    <cellStyle name="40% - 强调文字颜色 5 8" xfId="516"/>
    <cellStyle name="40% - 强调文字颜色 5 9" xfId="518"/>
    <cellStyle name="40% - 强调文字颜色 6 10" xfId="519"/>
    <cellStyle name="40% - 强调文字颜色 6 11" xfId="40"/>
    <cellStyle name="40% - 强调文字颜色 6 12" xfId="103"/>
    <cellStyle name="40% - 强调文字颜色 6 13" xfId="141"/>
    <cellStyle name="40% - 强调文字颜色 6 14" xfId="344"/>
    <cellStyle name="40% - 强调文字颜色 6 15" xfId="65"/>
    <cellStyle name="40% - 强调文字颜色 6 16" xfId="350"/>
    <cellStyle name="40% - 强调文字颜色 6 17" xfId="356"/>
    <cellStyle name="40% - 强调文字颜色 6 18" xfId="363"/>
    <cellStyle name="40% - 强调文字颜色 6 19" xfId="367"/>
    <cellStyle name="40% - 强调文字颜色 6 2" xfId="520"/>
    <cellStyle name="40% - 强调文字颜色 6 20" xfId="66"/>
    <cellStyle name="40% - 强调文字颜色 6 21" xfId="351"/>
    <cellStyle name="40% - 强调文字颜色 6 22" xfId="357"/>
    <cellStyle name="40% - 强调文字颜色 6 3" xfId="521"/>
    <cellStyle name="40% - 强调文字颜色 6 4" xfId="522"/>
    <cellStyle name="40% - 强调文字颜色 6 5" xfId="63"/>
    <cellStyle name="40% - 强调文字颜色 6 6" xfId="523"/>
    <cellStyle name="40% - 强调文字颜色 6 7" xfId="525"/>
    <cellStyle name="40% - 强调文字颜色 6 8" xfId="526"/>
    <cellStyle name="40% - 强调文字颜色 6 9" xfId="527"/>
    <cellStyle name="60% - 强调文字颜色 1 2" xfId="347"/>
    <cellStyle name="60% - 强调文字颜色 1 3" xfId="353"/>
    <cellStyle name="60% - 强调文字颜色 1 4" xfId="359"/>
    <cellStyle name="60% - 强调文字颜色 1 5" xfId="365"/>
    <cellStyle name="60% - 强调文字颜色 1 6" xfId="234"/>
    <cellStyle name="60% - 强调文字颜色 1 7" xfId="369"/>
    <cellStyle name="60% - 强调文字颜色 1 8" xfId="486"/>
    <cellStyle name="60% - 强调文字颜色 1 9" xfId="93"/>
    <cellStyle name="60% - 强调文字颜色 2 2" xfId="393"/>
    <cellStyle name="60% - 强调文字颜色 2 3" xfId="27"/>
    <cellStyle name="60% - 强调文字颜色 2 4" xfId="396"/>
    <cellStyle name="60% - 强调文字颜色 2 5" xfId="171"/>
    <cellStyle name="60% - 强调文字颜色 2 6" xfId="174"/>
    <cellStyle name="60% - 强调文字颜色 2 7" xfId="177"/>
    <cellStyle name="60% - 强调文字颜色 2 8" xfId="180"/>
    <cellStyle name="60% - 强调文字颜色 2 9" xfId="184"/>
    <cellStyle name="60% - 强调文字颜色 3 2" xfId="403"/>
    <cellStyle name="60% - 强调文字颜色 3 3" xfId="406"/>
    <cellStyle name="60% - 强调文字颜色 3 4" xfId="408"/>
    <cellStyle name="60% - 强调文字颜色 3 5" xfId="241"/>
    <cellStyle name="60% - 强调文字颜色 3 6" xfId="410"/>
    <cellStyle name="60% - 强调文字颜色 3 7" xfId="413"/>
    <cellStyle name="60% - 强调文字颜色 3 8" xfId="528"/>
    <cellStyle name="60% - 强调文字颜色 3 9" xfId="529"/>
    <cellStyle name="60% - 强调文字颜色 4 2" xfId="438"/>
    <cellStyle name="60% - 强调文字颜色 4 3" xfId="442"/>
    <cellStyle name="60% - 强调文字颜色 4 4" xfId="445"/>
    <cellStyle name="60% - 强调文字颜色 4 5" xfId="448"/>
    <cellStyle name="60% - 强调文字颜色 4 6" xfId="451"/>
    <cellStyle name="60% - 强调文字颜色 4 7" xfId="454"/>
    <cellStyle name="60% - 强调文字颜色 4 8" xfId="530"/>
    <cellStyle name="60% - 强调文字颜色 4 9" xfId="532"/>
    <cellStyle name="60% - 强调文字颜色 5 2" xfId="533"/>
    <cellStyle name="60% - 强调文字颜色 5 3" xfId="534"/>
    <cellStyle name="60% - 强调文字颜色 5 4" xfId="535"/>
    <cellStyle name="60% - 强调文字颜色 5 5" xfId="536"/>
    <cellStyle name="60% - 强调文字颜色 5 6" xfId="537"/>
    <cellStyle name="60% - 强调文字颜色 5 7" xfId="538"/>
    <cellStyle name="60% - 强调文字颜色 5 8" xfId="539"/>
    <cellStyle name="60% - 强调文字颜色 5 9" xfId="540"/>
    <cellStyle name="60% - 强调文字颜色 6 2" xfId="136"/>
    <cellStyle name="60% - 强调文字颜色 6 3" xfId="422"/>
    <cellStyle name="60% - 强调文字颜色 6 4" xfId="425"/>
    <cellStyle name="60% - 强调文字颜色 6 5" xfId="428"/>
    <cellStyle name="60% - 强调文字颜色 6 6" xfId="430"/>
    <cellStyle name="60% - 强调文字颜色 6 7" xfId="541"/>
    <cellStyle name="60% - 强调文字颜色 6 8" xfId="37"/>
    <cellStyle name="60% - 强调文字颜色 6 9" xfId="279"/>
    <cellStyle name="6mal" xfId="495"/>
    <cellStyle name="Accent1" xfId="471"/>
    <cellStyle name="Accent1 - 20%" xfId="221"/>
    <cellStyle name="Accent1 - 20% 2" xfId="152"/>
    <cellStyle name="Accent1 - 20% 3" xfId="156"/>
    <cellStyle name="Accent1 - 20% 4" xfId="270"/>
    <cellStyle name="Accent1 - 20% 5" xfId="272"/>
    <cellStyle name="Accent1 - 20% 6" xfId="274"/>
    <cellStyle name="Accent1 - 20% 7" xfId="276"/>
    <cellStyle name="Accent1 - 20% 8" xfId="278"/>
    <cellStyle name="Accent1 - 20% 9" xfId="542"/>
    <cellStyle name="Accent1 - 20%_出书提成" xfId="543"/>
    <cellStyle name="Accent1 - 40%" xfId="544"/>
    <cellStyle name="Accent1 - 40% 2" xfId="545"/>
    <cellStyle name="Accent1 - 40% 3" xfId="546"/>
    <cellStyle name="Accent1 - 40% 4" xfId="547"/>
    <cellStyle name="Accent1 - 40% 5" xfId="550"/>
    <cellStyle name="Accent1 - 40% 6" xfId="551"/>
    <cellStyle name="Accent1 - 40% 7" xfId="552"/>
    <cellStyle name="Accent1 - 40% 8" xfId="553"/>
    <cellStyle name="Accent1 - 40% 9" xfId="14"/>
    <cellStyle name="Accent1 - 40%_出书提成" xfId="182"/>
    <cellStyle name="Accent1 - 60%" xfId="555"/>
    <cellStyle name="Accent1 - 60% 2" xfId="464"/>
    <cellStyle name="Accent1 - 60% 3" xfId="466"/>
    <cellStyle name="Accent1 - 60% 4" xfId="556"/>
    <cellStyle name="Accent1 - 60% 5" xfId="557"/>
    <cellStyle name="Accent1 - 60% 6" xfId="98"/>
    <cellStyle name="Accent1 - 60% 7" xfId="558"/>
    <cellStyle name="Accent1 - 60% 8" xfId="559"/>
    <cellStyle name="Accent1 - 60% 9" xfId="560"/>
    <cellStyle name="Accent1 - 60%_出书提成" xfId="418"/>
    <cellStyle name="Accent1 2" xfId="192"/>
    <cellStyle name="Accent1 3" xfId="195"/>
    <cellStyle name="Accent1 4" xfId="121"/>
    <cellStyle name="Accent1 5" xfId="4"/>
    <cellStyle name="Accent1 6" xfId="561"/>
    <cellStyle name="Accent1 7" xfId="562"/>
    <cellStyle name="Accent1 8" xfId="563"/>
    <cellStyle name="Accent1 9" xfId="564"/>
    <cellStyle name="Accent1_Book1" xfId="46"/>
    <cellStyle name="Accent2" xfId="475"/>
    <cellStyle name="Accent2 - 20%" xfId="101"/>
    <cellStyle name="Accent2 - 20% 2" xfId="8"/>
    <cellStyle name="Accent2 - 20% 3" xfId="24"/>
    <cellStyle name="Accent2 - 20% 4" xfId="105"/>
    <cellStyle name="Accent2 - 20% 5" xfId="108"/>
    <cellStyle name="Accent2 - 20% 6" xfId="110"/>
    <cellStyle name="Accent2 - 20% 7" xfId="112"/>
    <cellStyle name="Accent2 - 20% 8" xfId="114"/>
    <cellStyle name="Accent2 - 20% 9" xfId="116"/>
    <cellStyle name="Accent2 - 20%_出书提成" xfId="120"/>
    <cellStyle name="Accent2 - 40%" xfId="13"/>
    <cellStyle name="Accent2 - 40% 2" xfId="75"/>
    <cellStyle name="Accent2 - 40% 3" xfId="78"/>
    <cellStyle name="Accent2 - 40% 4" xfId="82"/>
    <cellStyle name="Accent2 - 40% 5" xfId="87"/>
    <cellStyle name="Accent2 - 40% 6" xfId="566"/>
    <cellStyle name="Accent2 - 40% 7" xfId="568"/>
    <cellStyle name="Accent2 - 40% 8" xfId="570"/>
    <cellStyle name="Accent2 - 40% 9" xfId="572"/>
    <cellStyle name="Accent2 - 40%_出书提成" xfId="575"/>
    <cellStyle name="Accent2 - 60%" xfId="18"/>
    <cellStyle name="Accent2 - 60% 2" xfId="576"/>
    <cellStyle name="Accent2 - 60% 3" xfId="577"/>
    <cellStyle name="Accent2 - 60% 4" xfId="578"/>
    <cellStyle name="Accent2 - 60% 5" xfId="579"/>
    <cellStyle name="Accent2 - 60% 6" xfId="580"/>
    <cellStyle name="Accent2 - 60% 7" xfId="581"/>
    <cellStyle name="Accent2 - 60% 8" xfId="582"/>
    <cellStyle name="Accent2 - 60% 9" xfId="231"/>
    <cellStyle name="Accent2 - 60%_出书提成" xfId="554"/>
    <cellStyle name="Accent2 2" xfId="583"/>
    <cellStyle name="Accent2 3" xfId="584"/>
    <cellStyle name="Accent2 4" xfId="239"/>
    <cellStyle name="Accent2 5" xfId="585"/>
    <cellStyle name="Accent2 6" xfId="586"/>
    <cellStyle name="Accent2 7" xfId="587"/>
    <cellStyle name="Accent2 8" xfId="588"/>
    <cellStyle name="Accent2 9" xfId="589"/>
    <cellStyle name="Accent2_Book1" xfId="590"/>
    <cellStyle name="Accent3" xfId="592"/>
    <cellStyle name="Accent3 - 20%" xfId="594"/>
    <cellStyle name="Accent3 - 20% 2" xfId="596"/>
    <cellStyle name="Accent3 - 20% 3" xfId="598"/>
    <cellStyle name="Accent3 - 20% 4" xfId="600"/>
    <cellStyle name="Accent3 - 20% 5" xfId="602"/>
    <cellStyle name="Accent3 - 20% 6" xfId="603"/>
    <cellStyle name="Accent3 - 20% 7" xfId="604"/>
    <cellStyle name="Accent3 - 20% 8" xfId="99"/>
    <cellStyle name="Accent3 - 20% 9" xfId="605"/>
    <cellStyle name="Accent3 - 20%_出书提成" xfId="606"/>
    <cellStyle name="Accent3 - 40%" xfId="608"/>
    <cellStyle name="Accent3 - 40% 2" xfId="609"/>
    <cellStyle name="Accent3 - 40% 3" xfId="610"/>
    <cellStyle name="Accent3 - 40% 3 4" xfId="611"/>
    <cellStyle name="Accent3 - 40% 4" xfId="612"/>
    <cellStyle name="Accent3 - 40% 5" xfId="613"/>
    <cellStyle name="Accent3 - 40% 6" xfId="615"/>
    <cellStyle name="Accent3 - 40% 7" xfId="617"/>
    <cellStyle name="Accent3 - 40% 8" xfId="619"/>
    <cellStyle name="Accent3 - 40% 9" xfId="621"/>
    <cellStyle name="Accent3 - 40%_出书提成" xfId="622"/>
    <cellStyle name="Accent3 - 60%" xfId="623"/>
    <cellStyle name="Accent3 - 60% 2" xfId="624"/>
    <cellStyle name="Accent3 - 60% 3" xfId="625"/>
    <cellStyle name="Accent3 - 60% 4" xfId="626"/>
    <cellStyle name="Accent3 - 60% 5" xfId="627"/>
    <cellStyle name="Accent3 - 60% 6" xfId="628"/>
    <cellStyle name="Accent3 - 60% 7" xfId="629"/>
    <cellStyle name="Accent3 - 60% 8" xfId="630"/>
    <cellStyle name="Accent3 - 60% 9" xfId="632"/>
    <cellStyle name="Accent3 - 60%_出书提成" xfId="633"/>
    <cellStyle name="Accent3 2" xfId="634"/>
    <cellStyle name="Accent3 3" xfId="635"/>
    <cellStyle name="Accent3 4" xfId="636"/>
    <cellStyle name="Accent3 5" xfId="637"/>
    <cellStyle name="Accent3 6" xfId="638"/>
    <cellStyle name="Accent3 7" xfId="640"/>
    <cellStyle name="Accent3 8" xfId="223"/>
    <cellStyle name="Accent3 9" xfId="641"/>
    <cellStyle name="Accent3_Book1" xfId="229"/>
    <cellStyle name="Accent4" xfId="643"/>
    <cellStyle name="Accent4 - 20%" xfId="644"/>
    <cellStyle name="Accent4 - 20% 2" xfId="645"/>
    <cellStyle name="Accent4 - 20% 3" xfId="646"/>
    <cellStyle name="Accent4 - 20% 4" xfId="647"/>
    <cellStyle name="Accent4 - 20% 5" xfId="648"/>
    <cellStyle name="Accent4 - 20% 6" xfId="649"/>
    <cellStyle name="Accent4 - 20% 7" xfId="651"/>
    <cellStyle name="Accent4 - 20% 8" xfId="652"/>
    <cellStyle name="Accent4 - 20% 9" xfId="653"/>
    <cellStyle name="Accent4 - 20%_出书提成" xfId="654"/>
    <cellStyle name="Accent4 - 40%" xfId="655"/>
    <cellStyle name="Accent4 - 40% 2" xfId="531"/>
    <cellStyle name="Accent4 - 40% 3" xfId="656"/>
    <cellStyle name="Accent4 - 40% 4" xfId="658"/>
    <cellStyle name="Accent4 - 40% 5" xfId="660"/>
    <cellStyle name="Accent4 - 40% 6" xfId="662"/>
    <cellStyle name="Accent4 - 40% 7" xfId="664"/>
    <cellStyle name="Accent4 - 40% 8" xfId="666"/>
    <cellStyle name="Accent4 - 40% 9" xfId="668"/>
    <cellStyle name="Accent4 - 40%_出书提成" xfId="670"/>
    <cellStyle name="Accent4 - 60%" xfId="672"/>
    <cellStyle name="Accent4 - 60% 2" xfId="673"/>
    <cellStyle name="Accent4 - 60% 3" xfId="675"/>
    <cellStyle name="Accent4 - 60% 4" xfId="676"/>
    <cellStyle name="Accent4 - 60% 5" xfId="678"/>
    <cellStyle name="Accent4 - 60% 6" xfId="679"/>
    <cellStyle name="Accent4 - 60% 7" xfId="680"/>
    <cellStyle name="Accent4 - 60% 8" xfId="681"/>
    <cellStyle name="Accent4 - 60% 9" xfId="682"/>
    <cellStyle name="Accent4 - 60%_出书提成" xfId="683"/>
    <cellStyle name="Accent4 2" xfId="684"/>
    <cellStyle name="Accent4 3" xfId="685"/>
    <cellStyle name="Accent4 4" xfId="686"/>
    <cellStyle name="Accent4 5" xfId="688"/>
    <cellStyle name="Accent4 6" xfId="690"/>
    <cellStyle name="Accent4 7" xfId="692"/>
    <cellStyle name="Accent4 8" xfId="694"/>
    <cellStyle name="Accent4 9" xfId="697"/>
    <cellStyle name="Accent4_Book1" xfId="698"/>
    <cellStyle name="Accent5" xfId="699"/>
    <cellStyle name="Accent5 - 20%" xfId="700"/>
    <cellStyle name="Accent5 - 20% 2" xfId="701"/>
    <cellStyle name="Accent5 - 20% 3" xfId="702"/>
    <cellStyle name="Accent5 - 20% 4" xfId="703"/>
    <cellStyle name="Accent5 - 20% 5" xfId="704"/>
    <cellStyle name="Accent5 - 20% 6" xfId="705"/>
    <cellStyle name="Accent5 - 20% 7" xfId="706"/>
    <cellStyle name="Accent5 - 20% 8" xfId="707"/>
    <cellStyle name="Accent5 - 20% 9" xfId="708"/>
    <cellStyle name="Accent5 - 20%_出书提成" xfId="709"/>
    <cellStyle name="Accent5 - 40%" xfId="710"/>
    <cellStyle name="Accent5 - 40% 2" xfId="711"/>
    <cellStyle name="Accent5 - 40% 3" xfId="712"/>
    <cellStyle name="Accent5 - 40% 4" xfId="244"/>
    <cellStyle name="Accent5 - 40% 5" xfId="713"/>
    <cellStyle name="Accent5 - 40% 6" xfId="714"/>
    <cellStyle name="Accent5 - 40% 7" xfId="715"/>
    <cellStyle name="Accent5 - 40% 8" xfId="716"/>
    <cellStyle name="Accent5 - 40% 9" xfId="719"/>
    <cellStyle name="Accent5 - 40%_出书提成" xfId="720"/>
    <cellStyle name="Accent5 - 60%" xfId="721"/>
    <cellStyle name="Accent5 - 60% 2" xfId="722"/>
    <cellStyle name="Accent5 - 60% 3" xfId="723"/>
    <cellStyle name="Accent5 - 60% 4" xfId="724"/>
    <cellStyle name="Accent5 - 60% 5" xfId="725"/>
    <cellStyle name="Accent5 - 60% 6" xfId="726"/>
    <cellStyle name="Accent5 - 60% 7" xfId="727"/>
    <cellStyle name="Accent5 - 60% 8" xfId="728"/>
    <cellStyle name="Accent5 - 60% 9" xfId="730"/>
    <cellStyle name="Accent5 - 60%_出书提成" xfId="731"/>
    <cellStyle name="Accent5 2" xfId="732"/>
    <cellStyle name="Accent5 3" xfId="733"/>
    <cellStyle name="Accent5 4" xfId="735"/>
    <cellStyle name="Accent5 5" xfId="737"/>
    <cellStyle name="Accent5 6" xfId="739"/>
    <cellStyle name="Accent5 7" xfId="741"/>
    <cellStyle name="Accent5 8" xfId="743"/>
    <cellStyle name="Accent5 9" xfId="745"/>
    <cellStyle name="Accent5_Book1" xfId="746"/>
    <cellStyle name="Accent6" xfId="747"/>
    <cellStyle name="Accent6 - 20%" xfId="748"/>
    <cellStyle name="Accent6 - 20% 2" xfId="750"/>
    <cellStyle name="Accent6 - 20% 3" xfId="752"/>
    <cellStyle name="Accent6 - 20% 4" xfId="754"/>
    <cellStyle name="Accent6 - 20% 5" xfId="756"/>
    <cellStyle name="Accent6 - 20% 6" xfId="757"/>
    <cellStyle name="Accent6 - 20% 7" xfId="607"/>
    <cellStyle name="Accent6 - 20% 8" xfId="758"/>
    <cellStyle name="Accent6 - 20% 9" xfId="759"/>
    <cellStyle name="Accent6 - 20%_出书提成" xfId="761"/>
    <cellStyle name="Accent6 - 40%" xfId="763"/>
    <cellStyle name="Accent6 - 40% 2" xfId="764"/>
    <cellStyle name="Accent6 - 40% 3" xfId="765"/>
    <cellStyle name="Accent6 - 40% 4" xfId="766"/>
    <cellStyle name="Accent6 - 40% 5" xfId="760"/>
    <cellStyle name="Accent6 - 40% 6" xfId="767"/>
    <cellStyle name="Accent6 - 40% 7" xfId="768"/>
    <cellStyle name="Accent6 - 40% 8" xfId="769"/>
    <cellStyle name="Accent6 - 40% 9" xfId="770"/>
    <cellStyle name="Accent6 - 40%_出书提成" xfId="771"/>
    <cellStyle name="Accent6 - 60%" xfId="772"/>
    <cellStyle name="Accent6 - 60% 2" xfId="773"/>
    <cellStyle name="Accent6 - 60% 3" xfId="774"/>
    <cellStyle name="Accent6 - 60% 4" xfId="775"/>
    <cellStyle name="Accent6 - 60% 5" xfId="776"/>
    <cellStyle name="Accent6 - 60% 6" xfId="777"/>
    <cellStyle name="Accent6 - 60% 7" xfId="778"/>
    <cellStyle name="Accent6 - 60% 8" xfId="779"/>
    <cellStyle name="Accent6 - 60% 9" xfId="780"/>
    <cellStyle name="Accent6 - 60%_出书提成" xfId="73"/>
    <cellStyle name="Accent6 2" xfId="781"/>
    <cellStyle name="Accent6 3" xfId="782"/>
    <cellStyle name="Accent6 4" xfId="783"/>
    <cellStyle name="Accent6 5" xfId="784"/>
    <cellStyle name="Accent6 6" xfId="785"/>
    <cellStyle name="Accent6 7" xfId="786"/>
    <cellStyle name="Accent6 8" xfId="787"/>
    <cellStyle name="Accent6 9" xfId="788"/>
    <cellStyle name="Accent6_Book1" xfId="789"/>
    <cellStyle name="args.style" xfId="6"/>
    <cellStyle name="ColLevel_0" xfId="791"/>
    <cellStyle name="Comma [0]_!!!GO" xfId="793"/>
    <cellStyle name="comma zerodec" xfId="795"/>
    <cellStyle name="Comma_!!!GO" xfId="796"/>
    <cellStyle name="Currency [0]_!!!GO" xfId="798"/>
    <cellStyle name="Currency_!!!GO" xfId="799"/>
    <cellStyle name="Currency1" xfId="800"/>
    <cellStyle name="Date" xfId="801"/>
    <cellStyle name="Dollar (zero dec)" xfId="804"/>
    <cellStyle name="Grey" xfId="805"/>
    <cellStyle name="Grey 2" xfId="806"/>
    <cellStyle name="Grey_出书提成" xfId="807"/>
    <cellStyle name="Header1" xfId="809"/>
    <cellStyle name="Header2" xfId="811"/>
    <cellStyle name="Header2 2" xfId="812"/>
    <cellStyle name="Header2 3" xfId="813"/>
    <cellStyle name="Header2 4" xfId="814"/>
    <cellStyle name="Header2 5" xfId="815"/>
    <cellStyle name="Header2_出书提成" xfId="817"/>
    <cellStyle name="Input [yellow]" xfId="819"/>
    <cellStyle name="Input [yellow] 2" xfId="820"/>
    <cellStyle name="Input [yellow]_出书提成" xfId="821"/>
    <cellStyle name="Input Cells" xfId="822"/>
    <cellStyle name="Input Cells 2" xfId="505"/>
    <cellStyle name="Input Cells_出书提成" xfId="16"/>
    <cellStyle name="Linked Cells" xfId="823"/>
    <cellStyle name="Linked Cells 2" xfId="729"/>
    <cellStyle name="Linked Cells_出书提成" xfId="825"/>
    <cellStyle name="Millares [0]_96 Risk" xfId="826"/>
    <cellStyle name="Millares_96 Risk" xfId="828"/>
    <cellStyle name="Milliers [0]_!!!GO" xfId="830"/>
    <cellStyle name="Milliers_!!!GO" xfId="831"/>
    <cellStyle name="Moneda [0]_96 Risk" xfId="832"/>
    <cellStyle name="Moneda_96 Risk" xfId="835"/>
    <cellStyle name="Mon閠aire [0]_!!!GO" xfId="503"/>
    <cellStyle name="Mon閠aire_!!!GO" xfId="838"/>
    <cellStyle name="New Times Roman" xfId="839"/>
    <cellStyle name="no dec" xfId="840"/>
    <cellStyle name="Normal - Style1" xfId="841"/>
    <cellStyle name="Normal_!!!GO" xfId="842"/>
    <cellStyle name="per.style" xfId="718"/>
    <cellStyle name="Percent [2]" xfId="843"/>
    <cellStyle name="Percent [2] 10" xfId="844"/>
    <cellStyle name="Percent [2] 2" xfId="845"/>
    <cellStyle name="Percent [2] 3" xfId="846"/>
    <cellStyle name="Percent [2] 4" xfId="847"/>
    <cellStyle name="Percent [2] 5" xfId="848"/>
    <cellStyle name="Percent [2] 6" xfId="849"/>
    <cellStyle name="Percent [2] 7" xfId="850"/>
    <cellStyle name="Percent [2] 8" xfId="851"/>
    <cellStyle name="Percent [2] 9" xfId="852"/>
    <cellStyle name="Percent_!!!GO" xfId="853"/>
    <cellStyle name="Pourcentage_pldt" xfId="854"/>
    <cellStyle name="PSChar" xfId="855"/>
    <cellStyle name="PSChar 10" xfId="402"/>
    <cellStyle name="PSChar 2" xfId="856"/>
    <cellStyle name="PSChar 3" xfId="858"/>
    <cellStyle name="PSChar 4" xfId="859"/>
    <cellStyle name="PSChar 5" xfId="860"/>
    <cellStyle name="PSChar 6" xfId="861"/>
    <cellStyle name="PSChar 7" xfId="862"/>
    <cellStyle name="PSChar 8" xfId="863"/>
    <cellStyle name="PSChar 9" xfId="864"/>
    <cellStyle name="PSDate" xfId="866"/>
    <cellStyle name="PSDate 10" xfId="869"/>
    <cellStyle name="PSDate 2" xfId="870"/>
    <cellStyle name="PSDate 3" xfId="871"/>
    <cellStyle name="PSDate 4" xfId="872"/>
    <cellStyle name="PSDate 5" xfId="873"/>
    <cellStyle name="PSDate 6" xfId="874"/>
    <cellStyle name="PSDate 7" xfId="875"/>
    <cellStyle name="PSDate 8" xfId="876"/>
    <cellStyle name="PSDate 9" xfId="877"/>
    <cellStyle name="PSDec" xfId="878"/>
    <cellStyle name="PSDec 10" xfId="879"/>
    <cellStyle name="PSDec 2" xfId="881"/>
    <cellStyle name="PSDec 3" xfId="883"/>
    <cellStyle name="PSDec 4" xfId="885"/>
    <cellStyle name="PSDec 5" xfId="887"/>
    <cellStyle name="PSDec 6" xfId="889"/>
    <cellStyle name="PSDec 7" xfId="892"/>
    <cellStyle name="PSDec 8" xfId="895"/>
    <cellStyle name="PSDec 9" xfId="134"/>
    <cellStyle name="PSHeading" xfId="896"/>
    <cellStyle name="PSInt" xfId="897"/>
    <cellStyle name="PSInt 10" xfId="898"/>
    <cellStyle name="PSInt 2" xfId="899"/>
    <cellStyle name="PSInt 3" xfId="901"/>
    <cellStyle name="PSInt 4" xfId="902"/>
    <cellStyle name="PSInt 5" xfId="903"/>
    <cellStyle name="PSInt 6" xfId="904"/>
    <cellStyle name="PSInt 7" xfId="905"/>
    <cellStyle name="PSInt 8" xfId="906"/>
    <cellStyle name="PSInt 9" xfId="907"/>
    <cellStyle name="PSSpacer" xfId="674"/>
    <cellStyle name="PSSpacer 10" xfId="908"/>
    <cellStyle name="PSSpacer 2" xfId="909"/>
    <cellStyle name="PSSpacer 3" xfId="910"/>
    <cellStyle name="PSSpacer 4" xfId="912"/>
    <cellStyle name="PSSpacer 5" xfId="913"/>
    <cellStyle name="PSSpacer 6" xfId="168"/>
    <cellStyle name="PSSpacer 7" xfId="914"/>
    <cellStyle name="PSSpacer 8" xfId="829"/>
    <cellStyle name="PSSpacer 9" xfId="915"/>
    <cellStyle name="RowLevel_0" xfId="917"/>
    <cellStyle name="sstot" xfId="919"/>
    <cellStyle name="Standard_AREAS" xfId="166"/>
    <cellStyle name="t" xfId="857"/>
    <cellStyle name="t_HVAC Equipment (3)" xfId="920"/>
    <cellStyle name="t_HVAC Equipment (3)_Sheet1" xfId="921"/>
    <cellStyle name="t_HVAC Equipment (3)_Sheet1_12月份体育中心分校收入说明表2012年" xfId="923"/>
    <cellStyle name="t_HVAC Equipment (3)_Sheet1_Book1" xfId="924"/>
    <cellStyle name="t_HVAC Equipment (3)_Sheet1_Book1_1" xfId="925"/>
    <cellStyle name="t_HVAC Equipment (3)_Sheet1_出书提成" xfId="928"/>
    <cellStyle name="t_HVAC Equipment (3)_Sheet1_招生明细" xfId="440"/>
    <cellStyle name="t_HVAC Equipment (3)_出书提成" xfId="929"/>
    <cellStyle name="t_HVAC Equipment (3)_招生明细" xfId="930"/>
    <cellStyle name="t_Sheet1" xfId="931"/>
    <cellStyle name="t_Sheet1_12月份体育中心分校收入说明表2012年" xfId="932"/>
    <cellStyle name="t_Sheet1_Book1" xfId="933"/>
    <cellStyle name="t_Sheet1_Book1_1" xfId="934"/>
    <cellStyle name="t_Sheet1_出书提成" xfId="936"/>
    <cellStyle name="t_Sheet1_招生明细" xfId="937"/>
    <cellStyle name="t_出书提成" xfId="938"/>
    <cellStyle name="t_招生明细" xfId="900"/>
    <cellStyle name="百分比" xfId="23" builtinId="5"/>
    <cellStyle name="百分比 10" xfId="939"/>
    <cellStyle name="百分比 11" xfId="940"/>
    <cellStyle name="百分比 12" xfId="941"/>
    <cellStyle name="百分比 13" xfId="942"/>
    <cellStyle name="百分比 14" xfId="943"/>
    <cellStyle name="百分比 15" xfId="945"/>
    <cellStyle name="百分比 16" xfId="947"/>
    <cellStyle name="百分比 17" xfId="949"/>
    <cellStyle name="百分比 18" xfId="951"/>
    <cellStyle name="百分比 19" xfId="226"/>
    <cellStyle name="百分比 2" xfId="952"/>
    <cellStyle name="百分比 20" xfId="944"/>
    <cellStyle name="百分比 21" xfId="946"/>
    <cellStyle name="百分比 22" xfId="948"/>
    <cellStyle name="百分比 23" xfId="950"/>
    <cellStyle name="百分比 24" xfId="225"/>
    <cellStyle name="百分比 3" xfId="953"/>
    <cellStyle name="百分比 4" xfId="954"/>
    <cellStyle name="百分比 4 10" xfId="955"/>
    <cellStyle name="百分比 4 11" xfId="956"/>
    <cellStyle name="百分比 4 12" xfId="957"/>
    <cellStyle name="百分比 4 13" xfId="958"/>
    <cellStyle name="百分比 4 14" xfId="959"/>
    <cellStyle name="百分比 4 15" xfId="961"/>
    <cellStyle name="百分比 4 16" xfId="834"/>
    <cellStyle name="百分比 4 17" xfId="963"/>
    <cellStyle name="百分比 4 18" xfId="964"/>
    <cellStyle name="百分比 4 19" xfId="965"/>
    <cellStyle name="百分比 4 2" xfId="967"/>
    <cellStyle name="百分比 4 20" xfId="960"/>
    <cellStyle name="百分比 4 21" xfId="833"/>
    <cellStyle name="百分比 4 22" xfId="962"/>
    <cellStyle name="百分比 4 3" xfId="969"/>
    <cellStyle name="百分比 4 4" xfId="971"/>
    <cellStyle name="百分比 4 5" xfId="973"/>
    <cellStyle name="百分比 4 6" xfId="976"/>
    <cellStyle name="百分比 4 7" xfId="978"/>
    <cellStyle name="百分比 4 8" xfId="980"/>
    <cellStyle name="百分比 4 9" xfId="982"/>
    <cellStyle name="百分比 4_2014年4月城建分校教学部工资表（OK)" xfId="984"/>
    <cellStyle name="百分比 5" xfId="985"/>
    <cellStyle name="百分比 6" xfId="986"/>
    <cellStyle name="百分比 6 10" xfId="987"/>
    <cellStyle name="百分比 6 11" xfId="989"/>
    <cellStyle name="百分比 6 12" xfId="990"/>
    <cellStyle name="百分比 6 13" xfId="991"/>
    <cellStyle name="百分比 6 14" xfId="992"/>
    <cellStyle name="百分比 6 15" xfId="994"/>
    <cellStyle name="百分比 6 16" xfId="997"/>
    <cellStyle name="百分比 6 17" xfId="868"/>
    <cellStyle name="百分比 6 18" xfId="998"/>
    <cellStyle name="百分比 6 19" xfId="999"/>
    <cellStyle name="百分比 6 2" xfId="1000"/>
    <cellStyle name="百分比 6 2 2" xfId="1925"/>
    <cellStyle name="百分比 6 20" xfId="993"/>
    <cellStyle name="百分比 6 21" xfId="996"/>
    <cellStyle name="百分比 6 22" xfId="867"/>
    <cellStyle name="百分比 6 3" xfId="792"/>
    <cellStyle name="百分比 6 3 2" xfId="1927"/>
    <cellStyle name="百分比 6 4" xfId="1001"/>
    <cellStyle name="百分比 6 4 2" xfId="1930"/>
    <cellStyle name="百分比 6 5" xfId="1002"/>
    <cellStyle name="百分比 6 6" xfId="1004"/>
    <cellStyle name="百分比 6 7" xfId="206"/>
    <cellStyle name="百分比 6 8" xfId="1006"/>
    <cellStyle name="百分比 6 9" xfId="1008"/>
    <cellStyle name="百分比 6_2014年4月城建分校教学部工资表（OK)" xfId="1009"/>
    <cellStyle name="百分比 7" xfId="1010"/>
    <cellStyle name="百分比 8" xfId="1011"/>
    <cellStyle name="百分比 9" xfId="1012"/>
    <cellStyle name="捠壿 [0.00]_Region Orders (2)" xfId="671"/>
    <cellStyle name="捠壿_Region Orders (2)" xfId="1013"/>
    <cellStyle name="编号" xfId="1014"/>
    <cellStyle name="标题 1 2" xfId="1015"/>
    <cellStyle name="标题 1 3" xfId="1016"/>
    <cellStyle name="标题 1 4" xfId="1017"/>
    <cellStyle name="标题 1 5" xfId="1019"/>
    <cellStyle name="标题 1 6" xfId="1020"/>
    <cellStyle name="标题 1 7" xfId="1021"/>
    <cellStyle name="标题 1 8" xfId="1022"/>
    <cellStyle name="标题 1 9" xfId="1023"/>
    <cellStyle name="标题 10" xfId="1024"/>
    <cellStyle name="标题 11" xfId="1025"/>
    <cellStyle name="标题 12" xfId="1026"/>
    <cellStyle name="标题 2 2" xfId="1028"/>
    <cellStyle name="标题 2 3" xfId="1029"/>
    <cellStyle name="标题 2 4" xfId="1030"/>
    <cellStyle name="标题 2 5" xfId="1031"/>
    <cellStyle name="标题 2 6" xfId="1033"/>
    <cellStyle name="标题 2 7" xfId="1034"/>
    <cellStyle name="标题 2 8" xfId="1035"/>
    <cellStyle name="标题 2 9" xfId="1036"/>
    <cellStyle name="标题 3 2" xfId="1037"/>
    <cellStyle name="标题 3 3" xfId="1038"/>
    <cellStyle name="标题 3 4" xfId="1039"/>
    <cellStyle name="标题 3 5" xfId="1040"/>
    <cellStyle name="标题 3 6" xfId="1041"/>
    <cellStyle name="标题 3 7" xfId="1042"/>
    <cellStyle name="标题 3 8" xfId="1043"/>
    <cellStyle name="标题 3 9" xfId="1044"/>
    <cellStyle name="标题 4 2" xfId="1046"/>
    <cellStyle name="标题 4 3" xfId="1048"/>
    <cellStyle name="标题 4 4" xfId="1050"/>
    <cellStyle name="标题 4 5" xfId="200"/>
    <cellStyle name="标题 4 6" xfId="1052"/>
    <cellStyle name="标题 4 7" xfId="1054"/>
    <cellStyle name="标题 4 8" xfId="1056"/>
    <cellStyle name="标题 4 9" xfId="1057"/>
    <cellStyle name="标题 5" xfId="1058"/>
    <cellStyle name="标题 6" xfId="1059"/>
    <cellStyle name="标题 7" xfId="1061"/>
    <cellStyle name="标题 8" xfId="1062"/>
    <cellStyle name="标题 9" xfId="1063"/>
    <cellStyle name="标题1" xfId="1065"/>
    <cellStyle name="标题1 2" xfId="549"/>
    <cellStyle name="标题1_出书提成" xfId="922"/>
    <cellStyle name="表标题" xfId="1066"/>
    <cellStyle name="表标题 2" xfId="1068"/>
    <cellStyle name="表标题 3" xfId="1069"/>
    <cellStyle name="表标题 4" xfId="1070"/>
    <cellStyle name="表标题 5" xfId="1071"/>
    <cellStyle name="表标题 6" xfId="1072"/>
    <cellStyle name="表标题 7" xfId="1073"/>
    <cellStyle name="表标题 8" xfId="1075"/>
    <cellStyle name="表标题 9" xfId="1076"/>
    <cellStyle name="表标题_出书提成" xfId="1077"/>
    <cellStyle name="部门" xfId="935"/>
    <cellStyle name="部门 2" xfId="1078"/>
    <cellStyle name="部门_出书提成" xfId="1080"/>
    <cellStyle name="差 2" xfId="1082"/>
    <cellStyle name="差 3" xfId="1084"/>
    <cellStyle name="差 4" xfId="1086"/>
    <cellStyle name="差 5" xfId="1088"/>
    <cellStyle name="差 6" xfId="1090"/>
    <cellStyle name="差 7" xfId="42"/>
    <cellStyle name="差 8" xfId="1091"/>
    <cellStyle name="差 9" xfId="33"/>
    <cellStyle name="差_2013年收入说明表更新" xfId="1092"/>
    <cellStyle name="差_7.1罗平县大学生“村官”统计季报表(7月修订，下发空表)" xfId="1093"/>
    <cellStyle name="差_7.1罗平县大学生“村官”统计季报表(7月修订，下发空表) 2" xfId="717"/>
    <cellStyle name="差_7.1罗平县大学生“村官”统计季报表(7月修订，下发空表) 2_2014年4月城建分校教学部工资表（OK)" xfId="1095"/>
    <cellStyle name="差_7.1罗平县大学生“村官”统计季报表(7月修订，下发空表) 3" xfId="1097"/>
    <cellStyle name="差_7.1罗平县大学生“村官”统计季报表(7月修订，下发空表) 3_2014年4月城建分校教学部工资表（OK)" xfId="1098"/>
    <cellStyle name="差_7.1罗平县大学生“村官”统计季报表(7月修订，下发空表) 4" xfId="1100"/>
    <cellStyle name="差_7.1罗平县大学生“村官”统计季报表(7月修订，下发空表) 4_2014年4月城建分校教学部工资表（OK)" xfId="1101"/>
    <cellStyle name="差_7.1罗平县大学生“村官”统计季报表(7月修订，下发空表) 5" xfId="1103"/>
    <cellStyle name="差_7.1罗平县大学生“村官”统计季报表(7月修订，下发空表) 5_2014年4月城建分校教学部工资表（OK)" xfId="1104"/>
    <cellStyle name="差_7.1罗平县大学生“村官”统计季报表(7月修订，下发空表) 6" xfId="1106"/>
    <cellStyle name="差_7.1罗平县大学生“村官”统计季报表(7月修订，下发空表) 6_2014年4月城建分校教学部工资表（OK)" xfId="1107"/>
    <cellStyle name="差_7.1罗平县大学生“村官”统计季报表(7月修订，下发空表) 7" xfId="1109"/>
    <cellStyle name="差_7.1罗平县大学生“村官”统计季报表(7月修订，下发空表) 7_2014年4月城建分校教学部工资表（OK)" xfId="1110"/>
    <cellStyle name="差_7.1罗平县大学生“村官”统计季报表(7月修订，下发空表) 8" xfId="1112"/>
    <cellStyle name="差_7.1罗平县大学生“村官”统计季报表(7月修订，下发空表) 8_2014年4月城建分校教学部工资表（OK)" xfId="1113"/>
    <cellStyle name="差_7.1罗平县大学生“村官”统计季报表(7月修订，下发空表) 9" xfId="1115"/>
    <cellStyle name="差_7.1罗平县大学生“村官”统计季报表(7月修订，下发空表) 9_2014年4月城建分校教学部工资表（OK)" xfId="1116"/>
    <cellStyle name="差_7.1罗平县大学生“村官”统计季报表(7月修订，下发空表)_出书提成" xfId="1118"/>
    <cellStyle name="差_Book1" xfId="1119"/>
    <cellStyle name="差_Book1 2" xfId="687"/>
    <cellStyle name="差_Book1 2_2014年4月城建分校教学部工资表（OK)" xfId="1120"/>
    <cellStyle name="差_Book1 3" xfId="689"/>
    <cellStyle name="差_Book1 3_2014年4月城建分校教学部工资表（OK)" xfId="1121"/>
    <cellStyle name="差_Book1 4" xfId="691"/>
    <cellStyle name="差_Book1 4_2014年4月城建分校教学部工资表（OK)" xfId="794"/>
    <cellStyle name="差_Book1 5" xfId="693"/>
    <cellStyle name="差_Book1 5_2014年4月城建分校教学部工资表（OK)" xfId="1122"/>
    <cellStyle name="差_Book1 6" xfId="696"/>
    <cellStyle name="差_Book1 6_2014年4月城建分校教学部工资表（OK)" xfId="1123"/>
    <cellStyle name="差_Book1 7" xfId="1124"/>
    <cellStyle name="差_Book1 7_2014年4月城建分校教学部工资表（OK)" xfId="1125"/>
    <cellStyle name="差_Book1 8" xfId="1126"/>
    <cellStyle name="差_Book1 8_2014年4月城建分校教学部工资表（OK)" xfId="995"/>
    <cellStyle name="差_Book1 9" xfId="1127"/>
    <cellStyle name="差_Book1 9_2014年4月城建分校教学部工资表（OK)" xfId="1129"/>
    <cellStyle name="差_Book1_1" xfId="1130"/>
    <cellStyle name="差_Book1_1 2" xfId="1131"/>
    <cellStyle name="差_Book1_1 2_2014年4月城建分校教学部工资表（OK)" xfId="1132"/>
    <cellStyle name="差_Book1_1 3" xfId="1133"/>
    <cellStyle name="差_Book1_1 3_2014年4月城建分校教学部工资表（OK)" xfId="1134"/>
    <cellStyle name="差_Book1_1 4" xfId="1135"/>
    <cellStyle name="差_Book1_1 4_2014年4月城建分校教学部工资表（OK)" xfId="1137"/>
    <cellStyle name="差_Book1_1 5" xfId="1138"/>
    <cellStyle name="差_Book1_1 5_2014年4月城建分校教学部工资表（OK)" xfId="1139"/>
    <cellStyle name="差_Book1_1 6" xfId="837"/>
    <cellStyle name="差_Book1_1 6_2014年4月城建分校教学部工资表（OK)" xfId="1140"/>
    <cellStyle name="差_Book1_1 7" xfId="1141"/>
    <cellStyle name="差_Book1_1 7_2014年4月城建分校教学部工资表（OK)" xfId="1142"/>
    <cellStyle name="差_Book1_1 8" xfId="1143"/>
    <cellStyle name="差_Book1_1 8_2014年4月城建分校教学部工资表（OK)" xfId="1145"/>
    <cellStyle name="差_Book1_1 9" xfId="30"/>
    <cellStyle name="差_Book1_1 9_2014年4月城建分校教学部工资表（OK)" xfId="1146"/>
    <cellStyle name="差_Book1_1_Book1" xfId="1147"/>
    <cellStyle name="差_Book1_1_Book1 2" xfId="1148"/>
    <cellStyle name="差_Book1_1_Book1 2_2014年4月城建分校教学部工资表（OK)" xfId="1149"/>
    <cellStyle name="差_Book1_1_Book1 3" xfId="1150"/>
    <cellStyle name="差_Book1_1_Book1 3_2014年4月城建分校教学部工资表（OK)" xfId="1151"/>
    <cellStyle name="差_Book1_1_Book1 4" xfId="1152"/>
    <cellStyle name="差_Book1_1_Book1 4_2014年4月城建分校教学部工资表（OK)" xfId="1154"/>
    <cellStyle name="差_Book1_1_Book1 5" xfId="1155"/>
    <cellStyle name="差_Book1_1_Book1 5_2014年4月城建分校教学部工资表（OK)" xfId="1156"/>
    <cellStyle name="差_Book1_1_Book1 6" xfId="1157"/>
    <cellStyle name="差_Book1_1_Book1 6_2014年4月城建分校教学部工资表（OK)" xfId="1158"/>
    <cellStyle name="差_Book1_1_Book1 7" xfId="1159"/>
    <cellStyle name="差_Book1_1_Book1 7_2014年4月城建分校教学部工资表（OK)" xfId="1160"/>
    <cellStyle name="差_Book1_1_Book1 8" xfId="1161"/>
    <cellStyle name="差_Book1_1_Book1 8_2014年4月城建分校教学部工资表（OK)" xfId="1162"/>
    <cellStyle name="差_Book1_1_Book1 9" xfId="1163"/>
    <cellStyle name="差_Book1_1_Book1 9_2014年4月城建分校教学部工资表（OK)" xfId="1164"/>
    <cellStyle name="差_Book1_1_Book1_1" xfId="1165"/>
    <cellStyle name="差_Book1_1_Book1_1 2" xfId="1166"/>
    <cellStyle name="差_Book1_1_Book1_1 2_2014年4月城建分校教学部工资表（OK)" xfId="1167"/>
    <cellStyle name="差_Book1_1_Book1_1 3" xfId="916"/>
    <cellStyle name="差_Book1_1_Book1_1 3_2014年4月城建分校教学部工资表（OK)" xfId="395"/>
    <cellStyle name="差_Book1_1_Book1_1 4" xfId="1168"/>
    <cellStyle name="差_Book1_1_Book1_1 4_2014年4月城建分校教学部工资表（OK)" xfId="1169"/>
    <cellStyle name="差_Book1_1_Book1_1 5" xfId="1136"/>
    <cellStyle name="差_Book1_1_Book1_1 5_2014年4月城建分校教学部工资表（OK)" xfId="1170"/>
    <cellStyle name="差_Book1_1_Book1_1 6" xfId="1171"/>
    <cellStyle name="差_Book1_1_Book1_1 6_2014年4月城建分校教学部工资表（OK)" xfId="1172"/>
    <cellStyle name="差_Book1_1_Book1_1 7" xfId="1173"/>
    <cellStyle name="差_Book1_1_Book1_1 7_2014年4月城建分校教学部工资表（OK)" xfId="1174"/>
    <cellStyle name="差_Book1_1_Book1_1 8" xfId="1175"/>
    <cellStyle name="差_Book1_1_Book1_1 8_2014年4月城建分校教学部工资表（OK)" xfId="22"/>
    <cellStyle name="差_Book1_1_Book1_1 9" xfId="1176"/>
    <cellStyle name="差_Book1_1_Book1_1 9_2014年4月城建分校教学部工资表（OK)" xfId="1177"/>
    <cellStyle name="差_Book1_1_Book1_2" xfId="1178"/>
    <cellStyle name="差_Book1_1_Book1_2 2" xfId="1179"/>
    <cellStyle name="差_Book1_1_Book1_2 2_2014年4月城建分校教学部工资表（OK)" xfId="695"/>
    <cellStyle name="差_Book1_1_Book1_2 3" xfId="1180"/>
    <cellStyle name="差_Book1_1_Book1_2 3_2014年4月城建分校教学部工资表（OK)" xfId="1181"/>
    <cellStyle name="差_Book1_1_Book1_2 4" xfId="1182"/>
    <cellStyle name="差_Book1_1_Book1_2 4_2014年4月城建分校教学部工资表（OK)" xfId="1183"/>
    <cellStyle name="差_Book1_1_Book1_2 5" xfId="1184"/>
    <cellStyle name="差_Book1_1_Book1_2 5_2014年4月城建分校教学部工资表（OK)" xfId="1185"/>
    <cellStyle name="差_Book1_1_Book1_2 6" xfId="1186"/>
    <cellStyle name="差_Book1_1_Book1_2 6_2014年4月城建分校教学部工资表（OK)" xfId="836"/>
    <cellStyle name="差_Book1_1_Book1_2 7" xfId="1187"/>
    <cellStyle name="差_Book1_1_Book1_2 7_2014年4月城建分校教学部工资表（OK)" xfId="1188"/>
    <cellStyle name="差_Book1_1_Book1_2 8" xfId="1189"/>
    <cellStyle name="差_Book1_1_Book1_2 8_2014年4月城建分校教学部工资表（OK)" xfId="1190"/>
    <cellStyle name="差_Book1_1_Book1_2 9" xfId="1191"/>
    <cellStyle name="差_Book1_1_Book1_2 9_2014年4月城建分校教学部工资表（OK)" xfId="1193"/>
    <cellStyle name="差_Book1_1_出书提成" xfId="70"/>
    <cellStyle name="差_Book1_2" xfId="1194"/>
    <cellStyle name="差_Book1_2 2" xfId="818"/>
    <cellStyle name="差_Book1_2 2_2014年4月城建分校教学部工资表（OK)" xfId="1195"/>
    <cellStyle name="差_Book1_2 3" xfId="1196"/>
    <cellStyle name="差_Book1_2 3_2014年4月城建分校教学部工资表（OK)" xfId="1197"/>
    <cellStyle name="差_Book1_2 4" xfId="1198"/>
    <cellStyle name="差_Book1_2 4_2014年4月城建分校教学部工资表（OK)" xfId="467"/>
    <cellStyle name="差_Book1_2 5" xfId="1199"/>
    <cellStyle name="差_Book1_2 5_2014年4月城建分校教学部工资表（OK)" xfId="1200"/>
    <cellStyle name="差_Book1_2 6" xfId="1201"/>
    <cellStyle name="差_Book1_2 6_2014年4月城建分校教学部工资表（OK)" xfId="1202"/>
    <cellStyle name="差_Book1_2 7" xfId="1203"/>
    <cellStyle name="差_Book1_2 7_2014年4月城建分校教学部工资表（OK)" xfId="1204"/>
    <cellStyle name="差_Book1_2 8" xfId="1205"/>
    <cellStyle name="差_Book1_2 8_2014年4月城建分校教学部工资表（OK)" xfId="15"/>
    <cellStyle name="差_Book1_2 9" xfId="1206"/>
    <cellStyle name="差_Book1_2 9_2014年4月城建分校教学部工资表（OK)" xfId="1207"/>
    <cellStyle name="差_Book1_3" xfId="1208"/>
    <cellStyle name="差_Book1_4" xfId="1209"/>
    <cellStyle name="差_Book1_4 2" xfId="1210"/>
    <cellStyle name="差_Book1_4 2_2014年4月城建分校教学部工资表（OK)" xfId="1212"/>
    <cellStyle name="差_Book1_4 3" xfId="1213"/>
    <cellStyle name="差_Book1_4 3_2014年4月城建分校教学部工资表（OK)" xfId="250"/>
    <cellStyle name="差_Book1_4 4" xfId="1214"/>
    <cellStyle name="差_Book1_4 4_2014年4月城建分校教学部工资表（OK)" xfId="1215"/>
    <cellStyle name="差_Book1_4 5" xfId="1216"/>
    <cellStyle name="差_Book1_4 5_2014年4月城建分校教学部工资表（OK)" xfId="1217"/>
    <cellStyle name="差_Book1_4 6" xfId="1219"/>
    <cellStyle name="差_Book1_4 6_2014年4月城建分校教学部工资表（OK)" xfId="1220"/>
    <cellStyle name="差_Book1_4 7" xfId="1221"/>
    <cellStyle name="差_Book1_4 7_2014年4月城建分校教学部工资表（OK)" xfId="1222"/>
    <cellStyle name="差_Book1_4 8" xfId="1223"/>
    <cellStyle name="差_Book1_4 8_2014年4月城建分校教学部工资表（OK)" xfId="1224"/>
    <cellStyle name="差_Book1_4 9" xfId="1225"/>
    <cellStyle name="差_Book1_4 9_2014年4月城建分校教学部工资表（OK)" xfId="1226"/>
    <cellStyle name="差_Book1_Book1" xfId="1227"/>
    <cellStyle name="差_Book1_Book1 2" xfId="1228"/>
    <cellStyle name="差_Book1_Book1 2_2014年4月城建分校教学部工资表（OK)" xfId="194"/>
    <cellStyle name="差_Book1_Book1 3" xfId="1229"/>
    <cellStyle name="差_Book1_Book1 3_2014年4月城建分校教学部工资表（OK)" xfId="1230"/>
    <cellStyle name="差_Book1_Book1 4" xfId="1232"/>
    <cellStyle name="差_Book1_Book1 4_2014年4月城建分校教学部工资表（OK)" xfId="1233"/>
    <cellStyle name="差_Book1_Book1 5" xfId="1234"/>
    <cellStyle name="差_Book1_Book1 5_2014年4月城建分校教学部工资表（OK)" xfId="574"/>
    <cellStyle name="差_Book1_Book1 6" xfId="1235"/>
    <cellStyle name="差_Book1_Book1 6_2014年4月城建分校教学部工资表（OK)" xfId="1236"/>
    <cellStyle name="差_Book1_Book1 7" xfId="1237"/>
    <cellStyle name="差_Book1_Book1 7_2014年4月城建分校教学部工资表（OK)" xfId="1238"/>
    <cellStyle name="差_Book1_Book1 8" xfId="1239"/>
    <cellStyle name="差_Book1_Book1 8_2014年4月城建分校教学部工资表（OK)" xfId="1240"/>
    <cellStyle name="差_Book1_Book1 9" xfId="1067"/>
    <cellStyle name="差_Book1_Book1 9_2014年4月城建分校教学部工资表（OK)" xfId="1241"/>
    <cellStyle name="差_Book1_Book1_1" xfId="84"/>
    <cellStyle name="差_Book1_Book1_1 2" xfId="507"/>
    <cellStyle name="差_Book1_Book1_1 2_2014年4月城建分校教学部工资表（OK)" xfId="1242"/>
    <cellStyle name="差_Book1_Book1_1 3" xfId="509"/>
    <cellStyle name="差_Book1_Book1_1 3_2014年4月城建分校教学部工资表（OK)" xfId="1243"/>
    <cellStyle name="差_Book1_Book1_1 4" xfId="511"/>
    <cellStyle name="差_Book1_Book1_1 4_2014年4月城建分校教学部工资表（OK)" xfId="181"/>
    <cellStyle name="差_Book1_Book1_1 5" xfId="216"/>
    <cellStyle name="差_Book1_Book1_1 5_2014年4月城建分校教学部工资表（OK)" xfId="1244"/>
    <cellStyle name="差_Book1_Book1_1 6" xfId="513"/>
    <cellStyle name="差_Book1_Book1_1 6_2014年4月城建分校教学部工资表（OK)" xfId="1245"/>
    <cellStyle name="差_Book1_Book1_1 7" xfId="61"/>
    <cellStyle name="差_Book1_Book1_1 7_2014年4月城建分校教学部工资表（OK)" xfId="1246"/>
    <cellStyle name="差_Book1_Book1_1 8" xfId="515"/>
    <cellStyle name="差_Book1_Book1_1 8_2014年4月城建分校教学部工资表（OK)" xfId="1248"/>
    <cellStyle name="差_Book1_Book1_1 9" xfId="517"/>
    <cellStyle name="差_Book1_Book1_1 9_2014年4月城建分校教学部工资表（OK)" xfId="258"/>
    <cellStyle name="差_Book1_出书提成" xfId="1252"/>
    <cellStyle name="差_Book1_麦地中心开业至今收支表" xfId="1253"/>
    <cellStyle name="差_Book1_麦地中心开业至今收支表 2" xfId="657"/>
    <cellStyle name="差_Book1_麦地中心开业至今收支表 2_2014年4月城建分校教学部工资表（OK)" xfId="1254"/>
    <cellStyle name="差_Book1_麦地中心开业至今收支表 3" xfId="659"/>
    <cellStyle name="差_Book1_麦地中心开业至今收支表 3_2014年4月城建分校教学部工资表（OK)" xfId="1255"/>
    <cellStyle name="差_Book1_麦地中心开业至今收支表 4" xfId="661"/>
    <cellStyle name="差_Book1_麦地中心开业至今收支表 4_2014年4月城建分校教学部工资表（OK)" xfId="1256"/>
    <cellStyle name="差_Book1_麦地中心开业至今收支表 5" xfId="663"/>
    <cellStyle name="差_Book1_麦地中心开业至今收支表 5_2014年4月城建分校教学部工资表（OK)" xfId="1257"/>
    <cellStyle name="差_Book1_麦地中心开业至今收支表 6" xfId="665"/>
    <cellStyle name="差_Book1_麦地中心开业至今收支表 6_2014年4月城建分校教学部工资表（OK)" xfId="1258"/>
    <cellStyle name="差_Book1_麦地中心开业至今收支表 7" xfId="667"/>
    <cellStyle name="差_Book1_麦地中心开业至今收支表 7_2014年4月城建分校教学部工资表（OK)" xfId="1259"/>
    <cellStyle name="差_Book1_麦地中心开业至今收支表 8" xfId="1260"/>
    <cellStyle name="差_Book1_麦地中心开业至今收支表 8_2014年4月城建分校教学部工资表（OK)" xfId="1261"/>
    <cellStyle name="差_Book1_麦地中心开业至今收支表 9" xfId="803"/>
    <cellStyle name="差_Book1_麦地中心开业至今收支表 9_2014年4月城建分校教学部工资表（OK)" xfId="1262"/>
    <cellStyle name="差_Book1_云南省建国前入党的老党员补贴有关情况统计表2010(1).01" xfId="1263"/>
    <cellStyle name="差_Book1_云南省建国前入党的老党员补贴有关情况统计表2010(1).01 2" xfId="1264"/>
    <cellStyle name="差_Book1_云南省建国前入党的老党员补贴有关情况统计表2010(1).01 2_2014年4月城建分校教学部工资表（OK)" xfId="1265"/>
    <cellStyle name="差_Book1_云南省建国前入党的老党员补贴有关情况统计表2010(1).01 3" xfId="1266"/>
    <cellStyle name="差_Book1_云南省建国前入党的老党员补贴有关情况统计表2010(1).01 3_2014年4月城建分校教学部工资表（OK)" xfId="1267"/>
    <cellStyle name="差_Book1_云南省建国前入党的老党员补贴有关情况统计表2010(1).01 4" xfId="1268"/>
    <cellStyle name="差_Book1_云南省建国前入党的老党员补贴有关情况统计表2010(1).01 4_2014年4月城建分校教学部工资表（OK)" xfId="1269"/>
    <cellStyle name="差_Book1_云南省建国前入党的老党员补贴有关情况统计表2010(1).01 5" xfId="1270"/>
    <cellStyle name="差_Book1_云南省建国前入党的老党员补贴有关情况统计表2010(1).01 5_2014年4月城建分校教学部工资表（OK)" xfId="1271"/>
    <cellStyle name="差_Book1_云南省建国前入党的老党员补贴有关情况统计表2010(1).01 6" xfId="1273"/>
    <cellStyle name="差_Book1_云南省建国前入党的老党员补贴有关情况统计表2010(1).01 6_2014年4月城建分校教学部工资表（OK)" xfId="524"/>
    <cellStyle name="差_Book1_云南省建国前入党的老党员补贴有关情况统计表2010(1).01 7" xfId="1274"/>
    <cellStyle name="差_Book1_云南省建国前入党的老党员补贴有关情况统计表2010(1).01 7_2014年4月城建分校教学部工资表（OK)" xfId="1275"/>
    <cellStyle name="差_Book1_云南省建国前入党的老党员补贴有关情况统计表2010(1).01 8" xfId="1276"/>
    <cellStyle name="差_Book1_云南省建国前入党的老党员补贴有关情况统计表2010(1).01 8_2014年4月城建分校教学部工资表（OK)" xfId="1277"/>
    <cellStyle name="差_Book1_云南省建国前入党的老党员补贴有关情况统计表2010(1).01 9" xfId="1278"/>
    <cellStyle name="差_Book1_云南省建国前入党的老党员补贴有关情况统计表2010(1).01 9_2014年4月城建分校教学部工资表（OK)" xfId="1279"/>
    <cellStyle name="差_Book1_云南省建国前入党的老党员补贴有关情况统计表2010(1).01_出书提成" xfId="1280"/>
    <cellStyle name="差_readdata" xfId="1281"/>
    <cellStyle name="差_出书提成" xfId="1282"/>
    <cellStyle name="差_教师确认收入" xfId="390"/>
    <cellStyle name="差_麦地中心开业至今收支表" xfId="405"/>
    <cellStyle name="差_麦地中心开业至今收支表 2" xfId="1283"/>
    <cellStyle name="差_麦地中心开业至今收支表 2_2014年4月城建分校教学部工资表（OK)" xfId="1284"/>
    <cellStyle name="差_麦地中心开业至今收支表 3" xfId="1285"/>
    <cellStyle name="差_麦地中心开业至今收支表 3_2014年4月城建分校教学部工资表（OK)" xfId="1287"/>
    <cellStyle name="差_麦地中心开业至今收支表 4" xfId="1288"/>
    <cellStyle name="差_麦地中心开业至今收支表 4_2014年4月城建分校教学部工资表（OK)" xfId="1289"/>
    <cellStyle name="差_麦地中心开业至今收支表 5" xfId="1290"/>
    <cellStyle name="差_麦地中心开业至今收支表 5_2014年4月城建分校教学部工资表（OK)" xfId="324"/>
    <cellStyle name="差_麦地中心开业至今收支表 6" xfId="1291"/>
    <cellStyle name="差_麦地中心开业至今收支表 6_2014年4月城建分校教学部工资表（OK)" xfId="153"/>
    <cellStyle name="差_麦地中心开业至今收支表 7" xfId="1292"/>
    <cellStyle name="差_麦地中心开业至今收支表 7_2014年4月城建分校教学部工资表（OK)" xfId="1293"/>
    <cellStyle name="差_麦地中心开业至今收支表 8" xfId="1294"/>
    <cellStyle name="差_麦地中心开业至今收支表 8_2014年4月城建分校教学部工资表（OK)" xfId="1295"/>
    <cellStyle name="差_麦地中心开业至今收支表 9" xfId="1297"/>
    <cellStyle name="差_麦地中心开业至今收支表 9_2014年4月城建分校教学部工资表（OK)" xfId="1300"/>
    <cellStyle name="差_研究院薪酬试算表" xfId="1301"/>
    <cellStyle name="差_研究院薪酬试算表 2" xfId="1302"/>
    <cellStyle name="差_研究院薪酬试算表 2_2014年4月城建分校教学部工资表（OK)" xfId="593"/>
    <cellStyle name="差_研究院薪酬试算表 3" xfId="1303"/>
    <cellStyle name="差_研究院薪酬试算表 3_2014年4月城建分校教学部工资表（OK)" xfId="1304"/>
    <cellStyle name="差_研究院薪酬试算表 4" xfId="1305"/>
    <cellStyle name="差_研究院薪酬试算表 4_2014年4月城建分校教学部工资表（OK)" xfId="1306"/>
    <cellStyle name="差_研究院薪酬试算表 5" xfId="1307"/>
    <cellStyle name="差_研究院薪酬试算表 5_2014年4月城建分校教学部工资表（OK)" xfId="1251"/>
    <cellStyle name="差_研究院薪酬试算表 6" xfId="1308"/>
    <cellStyle name="差_研究院薪酬试算表 6_2014年4月城建分校教学部工资表（OK)" xfId="1309"/>
    <cellStyle name="差_研究院薪酬试算表 7" xfId="1310"/>
    <cellStyle name="差_研究院薪酬试算表 7_2014年4月城建分校教学部工资表（OK)" xfId="1311"/>
    <cellStyle name="差_研究院薪酬试算表 8" xfId="1312"/>
    <cellStyle name="差_研究院薪酬试算表 8_2014年4月城建分校教学部工资表（OK)" xfId="1313"/>
    <cellStyle name="差_研究院薪酬试算表 9" xfId="1314"/>
    <cellStyle name="差_研究院薪酬试算表 9_2014年4月城建分校教学部工资表（OK)" xfId="1315"/>
    <cellStyle name="差_招生明细" xfId="1317"/>
    <cellStyle name="常规" xfId="0" builtinId="0"/>
    <cellStyle name="常规 10" xfId="880"/>
    <cellStyle name="常规 10 10" xfId="1318"/>
    <cellStyle name="常规 10 11" xfId="1933"/>
    <cellStyle name="常规 10 2" xfId="1319"/>
    <cellStyle name="常规 10 2 2" xfId="1934"/>
    <cellStyle name="常规 10 3" xfId="1320"/>
    <cellStyle name="常规 10 4" xfId="1321"/>
    <cellStyle name="常规 10 5" xfId="1322"/>
    <cellStyle name="常规 10 6" xfId="470"/>
    <cellStyle name="常规 10 7" xfId="474"/>
    <cellStyle name="常规 10 8" xfId="591"/>
    <cellStyle name="常规 10 9" xfId="642"/>
    <cellStyle name="常规 10_出书提成" xfId="1323"/>
    <cellStyle name="常规 11" xfId="882"/>
    <cellStyle name="常规 11 10" xfId="1325"/>
    <cellStyle name="常规 11 2" xfId="1326"/>
    <cellStyle name="常规 11 2 2" xfId="1960"/>
    <cellStyle name="常规 11 2 2 2" xfId="1961"/>
    <cellStyle name="常规 11 2 3" xfId="1962"/>
    <cellStyle name="常规 11 2 3 2" xfId="1963"/>
    <cellStyle name="常规 11 2 3 2 10 2" xfId="1964"/>
    <cellStyle name="常规 11 2 3 2 11" xfId="1965"/>
    <cellStyle name="常规 11 2 3 2 2" xfId="1966"/>
    <cellStyle name="常规 11 2 3 2 2 2 2" xfId="1967"/>
    <cellStyle name="常规 11 2 3 2 2 3" xfId="1968"/>
    <cellStyle name="常规 11 2 3 2 2 4" xfId="1969"/>
    <cellStyle name="常规 11 2 3 2 3" xfId="1970"/>
    <cellStyle name="常规 11 2 3 2 3 2" xfId="1971"/>
    <cellStyle name="常规 11 2 3 2 3 3" xfId="1972"/>
    <cellStyle name="常规 11 2 3 2 4" xfId="1973"/>
    <cellStyle name="常规 11 2 3 2 7" xfId="1974"/>
    <cellStyle name="常规 11 2 3 2 7 2" xfId="1975"/>
    <cellStyle name="常规 11 2 3 2 7 4" xfId="1976"/>
    <cellStyle name="常规 11 2 3 2 8 2" xfId="1977"/>
    <cellStyle name="常规 11 2 3 2 9 2" xfId="1978"/>
    <cellStyle name="常规 11 2 4" xfId="1979"/>
    <cellStyle name="常规 11 2 5" xfId="1980"/>
    <cellStyle name="常规 11 2 5 2" xfId="1981"/>
    <cellStyle name="常规 11 2 5 2 2" xfId="1982"/>
    <cellStyle name="常规 11 2 5 3" xfId="1983"/>
    <cellStyle name="常规 11 2 5 5" xfId="1984"/>
    <cellStyle name="常规 11 2 6 2" xfId="1985"/>
    <cellStyle name="常规 11 3" xfId="1327"/>
    <cellStyle name="常规 11 4" xfId="1328"/>
    <cellStyle name="常规 11 5" xfId="1329"/>
    <cellStyle name="常规 11 6" xfId="1330"/>
    <cellStyle name="常规 11 7" xfId="1331"/>
    <cellStyle name="常规 11 8" xfId="1332"/>
    <cellStyle name="常规 11 9" xfId="1333"/>
    <cellStyle name="常规 11_出书提成" xfId="1334"/>
    <cellStyle name="常规 110" xfId="1336"/>
    <cellStyle name="常规 12" xfId="884"/>
    <cellStyle name="常规 12 10" xfId="1337"/>
    <cellStyle name="常规 12 2" xfId="1144"/>
    <cellStyle name="常规 12 3" xfId="1338"/>
    <cellStyle name="常规 12 4" xfId="1339"/>
    <cellStyle name="常规 12 5" xfId="1340"/>
    <cellStyle name="常规 12 6" xfId="1341"/>
    <cellStyle name="常规 12 7" xfId="1342"/>
    <cellStyle name="常规 12 8" xfId="1343"/>
    <cellStyle name="常规 12 9" xfId="1344"/>
    <cellStyle name="常规 12_出书提成" xfId="1345"/>
    <cellStyle name="常规 13" xfId="886"/>
    <cellStyle name="常规 13 10" xfId="1346"/>
    <cellStyle name="常规 13 2" xfId="1347"/>
    <cellStyle name="常规 13 3" xfId="1348"/>
    <cellStyle name="常规 13 4" xfId="228"/>
    <cellStyle name="常规 13 5" xfId="58"/>
    <cellStyle name="常规 13 6" xfId="749"/>
    <cellStyle name="常规 13 7" xfId="751"/>
    <cellStyle name="常规 13 8" xfId="753"/>
    <cellStyle name="常规 13 9" xfId="755"/>
    <cellStyle name="常规 13_出书提成" xfId="1349"/>
    <cellStyle name="常规 14" xfId="888"/>
    <cellStyle name="常规 14 2" xfId="1935"/>
    <cellStyle name="常规 14 3" xfId="1350"/>
    <cellStyle name="常规 15" xfId="891"/>
    <cellStyle name="常规 15 10" xfId="1351"/>
    <cellStyle name="常规 15 2" xfId="1250"/>
    <cellStyle name="常规 15 3" xfId="1352"/>
    <cellStyle name="常规 15 4" xfId="1353"/>
    <cellStyle name="常规 15 5" xfId="1354"/>
    <cellStyle name="常规 15 6" xfId="1355"/>
    <cellStyle name="常规 15 7" xfId="1356"/>
    <cellStyle name="常规 15 8" xfId="1357"/>
    <cellStyle name="常规 15 9" xfId="1358"/>
    <cellStyle name="常规 15_出书提成" xfId="1360"/>
    <cellStyle name="常规 16" xfId="894"/>
    <cellStyle name="常规 16 10" xfId="1361"/>
    <cellStyle name="常规 16 2" xfId="1362"/>
    <cellStyle name="常规 16 3" xfId="1363"/>
    <cellStyle name="常规 16 4" xfId="1364"/>
    <cellStyle name="常规 16 5" xfId="1365"/>
    <cellStyle name="常规 16 6" xfId="1366"/>
    <cellStyle name="常规 16 7" xfId="1367"/>
    <cellStyle name="常规 16 8" xfId="1368"/>
    <cellStyle name="常规 16 9" xfId="1369"/>
    <cellStyle name="常规 16_出书提成" xfId="1370"/>
    <cellStyle name="常规 17" xfId="133"/>
    <cellStyle name="常规 17 10" xfId="1371"/>
    <cellStyle name="常规 17 2" xfId="975"/>
    <cellStyle name="常规 17 3" xfId="977"/>
    <cellStyle name="常规 17 4" xfId="979"/>
    <cellStyle name="常规 17 5" xfId="981"/>
    <cellStyle name="常规 17 6" xfId="1372"/>
    <cellStyle name="常规 17 7" xfId="1373"/>
    <cellStyle name="常规 17 8" xfId="1374"/>
    <cellStyle name="常规 17 9" xfId="1375"/>
    <cellStyle name="常规 17_出书提成" xfId="1376"/>
    <cellStyle name="常规 18" xfId="1378"/>
    <cellStyle name="常规 18 10" xfId="1379"/>
    <cellStyle name="常规 18 2" xfId="1381"/>
    <cellStyle name="常规 18 3" xfId="1382"/>
    <cellStyle name="常规 18 4" xfId="1383"/>
    <cellStyle name="常规 18 5" xfId="1384"/>
    <cellStyle name="常规 18 6" xfId="1386"/>
    <cellStyle name="常规 18 7" xfId="1387"/>
    <cellStyle name="常规 18 8" xfId="1388"/>
    <cellStyle name="常规 18 9" xfId="1389"/>
    <cellStyle name="常规 18_出书提成" xfId="1390"/>
    <cellStyle name="常规 19" xfId="1392"/>
    <cellStyle name="常规 19 10" xfId="1393"/>
    <cellStyle name="常规 19 2" xfId="1003"/>
    <cellStyle name="常规 19 3" xfId="205"/>
    <cellStyle name="常规 19 4" xfId="1005"/>
    <cellStyle name="常规 19 5" xfId="1007"/>
    <cellStyle name="常规 19 6" xfId="1394"/>
    <cellStyle name="常规 19 7" xfId="1395"/>
    <cellStyle name="常规 19 8" xfId="1396"/>
    <cellStyle name="常规 19 9" xfId="797"/>
    <cellStyle name="常规 19_出书提成" xfId="1397"/>
    <cellStyle name="常规 2" xfId="1398"/>
    <cellStyle name="常规 2 10" xfId="1400"/>
    <cellStyle name="常规 2 11" xfId="1402"/>
    <cellStyle name="常规 2 12" xfId="1404"/>
    <cellStyle name="常规 2 13" xfId="1406"/>
    <cellStyle name="常规 2 14" xfId="1408"/>
    <cellStyle name="常规 2 15" xfId="1299"/>
    <cellStyle name="常规 2 16" xfId="214"/>
    <cellStyle name="常规 2 17" xfId="816"/>
    <cellStyle name="常规 2 2" xfId="1409"/>
    <cellStyle name="常规 2 2 10" xfId="1411"/>
    <cellStyle name="常规 2 2 11" xfId="1936"/>
    <cellStyle name="常规 2 2 2" xfId="1412"/>
    <cellStyle name="常规 2 2 2 10" xfId="144"/>
    <cellStyle name="常规 2 2 2 2" xfId="827"/>
    <cellStyle name="常规 2 2 2 3" xfId="1359"/>
    <cellStyle name="常规 2 2 2 4" xfId="69"/>
    <cellStyle name="常规 2 2 2 5" xfId="60"/>
    <cellStyle name="常规 2 2 2 6" xfId="76"/>
    <cellStyle name="常规 2 2 2 7" xfId="79"/>
    <cellStyle name="常规 2 2 2 8" xfId="83"/>
    <cellStyle name="常规 2 2 2 9" xfId="88"/>
    <cellStyle name="常规 2 2 3" xfId="1413"/>
    <cellStyle name="常规 2 2 4" xfId="1414"/>
    <cellStyle name="常规 2 2 5" xfId="1415"/>
    <cellStyle name="常规 2 2 6" xfId="966"/>
    <cellStyle name="常规 2 2 7" xfId="968"/>
    <cellStyle name="常规 2 2 8" xfId="970"/>
    <cellStyle name="常规 2 2 9" xfId="972"/>
    <cellStyle name="常规 2 2_招生明细" xfId="1416"/>
    <cellStyle name="常规 2 3" xfId="1417"/>
    <cellStyle name="常规 2 3 5" xfId="1986"/>
    <cellStyle name="常规 2 38" xfId="243"/>
    <cellStyle name="常规 2 4" xfId="1419"/>
    <cellStyle name="常规 2 5" xfId="1420"/>
    <cellStyle name="常规 2 6" xfId="1421"/>
    <cellStyle name="常规 2 7" xfId="1422"/>
    <cellStyle name="常规 2 8" xfId="1424"/>
    <cellStyle name="常规 2 9" xfId="1426"/>
    <cellStyle name="常规 2_2013年收入说明表更新" xfId="1428"/>
    <cellStyle name="常规 20" xfId="890"/>
    <cellStyle name="常规 20 2" xfId="1249"/>
    <cellStyle name="常规 20 2 2" xfId="1938"/>
    <cellStyle name="常规 20 3" xfId="1937"/>
    <cellStyle name="常规 21" xfId="893"/>
    <cellStyle name="常规 21 48" xfId="1429"/>
    <cellStyle name="常规 22" xfId="132"/>
    <cellStyle name="常规 22 2" xfId="974"/>
    <cellStyle name="常规 22 2 2" xfId="1926"/>
    <cellStyle name="常规 22 3" xfId="1924"/>
    <cellStyle name="常规 23" xfId="1377"/>
    <cellStyle name="常规 23 2" xfId="1380"/>
    <cellStyle name="常规 23 2 2" xfId="1928"/>
    <cellStyle name="常规 23 3" xfId="1920"/>
    <cellStyle name="常规 24" xfId="1391"/>
    <cellStyle name="常规 24 2" xfId="1931"/>
    <cellStyle name="常规 24 3" xfId="1929"/>
    <cellStyle name="常规 25" xfId="1431"/>
    <cellStyle name="常规 25 2" xfId="1433"/>
    <cellStyle name="常规 25 2 2" xfId="1939"/>
    <cellStyle name="常规 25 3" xfId="1922"/>
    <cellStyle name="常规 26" xfId="55"/>
    <cellStyle name="常规 26 2" xfId="1941"/>
    <cellStyle name="常规 26 3" xfId="1932"/>
    <cellStyle name="常规 27" xfId="1435"/>
    <cellStyle name="常规 27 2" xfId="1944"/>
    <cellStyle name="常规 28" xfId="1437"/>
    <cellStyle name="常规 28 2" xfId="1946"/>
    <cellStyle name="常规 29" xfId="1439"/>
    <cellStyle name="常规 29 2" xfId="911"/>
    <cellStyle name="常规 29 2 2" xfId="1919"/>
    <cellStyle name="常规 29 3" xfId="1948"/>
    <cellStyle name="常规 3" xfId="1440"/>
    <cellStyle name="常规 3 10" xfId="1442"/>
    <cellStyle name="常规 3 2" xfId="1443"/>
    <cellStyle name="常规 3 3" xfId="1444"/>
    <cellStyle name="常规 3 4" xfId="1445"/>
    <cellStyle name="常规 3 5" xfId="1446"/>
    <cellStyle name="常规 3 6" xfId="1447"/>
    <cellStyle name="常规 3 7" xfId="1448"/>
    <cellStyle name="常规 3 8" xfId="1449"/>
    <cellStyle name="常规 3 9" xfId="1450"/>
    <cellStyle name="常规 3_出书提成" xfId="1418"/>
    <cellStyle name="常规 30" xfId="1430"/>
    <cellStyle name="常规 30 2" xfId="1432"/>
    <cellStyle name="常规 30 2 2" xfId="1940"/>
    <cellStyle name="常规 30 3" xfId="1923"/>
    <cellStyle name="常规 31" xfId="54"/>
    <cellStyle name="常规 31 2" xfId="1942"/>
    <cellStyle name="常规 32" xfId="1434"/>
    <cellStyle name="常规 32 2" xfId="1452"/>
    <cellStyle name="常规 32 2 2" xfId="1945"/>
    <cellStyle name="常规 32 3" xfId="1943"/>
    <cellStyle name="常规 33" xfId="1436"/>
    <cellStyle name="常规 33 2" xfId="1947"/>
    <cellStyle name="常规 34" xfId="1438"/>
    <cellStyle name="常规 35" xfId="1454"/>
    <cellStyle name="常规 36" xfId="1456"/>
    <cellStyle name="常规 36 2" xfId="1950"/>
    <cellStyle name="常规 36 3" xfId="1949"/>
    <cellStyle name="常规 37" xfId="1458"/>
    <cellStyle name="常规 37 2" xfId="1953"/>
    <cellStyle name="常规 37 3" xfId="1951"/>
    <cellStyle name="常规 38" xfId="1459"/>
    <cellStyle name="常规 39" xfId="3"/>
    <cellStyle name="常规 4" xfId="1460"/>
    <cellStyle name="常规 4 10" xfId="1958"/>
    <cellStyle name="常规 4 2" xfId="1461"/>
    <cellStyle name="常规 4 2 10" xfId="1462"/>
    <cellStyle name="常规 4 2 2" xfId="1464"/>
    <cellStyle name="常规 4 2 3" xfId="1466"/>
    <cellStyle name="常规 4 2 4" xfId="1468"/>
    <cellStyle name="常规 4 2 5" xfId="1470"/>
    <cellStyle name="常规 4 2 6" xfId="1472"/>
    <cellStyle name="常规 4 2 7" xfId="927"/>
    <cellStyle name="常规 4 2 8" xfId="1335"/>
    <cellStyle name="常规 4 2 9" xfId="1473"/>
    <cellStyle name="常规 4 3" xfId="1474"/>
    <cellStyle name="常规 4 4" xfId="1463"/>
    <cellStyle name="常规 4 5" xfId="1465"/>
    <cellStyle name="常规 4 6" xfId="1467"/>
    <cellStyle name="常规 4 7" xfId="1469"/>
    <cellStyle name="常规 4 8" xfId="1471"/>
    <cellStyle name="常规 4 9" xfId="926"/>
    <cellStyle name="常规 4_出书提成" xfId="1475"/>
    <cellStyle name="常规 40" xfId="1453"/>
    <cellStyle name="常规 41" xfId="1455"/>
    <cellStyle name="常规 42" xfId="1457"/>
    <cellStyle name="常规 42 2" xfId="1954"/>
    <cellStyle name="常规 42 3" xfId="1952"/>
    <cellStyle name="常规 44" xfId="2"/>
    <cellStyle name="常规 5" xfId="1476"/>
    <cellStyle name="常规 5 10" xfId="1477"/>
    <cellStyle name="常规 5 11" xfId="1478"/>
    <cellStyle name="常规 5 12" xfId="1479"/>
    <cellStyle name="常规 5 13" xfId="1480"/>
    <cellStyle name="常规 5 14" xfId="1481"/>
    <cellStyle name="常规 5 15" xfId="1482"/>
    <cellStyle name="常规 5 16" xfId="1483"/>
    <cellStyle name="常规 5 17" xfId="1484"/>
    <cellStyle name="常规 5 2" xfId="1485"/>
    <cellStyle name="常规 5 3" xfId="1486"/>
    <cellStyle name="常规 5 4" xfId="1487"/>
    <cellStyle name="常规 5 5" xfId="1488"/>
    <cellStyle name="常规 5 6" xfId="1489"/>
    <cellStyle name="常规 5 7" xfId="1490"/>
    <cellStyle name="常规 5 8" xfId="1491"/>
    <cellStyle name="常规 5 9" xfId="1492"/>
    <cellStyle name="常规 5_出书提成" xfId="5"/>
    <cellStyle name="常规 54" xfId="1493"/>
    <cellStyle name="常规 56" xfId="1495"/>
    <cellStyle name="常规 6" xfId="1496"/>
    <cellStyle name="常规 6 10" xfId="1497"/>
    <cellStyle name="常规 6 2" xfId="1498"/>
    <cellStyle name="常规 6 3" xfId="1499"/>
    <cellStyle name="常规 6 4" xfId="1500"/>
    <cellStyle name="常规 6 5" xfId="36"/>
    <cellStyle name="常规 6 6" xfId="1501"/>
    <cellStyle name="常规 6 7" xfId="1502"/>
    <cellStyle name="常规 6 8" xfId="1503"/>
    <cellStyle name="常规 6 9" xfId="1504"/>
    <cellStyle name="常规 6_出书提成" xfId="1505"/>
    <cellStyle name="常规 61" xfId="1494"/>
    <cellStyle name="常规 62" xfId="1506"/>
    <cellStyle name="常规 7" xfId="1507"/>
    <cellStyle name="常规 7 10" xfId="1508"/>
    <cellStyle name="常规 7 11" xfId="1509"/>
    <cellStyle name="常规 7 12" xfId="1510"/>
    <cellStyle name="常规 7 13" xfId="1511"/>
    <cellStyle name="常规 7 14" xfId="1427"/>
    <cellStyle name="常规 7 15" xfId="1512"/>
    <cellStyle name="常规 7 16" xfId="1513"/>
    <cellStyle name="常规 7 17" xfId="1514"/>
    <cellStyle name="常规 7 2" xfId="1515"/>
    <cellStyle name="常规 7 3" xfId="1516"/>
    <cellStyle name="常规 7 4" xfId="1517"/>
    <cellStyle name="常规 7 5" xfId="1518"/>
    <cellStyle name="常规 7 6" xfId="1519"/>
    <cellStyle name="常规 7 7" xfId="1520"/>
    <cellStyle name="常规 7 8" xfId="1521"/>
    <cellStyle name="常规 7 9" xfId="1522"/>
    <cellStyle name="常规 7_出书提成" xfId="1523"/>
    <cellStyle name="常规 75" xfId="1524"/>
    <cellStyle name="常规 8" xfId="1525"/>
    <cellStyle name="常规 8 10" xfId="1526"/>
    <cellStyle name="常规 8 2" xfId="1528"/>
    <cellStyle name="常规 8 3" xfId="1530"/>
    <cellStyle name="常规 8 4" xfId="1532"/>
    <cellStyle name="常规 8 5" xfId="1533"/>
    <cellStyle name="常规 8 6" xfId="1534"/>
    <cellStyle name="常规 8 7" xfId="1535"/>
    <cellStyle name="常规 8 8" xfId="1536"/>
    <cellStyle name="常规 8 9" xfId="1537"/>
    <cellStyle name="常规 8_出书提成" xfId="1538"/>
    <cellStyle name="常规 9" xfId="1539"/>
    <cellStyle name="常规 9 2" xfId="472"/>
    <cellStyle name="常规 9 25" xfId="1540"/>
    <cellStyle name="常规 9 3" xfId="476"/>
    <cellStyle name="常规 9 4" xfId="478"/>
    <cellStyle name="常规 9 5" xfId="159"/>
    <cellStyle name="常规 9 6" xfId="480"/>
    <cellStyle name="常规 9 7" xfId="482"/>
    <cellStyle name="常规 9 8" xfId="484"/>
    <cellStyle name="常规 9 9" xfId="1541"/>
    <cellStyle name="常规 9_教师确认收入" xfId="1542"/>
    <cellStyle name="常规_3 2" xfId="1296"/>
    <cellStyle name="常规_Sheet1" xfId="1543"/>
    <cellStyle name="常规_Sheet1 2" xfId="1385"/>
    <cellStyle name="常规_STL招生工资试算表2012-4.10 2" xfId="1153"/>
    <cellStyle name="常规_STL招生工资试算表2012-4.10 4" xfId="1544"/>
    <cellStyle name="常规_人事档案明细表" xfId="1545"/>
    <cellStyle name="超链接" xfId="1955" builtinId="8"/>
    <cellStyle name="超链接 5" xfId="1957"/>
    <cellStyle name="分级显示行_1_Book1" xfId="1547"/>
    <cellStyle name="分级显示列_1_Book1" xfId="1546"/>
    <cellStyle name="好 2" xfId="1548"/>
    <cellStyle name="好 3" xfId="1549"/>
    <cellStyle name="好 4" xfId="1550"/>
    <cellStyle name="好 5" xfId="1551"/>
    <cellStyle name="好 6" xfId="1552"/>
    <cellStyle name="好 7" xfId="1553"/>
    <cellStyle name="好 8" xfId="1554"/>
    <cellStyle name="好 9" xfId="1555"/>
    <cellStyle name="好_2013年收入说明表更新" xfId="1556"/>
    <cellStyle name="好_7.1罗平县大学生“村官”统计季报表(7月修订，下发空表)" xfId="59"/>
    <cellStyle name="好_7.1罗平县大学生“村官”统计季报表(7月修订，下发空表) 2" xfId="433"/>
    <cellStyle name="好_7.1罗平县大学生“村官”统计季报表(7月修订，下发空表) 2_2014年4月城建分校教学部工资表（OK)" xfId="1559"/>
    <cellStyle name="好_7.1罗平县大学生“村官”统计季报表(7月修订，下发空表) 3" xfId="436"/>
    <cellStyle name="好_7.1罗平县大学生“村官”统计季报表(7月修订，下发空表) 3_2014年4月城建分校教学部工资表（OK)" xfId="1561"/>
    <cellStyle name="好_7.1罗平县大学生“村官”统计季报表(7月修订，下发空表) 4" xfId="439"/>
    <cellStyle name="好_7.1罗平县大学生“村官”统计季报表(7月修订，下发空表) 4_2014年4月城建分校教学部工资表（OK)" xfId="1562"/>
    <cellStyle name="好_7.1罗平县大学生“村官”统计季报表(7月修订，下发空表) 5" xfId="443"/>
    <cellStyle name="好_7.1罗平县大学生“村官”统计季报表(7月修订，下发空表) 5_2014年4月城建分校教学部工资表（OK)" xfId="1563"/>
    <cellStyle name="好_7.1罗平县大学生“村官”统计季报表(7月修订，下发空表) 6" xfId="446"/>
    <cellStyle name="好_7.1罗平县大学生“村官”统计季报表(7月修订，下发空表) 6_2014年4月城建分校教学部工资表（OK)" xfId="1564"/>
    <cellStyle name="好_7.1罗平县大学生“村官”统计季报表(7月修订，下发空表) 7" xfId="449"/>
    <cellStyle name="好_7.1罗平县大学生“村官”统计季报表(7月修订，下发空表) 7_2014年4月城建分校教学部工资表（OK)" xfId="548"/>
    <cellStyle name="好_7.1罗平县大学生“村官”统计季报表(7月修订，下发空表) 8" xfId="452"/>
    <cellStyle name="好_7.1罗平县大学生“村官”统计季报表(7月修订，下发空表) 8_2014年4月城建分校教学部工资表（OK)" xfId="1565"/>
    <cellStyle name="好_7.1罗平县大学生“村官”统计季报表(7月修订，下发空表) 9" xfId="455"/>
    <cellStyle name="好_7.1罗平县大学生“村官”统计季报表(7月修订，下发空表) 9_2014年4月城建分校教学部工资表（OK)" xfId="1567"/>
    <cellStyle name="好_7.1罗平县大学生“村官”统计季报表(7月修订，下发空表)_出书提成" xfId="762"/>
    <cellStyle name="好_Book1" xfId="1568"/>
    <cellStyle name="好_Book1 2" xfId="1569"/>
    <cellStyle name="好_Book1 2_2014年4月城建分校教学部工资表（OK)" xfId="1570"/>
    <cellStyle name="好_Book1 3" xfId="1571"/>
    <cellStyle name="好_Book1 3_2014年4月城建分校教学部工资表（OK)" xfId="1574"/>
    <cellStyle name="好_Book1 4" xfId="1441"/>
    <cellStyle name="好_Book1 4_2014年4月城建分校教学部工资表（OK)" xfId="1575"/>
    <cellStyle name="好_Book1 5" xfId="1576"/>
    <cellStyle name="好_Book1 5_2014年4月城建分校教学部工资表（OK)" xfId="1578"/>
    <cellStyle name="好_Book1 6" xfId="1580"/>
    <cellStyle name="好_Book1 6_2014年4月城建分校教学部工资表（OK)" xfId="1581"/>
    <cellStyle name="好_Book1 7" xfId="1582"/>
    <cellStyle name="好_Book1 7_2014年4月城建分校教学部工资表（OK)" xfId="1583"/>
    <cellStyle name="好_Book1 8" xfId="1584"/>
    <cellStyle name="好_Book1 8_2014年4月城建分校教学部工资表（OK)" xfId="1586"/>
    <cellStyle name="好_Book1 9" xfId="1587"/>
    <cellStyle name="好_Book1 9_2014年4月城建分校教学部工资表（OK)" xfId="1588"/>
    <cellStyle name="好_Book1_1" xfId="1589"/>
    <cellStyle name="好_Book1_1 2" xfId="1590"/>
    <cellStyle name="好_Book1_1 2_2014年4月城建分校教学部工资表（OK)" xfId="1591"/>
    <cellStyle name="好_Book1_1 3" xfId="1592"/>
    <cellStyle name="好_Book1_1 3_2014年4月城建分校教学部工资表（OK)" xfId="677"/>
    <cellStyle name="好_Book1_1 4" xfId="1593"/>
    <cellStyle name="好_Book1_1 4_2014年4月城建分校教学部工资表（OK)" xfId="346"/>
    <cellStyle name="好_Book1_1 5" xfId="1594"/>
    <cellStyle name="好_Book1_1 5_2014年4月城建分校教学部工资表（OK)" xfId="1595"/>
    <cellStyle name="好_Book1_1 6" xfId="11"/>
    <cellStyle name="好_Book1_1 6_2014年4月城建分校教学部工资表（OK)" xfId="601"/>
    <cellStyle name="好_Book1_1 7" xfId="1596"/>
    <cellStyle name="好_Book1_1 7_2014年4月城建分校教学部工资表（OK)" xfId="802"/>
    <cellStyle name="好_Book1_1 8" xfId="398"/>
    <cellStyle name="好_Book1_1 8_2014年4月城建分校教学部工资表（OK)" xfId="1597"/>
    <cellStyle name="好_Book1_1 9" xfId="400"/>
    <cellStyle name="好_Book1_1 9_2014年4月城建分校教学部工资表（OK)" xfId="1598"/>
    <cellStyle name="好_Book1_1_Book1" xfId="1599"/>
    <cellStyle name="好_Book1_1_Book1 2" xfId="1600"/>
    <cellStyle name="好_Book1_1_Book1 2_2014年4月城建分校教学部工资表（OK)" xfId="1601"/>
    <cellStyle name="好_Book1_1_Book1 3" xfId="1602"/>
    <cellStyle name="好_Book1_1_Book1 3_2014年4月城建分校教学部工资表（OK)" xfId="1603"/>
    <cellStyle name="好_Book1_1_Book1 4" xfId="1604"/>
    <cellStyle name="好_Book1_1_Book1 4_2014年4月城建分校教学部工资表（OK)" xfId="1606"/>
    <cellStyle name="好_Book1_1_Book1 5" xfId="1607"/>
    <cellStyle name="好_Book1_1_Book1 5_2014年4月城建分校教学部工资表（OK)" xfId="1608"/>
    <cellStyle name="好_Book1_1_Book1 6" xfId="1609"/>
    <cellStyle name="好_Book1_1_Book1 6_2014年4月城建分校教学部工资表（OK)" xfId="865"/>
    <cellStyle name="好_Book1_1_Book1 7" xfId="1610"/>
    <cellStyle name="好_Book1_1_Book1 7_2014年4月城建分校教学部工资表（OK)" xfId="1611"/>
    <cellStyle name="好_Book1_1_Book1 8" xfId="1612"/>
    <cellStyle name="好_Book1_1_Book1 8_2014年4月城建分校教学部工资表（OK)" xfId="1613"/>
    <cellStyle name="好_Book1_1_Book1 9" xfId="1614"/>
    <cellStyle name="好_Book1_1_Book1 9_2014年4月城建分校教学部工资表（OK)" xfId="1615"/>
    <cellStyle name="好_Book1_1_Book1_1" xfId="1616"/>
    <cellStyle name="好_Book1_1_Book1_1 2" xfId="1617"/>
    <cellStyle name="好_Book1_1_Book1_1 2_2014年4月城建分校教学部工资表（OK)" xfId="1618"/>
    <cellStyle name="好_Book1_1_Book1_1 3" xfId="1619"/>
    <cellStyle name="好_Book1_1_Book1_1 3_2014年4月城建分校教学部工资表（OK)" xfId="1620"/>
    <cellStyle name="好_Book1_1_Book1_1 4" xfId="1621"/>
    <cellStyle name="好_Book1_1_Book1_1 4_2014年4月城建分校教学部工资表（OK)" xfId="1622"/>
    <cellStyle name="好_Book1_1_Book1_1 5" xfId="1623"/>
    <cellStyle name="好_Book1_1_Book1_1 5_2014年4月城建分校教学部工资表（OK)" xfId="1624"/>
    <cellStyle name="好_Book1_1_Book1_1 6" xfId="1625"/>
    <cellStyle name="好_Book1_1_Book1_1 6_2014年4月城建分校教学部工资表（OK)" xfId="918"/>
    <cellStyle name="好_Book1_1_Book1_1 7" xfId="1626"/>
    <cellStyle name="好_Book1_1_Book1_1 7_2014年4月城建分校教学部工资表（OK)" xfId="1627"/>
    <cellStyle name="好_Book1_1_Book1_1 8" xfId="1628"/>
    <cellStyle name="好_Book1_1_Book1_1 8_2014年4月城建分校教学部工资表（OK)" xfId="1629"/>
    <cellStyle name="好_Book1_1_Book1_1 9" xfId="1630"/>
    <cellStyle name="好_Book1_1_Book1_1 9_2014年4月城建分校教学部工资表（OK)" xfId="490"/>
    <cellStyle name="好_Book1_1_Book1_2" xfId="1631"/>
    <cellStyle name="好_Book1_1_Book1_2 2" xfId="1632"/>
    <cellStyle name="好_Book1_1_Book1_2 2_2014年4月城建分校教学部工资表（OK)" xfId="85"/>
    <cellStyle name="好_Book1_1_Book1_2 3" xfId="1633"/>
    <cellStyle name="好_Book1_1_Book1_2 3_2014年4月城建分校教学部工资表（OK)" xfId="312"/>
    <cellStyle name="好_Book1_1_Book1_2 4" xfId="1634"/>
    <cellStyle name="好_Book1_1_Book1_2 4_2014年4月城建分校教学部工资表（OK)" xfId="1635"/>
    <cellStyle name="好_Book1_1_Book1_2 5" xfId="1636"/>
    <cellStyle name="好_Book1_1_Book1_2 5_2014年4月城建分校教学部工资表（OK)" xfId="1637"/>
    <cellStyle name="好_Book1_1_Book1_2 6" xfId="1211"/>
    <cellStyle name="好_Book1_1_Book1_2 6_2014年4月城建分校教学部工资表（OK)" xfId="1639"/>
    <cellStyle name="好_Book1_1_Book1_2 7" xfId="1640"/>
    <cellStyle name="好_Book1_1_Book1_2 7_2014年4月城建分校教学部工资表（OK)" xfId="1641"/>
    <cellStyle name="好_Book1_1_Book1_2 8" xfId="1247"/>
    <cellStyle name="好_Book1_1_Book1_2 8_2014年4月城建分校教学部工资表（OK)" xfId="1642"/>
    <cellStyle name="好_Book1_1_Book1_2 9" xfId="1643"/>
    <cellStyle name="好_Book1_1_Book1_2 9_2014年4月城建分校教学部工资表（OK)" xfId="1644"/>
    <cellStyle name="好_Book1_1_出书提成" xfId="1645"/>
    <cellStyle name="好_Book1_2" xfId="1646"/>
    <cellStyle name="好_Book1_2 2" xfId="1647"/>
    <cellStyle name="好_Book1_2 2_2014年4月城建分校教学部工资表（OK)" xfId="1451"/>
    <cellStyle name="好_Book1_2 3" xfId="1648"/>
    <cellStyle name="好_Book1_2 3_2014年4月城建分校教学部工资表（OK)" xfId="639"/>
    <cellStyle name="好_Book1_2 4" xfId="1649"/>
    <cellStyle name="好_Book1_2 4_2014年4月城建分校教学部工资表（OK)" xfId="48"/>
    <cellStyle name="好_Book1_2 5" xfId="1638"/>
    <cellStyle name="好_Book1_2 5_2014年4月城建分校教学部工资表（OK)" xfId="1650"/>
    <cellStyle name="好_Book1_2 6" xfId="1651"/>
    <cellStyle name="好_Book1_2 6_2014年4月城建分校教学部工资表（OK)" xfId="1652"/>
    <cellStyle name="好_Book1_2 7" xfId="1653"/>
    <cellStyle name="好_Book1_2 7_2014年4月城建分校教学部工资表（OK)" xfId="1655"/>
    <cellStyle name="好_Book1_2 8" xfId="432"/>
    <cellStyle name="好_Book1_2 8_2014年4月城建分校教学部工资表（OK)" xfId="1558"/>
    <cellStyle name="好_Book1_2 9" xfId="435"/>
    <cellStyle name="好_Book1_2 9_2014年4月城建分校教学部工资表（OK)" xfId="1560"/>
    <cellStyle name="好_Book1_3" xfId="1656"/>
    <cellStyle name="好_Book1_4" xfId="1657"/>
    <cellStyle name="好_Book1_4 2" xfId="614"/>
    <cellStyle name="好_Book1_4 2_2014年4月城建分校教学部工资表（OK)" xfId="1658"/>
    <cellStyle name="好_Book1_4 3" xfId="616"/>
    <cellStyle name="好_Book1_4 3_2014年4月城建分校教学部工资表（OK)" xfId="29"/>
    <cellStyle name="好_Book1_4 4" xfId="618"/>
    <cellStyle name="好_Book1_4 4_2014年4月城建分校教学部工资表（OK)" xfId="1659"/>
    <cellStyle name="好_Book1_4 5" xfId="620"/>
    <cellStyle name="好_Book1_4 5_2014年4月城建分校教学部工资表（OK)" xfId="1660"/>
    <cellStyle name="好_Book1_4 6" xfId="1661"/>
    <cellStyle name="好_Book1_4 6_2014年4月城建分校教学部工资表（OK)" xfId="1662"/>
    <cellStyle name="好_Book1_4 7" xfId="1663"/>
    <cellStyle name="好_Book1_4 7_2014年4月城建分校教学部工资表（OK)" xfId="1664"/>
    <cellStyle name="好_Book1_4 8" xfId="1665"/>
    <cellStyle name="好_Book1_4 8_2014年4月城建分校教学部工资表（OK)" xfId="1666"/>
    <cellStyle name="好_Book1_4 9" xfId="1667"/>
    <cellStyle name="好_Book1_4 9_2014年4月城建分校教学部工资表（OK)" xfId="1668"/>
    <cellStyle name="好_Book1_Book1" xfId="1669"/>
    <cellStyle name="好_Book1_Book1 2" xfId="1670"/>
    <cellStyle name="好_Book1_Book1 2_2014年4月城建分校教学部工资表（OK)" xfId="1671"/>
    <cellStyle name="好_Book1_Book1 3" xfId="1672"/>
    <cellStyle name="好_Book1_Book1 3_2014年4月城建分校教学部工资表（OK)" xfId="1674"/>
    <cellStyle name="好_Book1_Book1 4" xfId="1675"/>
    <cellStyle name="好_Book1_Book1 4_2014年4月城建分校教学部工资表（OK)" xfId="1676"/>
    <cellStyle name="好_Book1_Book1 5" xfId="1677"/>
    <cellStyle name="好_Book1_Book1 5_2014年4月城建分校教学部工资表（OK)" xfId="1678"/>
    <cellStyle name="好_Book1_Book1 6" xfId="1679"/>
    <cellStyle name="好_Book1_Book1 6_2014年4月城建分校教学部工资表（OK)" xfId="1680"/>
    <cellStyle name="好_Book1_Book1 7" xfId="1681"/>
    <cellStyle name="好_Book1_Book1 7_2014年4月城建分校教学部工资表（OK)" xfId="1682"/>
    <cellStyle name="好_Book1_Book1 8" xfId="1683"/>
    <cellStyle name="好_Book1_Book1 8_2014年4月城建分校教学部工资表（OK)" xfId="1324"/>
    <cellStyle name="好_Book1_Book1 9" xfId="1684"/>
    <cellStyle name="好_Book1_Book1 9_2014年4月城建分校教学部工资表（OK)" xfId="1231"/>
    <cellStyle name="好_Book1_Book1_1" xfId="1685"/>
    <cellStyle name="好_Book1_Book1_1 2" xfId="1686"/>
    <cellStyle name="好_Book1_Book1_1 2_2014年4月城建分校教学部工资表（OK)" xfId="790"/>
    <cellStyle name="好_Book1_Book1_1 3" xfId="1687"/>
    <cellStyle name="好_Book1_Book1_1 3_2014年4月城建分校教学部工资表（OK)" xfId="47"/>
    <cellStyle name="好_Book1_Book1_1 4" xfId="1688"/>
    <cellStyle name="好_Book1_Book1_1 4_2014年4月城建分校教学部工资表（OK)" xfId="1027"/>
    <cellStyle name="好_Book1_Book1_1 5" xfId="494"/>
    <cellStyle name="好_Book1_Book1_1 5_2014年4月城建分校教学部工资表（OK)" xfId="1690"/>
    <cellStyle name="好_Book1_Book1_1 6" xfId="1691"/>
    <cellStyle name="好_Book1_Book1_1 6_2014年4月城建分校教学部工资表（OK)" xfId="1692"/>
    <cellStyle name="好_Book1_Book1_1 7" xfId="1693"/>
    <cellStyle name="好_Book1_Book1_1 7_2014年4月城建分校教学部工资表（OK)" xfId="360"/>
    <cellStyle name="好_Book1_Book1_1 8" xfId="1605"/>
    <cellStyle name="好_Book1_Book1_1 8_2014年4月城建分校教学部工资表（OK)" xfId="1074"/>
    <cellStyle name="好_Book1_Book1_1 9" xfId="1694"/>
    <cellStyle name="好_Book1_Book1_1 9_2014年4月城建分校教学部工资表（OK)" xfId="1695"/>
    <cellStyle name="好_Book1_出书提成" xfId="1696"/>
    <cellStyle name="好_Book1_麦地中心开业至今收支表" xfId="1697"/>
    <cellStyle name="好_Book1_麦地中心开业至今收支表 2" xfId="1698"/>
    <cellStyle name="好_Book1_麦地中心开业至今收支表 2_2014年4月城建分校教学部工资表（OK)" xfId="1699"/>
    <cellStyle name="好_Book1_麦地中心开业至今收支表 3" xfId="1700"/>
    <cellStyle name="好_Book1_麦地中心开业至今收支表 3_2014年4月城建分校教学部工资表（OK)" xfId="1701"/>
    <cellStyle name="好_Book1_麦地中心开业至今收支表 4" xfId="1702"/>
    <cellStyle name="好_Book1_麦地中心开业至今收支表 4_2014年4月城建分校教学部工资表（OK)" xfId="1018"/>
    <cellStyle name="好_Book1_麦地中心开业至今收支表 5" xfId="1703"/>
    <cellStyle name="好_Book1_麦地中心开业至今收支表 5_2014年4月城建分校教学部工资表（OK)" xfId="1705"/>
    <cellStyle name="好_Book1_麦地中心开业至今收支表 6" xfId="669"/>
    <cellStyle name="好_Book1_麦地中心开业至今收支表 6_2014年4月城建分校教学部工资表（OK)" xfId="1706"/>
    <cellStyle name="好_Book1_麦地中心开业至今收支表 7" xfId="1707"/>
    <cellStyle name="好_Book1_麦地中心开业至今收支表 7_2014年4月城建分校教学部工资表（OK)" xfId="1708"/>
    <cellStyle name="好_Book1_麦地中心开业至今收支表 8" xfId="1709"/>
    <cellStyle name="好_Book1_麦地中心开业至今收支表 8_2014年4月城建分校教学部工资表（OK)" xfId="1710"/>
    <cellStyle name="好_Book1_麦地中心开业至今收支表 9" xfId="1711"/>
    <cellStyle name="好_Book1_麦地中心开业至今收支表 9_2014年4月城建分校教学部工资表（OK)" xfId="1712"/>
    <cellStyle name="好_Book1_云南省建国前入党的老党员补贴有关情况统计表2010(1).01" xfId="650"/>
    <cellStyle name="好_Book1_云南省建国前入党的老党员补贴有关情况统计表2010(1).01 2" xfId="1713"/>
    <cellStyle name="好_Book1_云南省建国前入党的老党员补贴有关情况统计表2010(1).01 2_2014年4月城建分校教学部工资表（OK)" xfId="1714"/>
    <cellStyle name="好_Book1_云南省建国前入党的老党员补贴有关情况统计表2010(1).01 3" xfId="1715"/>
    <cellStyle name="好_Book1_云南省建国前入党的老党员补贴有关情况统计表2010(1).01 3_2014年4月城建分校教学部工资表（OK)" xfId="1716"/>
    <cellStyle name="好_Book1_云南省建国前入党的老党员补贴有关情况统计表2010(1).01 4" xfId="1717"/>
    <cellStyle name="好_Book1_云南省建国前入党的老党员补贴有关情况统计表2010(1).01 4_2014年4月城建分校教学部工资表（OK)" xfId="1410"/>
    <cellStyle name="好_Book1_云南省建国前入党的老党员补贴有关情况统计表2010(1).01 5" xfId="1718"/>
    <cellStyle name="好_Book1_云南省建国前入党的老党员补贴有关情况统计表2010(1).01 5_2014年4月城建分校教学部工资表（OK)" xfId="1719"/>
    <cellStyle name="好_Book1_云南省建国前入党的老党员补贴有关情况统计表2010(1).01 6" xfId="1720"/>
    <cellStyle name="好_Book1_云南省建国前入党的老党员补贴有关情况统计表2010(1).01 6_2014年4月城建分校教学部工资表（OK)" xfId="1721"/>
    <cellStyle name="好_Book1_云南省建国前入党的老党员补贴有关情况统计表2010(1).01 7" xfId="1722"/>
    <cellStyle name="好_Book1_云南省建国前入党的老党员补贴有关情况统计表2010(1).01 7_2014年4月城建分校教学部工资表（OK)" xfId="1723"/>
    <cellStyle name="好_Book1_云南省建国前入党的老党员补贴有关情况统计表2010(1).01 8" xfId="1724"/>
    <cellStyle name="好_Book1_云南省建国前入党的老党员补贴有关情况统计表2010(1).01 8_2014年4月城建分校教学部工资表（OK)" xfId="1726"/>
    <cellStyle name="好_Book1_云南省建国前入党的老党员补贴有关情况统计表2010(1).01 9" xfId="1727"/>
    <cellStyle name="好_Book1_云南省建国前入党的老党员补贴有关情况统计表2010(1).01 9_2014年4月城建分校教学部工资表（OK)" xfId="1728"/>
    <cellStyle name="好_Book1_云南省建国前入党的老党员补贴有关情况统计表2010(1).01_出书提成" xfId="1729"/>
    <cellStyle name="好_readdata" xfId="631"/>
    <cellStyle name="好_出书提成" xfId="1730"/>
    <cellStyle name="好_教师确认收入" xfId="1731"/>
    <cellStyle name="好_麦地中心开业至今收支表" xfId="1192"/>
    <cellStyle name="好_麦地中心开业至今收支表 2" xfId="1732"/>
    <cellStyle name="好_麦地中心开业至今收支表 2_2014年4月城建分校教学部工资表（OK)" xfId="1733"/>
    <cellStyle name="好_麦地中心开业至今收支表 3" xfId="1734"/>
    <cellStyle name="好_麦地中心开业至今收支表 3_2014年4月城建分校教学部工资表（OK)" xfId="1735"/>
    <cellStyle name="好_麦地中心开业至今收支表 4" xfId="1736"/>
    <cellStyle name="好_麦地中心开业至今收支表 4_2014年4月城建分校教学部工资表（OK)" xfId="1737"/>
    <cellStyle name="好_麦地中心开业至今收支表 5" xfId="1738"/>
    <cellStyle name="好_麦地中心开业至今收支表 5_2014年4月城建分校教学部工资表（OK)" xfId="1739"/>
    <cellStyle name="好_麦地中心开业至今收支表 6" xfId="1740"/>
    <cellStyle name="好_麦地中心开业至今收支表 6_2014年4月城建分校教学部工资表（OK)" xfId="1741"/>
    <cellStyle name="好_麦地中心开业至今收支表 7" xfId="1742"/>
    <cellStyle name="好_麦地中心开业至今收支表 7_2014年4月城建分校教学部工资表（OK)" xfId="1743"/>
    <cellStyle name="好_麦地中心开业至今收支表 8" xfId="1744"/>
    <cellStyle name="好_麦地中心开业至今收支表 8_2014年4月城建分校教学部工资表（OK)" xfId="1745"/>
    <cellStyle name="好_麦地中心开业至今收支表 9" xfId="1746"/>
    <cellStyle name="好_麦地中心开业至今收支表 9_2014年4月城建分校教学部工资表（OK)" xfId="1747"/>
    <cellStyle name="好_研究院薪酬试算表" xfId="1748"/>
    <cellStyle name="好_研究院薪酬试算表 2" xfId="1749"/>
    <cellStyle name="好_研究院薪酬试算表 2_2014年4月城建分校教学部工资表（OK)" xfId="1750"/>
    <cellStyle name="好_研究院薪酬试算表 3" xfId="573"/>
    <cellStyle name="好_研究院薪酬试算表 3_2014年4月城建分校教学部工资表（OK)" xfId="1751"/>
    <cellStyle name="好_研究院薪酬试算表 4" xfId="1094"/>
    <cellStyle name="好_研究院薪酬试算表 4_2014年4月城建分校教学部工资表（OK)" xfId="1060"/>
    <cellStyle name="好_研究院薪酬试算表 5" xfId="1117"/>
    <cellStyle name="好_研究院薪酬试算表 5_2014年4月城建分校教学部工资表（OK)" xfId="1032"/>
    <cellStyle name="好_研究院薪酬试算表 6" xfId="1752"/>
    <cellStyle name="好_研究院薪酬试算表 6_2014年4月城建分校教学部工资表（OK)" xfId="1754"/>
    <cellStyle name="好_研究院薪酬试算表 7" xfId="1755"/>
    <cellStyle name="好_研究院薪酬试算表 7_2014年4月城建分校教学部工资表（OK)" xfId="1756"/>
    <cellStyle name="好_研究院薪酬试算表 8" xfId="1757"/>
    <cellStyle name="好_研究院薪酬试算表 8_2014年4月城建分校教学部工资表（OK)" xfId="1758"/>
    <cellStyle name="好_研究院薪酬试算表 9" xfId="1759"/>
    <cellStyle name="好_研究院薪酬试算表 9_2014年4月城建分校教学部工资表（OK)" xfId="1760"/>
    <cellStyle name="好_招生明细" xfId="1128"/>
    <cellStyle name="汇总 2" xfId="736"/>
    <cellStyle name="汇总 3" xfId="738"/>
    <cellStyle name="汇总 4" xfId="740"/>
    <cellStyle name="汇总 5" xfId="742"/>
    <cellStyle name="汇总 6" xfId="744"/>
    <cellStyle name="汇总 7" xfId="1761"/>
    <cellStyle name="汇总 8" xfId="1762"/>
    <cellStyle name="汇总 9" xfId="1079"/>
    <cellStyle name="货币 10" xfId="1763"/>
    <cellStyle name="货币 11" xfId="1764"/>
    <cellStyle name="货币 12" xfId="1765"/>
    <cellStyle name="货币 13" xfId="1766"/>
    <cellStyle name="货币 14" xfId="1767"/>
    <cellStyle name="货币 15" xfId="1769"/>
    <cellStyle name="货币 16" xfId="1771"/>
    <cellStyle name="货币 17" xfId="1773"/>
    <cellStyle name="货币 18" xfId="1774"/>
    <cellStyle name="货币 19" xfId="1775"/>
    <cellStyle name="货币 2" xfId="1776"/>
    <cellStyle name="货币 20" xfId="1768"/>
    <cellStyle name="货币 21" xfId="1770"/>
    <cellStyle name="货币 22" xfId="1772"/>
    <cellStyle name="货币 3" xfId="1777"/>
    <cellStyle name="货币 4" xfId="1778"/>
    <cellStyle name="货币 5" xfId="1779"/>
    <cellStyle name="货币 6" xfId="1780"/>
    <cellStyle name="货币 7" xfId="1781"/>
    <cellStyle name="货币 8" xfId="1782"/>
    <cellStyle name="货币 9" xfId="1557"/>
    <cellStyle name="计算 2" xfId="1783"/>
    <cellStyle name="计算 3" xfId="1784"/>
    <cellStyle name="计算 4" xfId="1785"/>
    <cellStyle name="计算 5" xfId="1786"/>
    <cellStyle name="计算 6" xfId="1787"/>
    <cellStyle name="计算 7" xfId="1788"/>
    <cellStyle name="计算 8" xfId="1654"/>
    <cellStyle name="计算 9" xfId="1789"/>
    <cellStyle name="检查单元格 2" xfId="1790"/>
    <cellStyle name="检查单元格 3" xfId="1791"/>
    <cellStyle name="检查单元格 4" xfId="1577"/>
    <cellStyle name="检查单元格 5" xfId="1792"/>
    <cellStyle name="检查单元格 6" xfId="1793"/>
    <cellStyle name="检查单元格 7" xfId="1794"/>
    <cellStyle name="检查单元格 8" xfId="1725"/>
    <cellStyle name="检查单元格 9" xfId="1795"/>
    <cellStyle name="解释性文本 2" xfId="1796"/>
    <cellStyle name="解释性文本 3" xfId="1797"/>
    <cellStyle name="解释性文本 4" xfId="1798"/>
    <cellStyle name="解释性文本 5" xfId="1081"/>
    <cellStyle name="解释性文本 6" xfId="1083"/>
    <cellStyle name="解释性文本 7" xfId="1085"/>
    <cellStyle name="解释性文本 8" xfId="1087"/>
    <cellStyle name="解释性文本 9" xfId="1089"/>
    <cellStyle name="借出原因" xfId="1799"/>
    <cellStyle name="借出原因 2" xfId="1800"/>
    <cellStyle name="借出原因_出书提成" xfId="734"/>
    <cellStyle name="警告文本 2" xfId="1801"/>
    <cellStyle name="警告文本 3" xfId="1802"/>
    <cellStyle name="警告文本 4" xfId="1803"/>
    <cellStyle name="警告文本 5" xfId="1804"/>
    <cellStyle name="警告文本 6" xfId="1805"/>
    <cellStyle name="警告文本 7" xfId="1806"/>
    <cellStyle name="警告文本 8" xfId="1807"/>
    <cellStyle name="警告文本 9" xfId="1064"/>
    <cellStyle name="链接单元格 2" xfId="1808"/>
    <cellStyle name="链接单元格 3" xfId="1809"/>
    <cellStyle name="链接单元格 4" xfId="1810"/>
    <cellStyle name="链接单元格 5" xfId="1811"/>
    <cellStyle name="链接单元格 6" xfId="1812"/>
    <cellStyle name="链接单元格 7" xfId="1527"/>
    <cellStyle name="链接单元格 8" xfId="1529"/>
    <cellStyle name="链接单元格 9" xfId="1531"/>
    <cellStyle name="普通_laroux" xfId="1813"/>
    <cellStyle name="千分位[0]_laroux" xfId="1815"/>
    <cellStyle name="千分位_laroux" xfId="988"/>
    <cellStyle name="千位[0]_ 方正PC" xfId="1218"/>
    <cellStyle name="千位_ 方正PC" xfId="1579"/>
    <cellStyle name="千位分隔" xfId="17" builtinId="3"/>
    <cellStyle name="千位分隔 10" xfId="1816"/>
    <cellStyle name="千位分隔 11" xfId="1566"/>
    <cellStyle name="千位分隔 12" xfId="1817"/>
    <cellStyle name="千位分隔 13" xfId="808"/>
    <cellStyle name="千位分隔 14" xfId="810"/>
    <cellStyle name="千位分隔 15" xfId="1819"/>
    <cellStyle name="千位分隔 16" xfId="1821"/>
    <cellStyle name="千位分隔 17" xfId="1823"/>
    <cellStyle name="千位分隔 18" xfId="1573"/>
    <cellStyle name="千位分隔 19" xfId="1824"/>
    <cellStyle name="千位分隔 2" xfId="1825"/>
    <cellStyle name="千位分隔 2 2" xfId="1987"/>
    <cellStyle name="千位分隔 20" xfId="1818"/>
    <cellStyle name="千位分隔 21" xfId="1820"/>
    <cellStyle name="千位分隔 22" xfId="1822"/>
    <cellStyle name="千位分隔 23" xfId="1572"/>
    <cellStyle name="千位分隔 3" xfId="1045"/>
    <cellStyle name="千位分隔 30" xfId="1988"/>
    <cellStyle name="千位分隔 4" xfId="1047"/>
    <cellStyle name="千位分隔 5" xfId="1049"/>
    <cellStyle name="千位分隔 6" xfId="199"/>
    <cellStyle name="千位分隔 7" xfId="1051"/>
    <cellStyle name="千位分隔 8" xfId="1053"/>
    <cellStyle name="千位分隔 9" xfId="1055"/>
    <cellStyle name="千位分隔[0]" xfId="12" builtinId="6"/>
    <cellStyle name="千位分隔[0] 10" xfId="118"/>
    <cellStyle name="千位分隔[0] 2" xfId="74"/>
    <cellStyle name="千位分隔[0] 2 2" xfId="1826"/>
    <cellStyle name="千位分隔[0] 2 3" xfId="1827"/>
    <cellStyle name="千位分隔[0] 2 4" xfId="1828"/>
    <cellStyle name="千位分隔[0] 2 5" xfId="1829"/>
    <cellStyle name="千位分隔[0] 2 6" xfId="1830"/>
    <cellStyle name="千位分隔[0] 2 7" xfId="1831"/>
    <cellStyle name="千位分隔[0] 2 8" xfId="1832"/>
    <cellStyle name="千位分隔[0] 2 9" xfId="1833"/>
    <cellStyle name="千位分隔[0] 3" xfId="77"/>
    <cellStyle name="千位分隔[0] 3 2" xfId="1956"/>
    <cellStyle name="千位分隔[0] 32" xfId="1834"/>
    <cellStyle name="千位分隔[0] 4" xfId="81"/>
    <cellStyle name="千位分隔[0] 4 2" xfId="1272"/>
    <cellStyle name="千位分隔[0] 5" xfId="86"/>
    <cellStyle name="千位分隔[0] 6" xfId="565"/>
    <cellStyle name="千位分隔[0] 7" xfId="567"/>
    <cellStyle name="千位分隔[0] 8" xfId="569"/>
    <cellStyle name="千位分隔[0] 9" xfId="571"/>
    <cellStyle name="千位分隔[0] 9 2" xfId="1835"/>
    <cellStyle name="强调 1" xfId="411"/>
    <cellStyle name="强调 1 2" xfId="1836"/>
    <cellStyle name="强调 1 3" xfId="824"/>
    <cellStyle name="强调 1 4" xfId="197"/>
    <cellStyle name="强调 1 5" xfId="1837"/>
    <cellStyle name="强调 1 6" xfId="1838"/>
    <cellStyle name="强调 1 7" xfId="1839"/>
    <cellStyle name="强调 1 8" xfId="1840"/>
    <cellStyle name="强调 1 9" xfId="1841"/>
    <cellStyle name="强调 1_出书提成" xfId="1842"/>
    <cellStyle name="强调 2" xfId="414"/>
    <cellStyle name="强调 2 2" xfId="1843"/>
    <cellStyle name="强调 2 3" xfId="1286"/>
    <cellStyle name="强调 2 4" xfId="1844"/>
    <cellStyle name="强调 2 5" xfId="1845"/>
    <cellStyle name="强调 2 6" xfId="1846"/>
    <cellStyle name="强调 2 7" xfId="1847"/>
    <cellStyle name="强调 2 8" xfId="1848"/>
    <cellStyle name="强调 2 9" xfId="1849"/>
    <cellStyle name="强调 2_出书提成" xfId="1850"/>
    <cellStyle name="强调 3" xfId="1585"/>
    <cellStyle name="强调 3 2" xfId="1851"/>
    <cellStyle name="强调 3 3" xfId="1852"/>
    <cellStyle name="强调 3 4" xfId="1853"/>
    <cellStyle name="强调 3 5" xfId="1854"/>
    <cellStyle name="强调 3 6" xfId="1855"/>
    <cellStyle name="强调 3 7" xfId="595"/>
    <cellStyle name="强调 3 8" xfId="597"/>
    <cellStyle name="强调 3 9" xfId="599"/>
    <cellStyle name="强调 3_出书提成" xfId="1856"/>
    <cellStyle name="强调文字颜色 1 2" xfId="1857"/>
    <cellStyle name="强调文字颜色 1 3" xfId="1858"/>
    <cellStyle name="强调文字颜色 1 4" xfId="1859"/>
    <cellStyle name="强调文字颜色 1 5" xfId="1860"/>
    <cellStyle name="强调文字颜色 1 6" xfId="1861"/>
    <cellStyle name="强调文字颜色 1 7" xfId="1862"/>
    <cellStyle name="强调文字颜色 1 8" xfId="1863"/>
    <cellStyle name="强调文字颜色 1 9" xfId="1864"/>
    <cellStyle name="强调文字颜色 2 2" xfId="1865"/>
    <cellStyle name="强调文字颜色 2 3" xfId="1673"/>
    <cellStyle name="强调文字颜色 2 4" xfId="1866"/>
    <cellStyle name="强调文字颜色 2 5" xfId="1867"/>
    <cellStyle name="强调文字颜色 2 6" xfId="1868"/>
    <cellStyle name="强调文字颜色 2 7" xfId="1869"/>
    <cellStyle name="强调文字颜色 2 8" xfId="1870"/>
    <cellStyle name="强调文字颜色 2 9" xfId="1871"/>
    <cellStyle name="强调文字颜色 3 2" xfId="1872"/>
    <cellStyle name="强调文字颜色 3 3" xfId="1399"/>
    <cellStyle name="强调文字颜色 3 4" xfId="1401"/>
    <cellStyle name="强调文字颜色 3 5" xfId="1403"/>
    <cellStyle name="强调文字颜色 3 6" xfId="1405"/>
    <cellStyle name="强调文字颜色 3 7" xfId="1407"/>
    <cellStyle name="强调文字颜色 3 8" xfId="1298"/>
    <cellStyle name="强调文字颜色 3 9" xfId="213"/>
    <cellStyle name="强调文字颜色 4 2" xfId="1096"/>
    <cellStyle name="强调文字颜色 4 3" xfId="1099"/>
    <cellStyle name="强调文字颜色 4 4" xfId="1102"/>
    <cellStyle name="强调文字颜色 4 5" xfId="1105"/>
    <cellStyle name="强调文字颜色 4 6" xfId="1108"/>
    <cellStyle name="强调文字颜色 4 7" xfId="1111"/>
    <cellStyle name="强调文字颜色 4 8" xfId="1114"/>
    <cellStyle name="强调文字颜色 4 9" xfId="1873"/>
    <cellStyle name="强调文字颜色 5 2" xfId="1874"/>
    <cellStyle name="强调文字颜色 5 3" xfId="1875"/>
    <cellStyle name="强调文字颜色 5 4" xfId="1876"/>
    <cellStyle name="强调文字颜色 5 5" xfId="1877"/>
    <cellStyle name="强调文字颜色 5 6" xfId="1878"/>
    <cellStyle name="强调文字颜色 5 7" xfId="1879"/>
    <cellStyle name="强调文字颜色 5 8" xfId="1704"/>
    <cellStyle name="强调文字颜色 5 9" xfId="1880"/>
    <cellStyle name="强调文字颜色 6 2" xfId="91"/>
    <cellStyle name="强调文字颜色 6 3" xfId="1881"/>
    <cellStyle name="强调文字颜色 6 4" xfId="1882"/>
    <cellStyle name="强调文字颜色 6 5" xfId="1689"/>
    <cellStyle name="强调文字颜色 6 6" xfId="1883"/>
    <cellStyle name="强调文字颜色 6 7" xfId="1884"/>
    <cellStyle name="强调文字颜色 6 8" xfId="1885"/>
    <cellStyle name="强调文字颜色 6 9" xfId="1753"/>
    <cellStyle name="日期" xfId="1886"/>
    <cellStyle name="商品名称" xfId="1887"/>
    <cellStyle name="适中 2" xfId="1888"/>
    <cellStyle name="适中 3" xfId="1889"/>
    <cellStyle name="适中 4" xfId="1890"/>
    <cellStyle name="适中 5" xfId="1891"/>
    <cellStyle name="适中 6" xfId="1892"/>
    <cellStyle name="适中 7" xfId="1893"/>
    <cellStyle name="适中 8" xfId="1316"/>
    <cellStyle name="适中 9" xfId="1894"/>
    <cellStyle name="输出 2" xfId="1895"/>
    <cellStyle name="输出 3" xfId="1896"/>
    <cellStyle name="输出 4" xfId="1897"/>
    <cellStyle name="输出 5" xfId="1898"/>
    <cellStyle name="输出 6" xfId="1899"/>
    <cellStyle name="输出 7" xfId="1900"/>
    <cellStyle name="输出 8" xfId="1901"/>
    <cellStyle name="输出 9" xfId="1902"/>
    <cellStyle name="输入 2" xfId="1423"/>
    <cellStyle name="输入 3" xfId="1425"/>
    <cellStyle name="输入 4" xfId="1903"/>
    <cellStyle name="输入 5" xfId="1904"/>
    <cellStyle name="输入 6" xfId="1905"/>
    <cellStyle name="输入 7" xfId="1906"/>
    <cellStyle name="输入 8" xfId="1814"/>
    <cellStyle name="输入 9" xfId="1907"/>
    <cellStyle name="数量" xfId="1908"/>
    <cellStyle name="样式 1" xfId="311"/>
    <cellStyle name="样式 1 2" xfId="1959"/>
    <cellStyle name="昗弨_Pacific Region P&amp;L" xfId="1909"/>
    <cellStyle name="寘嬫愗傝 [0.00]_Region Orders (2)" xfId="1910"/>
    <cellStyle name="寘嬫愗傝_Region Orders (2)" xfId="983"/>
    <cellStyle name="注释 2" xfId="1911"/>
    <cellStyle name="注释 3" xfId="1912"/>
    <cellStyle name="注释 4" xfId="1913"/>
    <cellStyle name="注释 5" xfId="1914"/>
    <cellStyle name="注释 6" xfId="1915"/>
    <cellStyle name="注释 7" xfId="1916"/>
    <cellStyle name="注释 8" xfId="1917"/>
    <cellStyle name="注释 9" xfId="19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externalLink" Target="externalLinks/externalLink1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3.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externalLink" Target="externalLinks/externalLink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externalLink" Target="externalLinks/externalLink16.xml"/><Relationship Id="rId40"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externalLink" Target="externalLinks/externalLink1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43"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TS01\jhc\unzipped\Eastern%20Airline%20FE\Spares\FILES\SMCTS2\SMCTSSP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016&#24180;&#24191;&#24030;&#12289;&#19996;&#33694;&#21306;&#22495;&#24037;&#36164;&#34920;&#27169;&#26495;&#21450;&#32534;&#21046;&#35828;&#26126;&#35270;&#39057;&#65288;&#37325;&#35201;&#65289;/2014&#24180;11&#26376;&#24191;&#24030;&#24066;&#22825;&#27827;&#21306;&#26641;&#26391;&#33521;&#35821;&#31038;&#20445;&#26126;&#3245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0307;&#32946;&#20013;&#24515;/&#24037;&#36164;/&#30830;&#35748;/&#26641;&#31461;&#22269;&#38469;&#33521;&#35821;/2015&#24180;/2015&#24180;&#20998;&#26657;&#27169;&#26495;/2014&#24180;11&#26376;&#24191;&#24030;&#24066;&#22825;&#27827;&#21306;&#26641;&#26391;&#33521;&#35821;&#31038;&#20445;&#26126;&#3245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TL-2017.7.1&#20844;&#21496;&#25509;&#25163;&#24037;&#20316;/2017&#24180;&#24037;&#36164;&#34920;/&#25509;&#25163;&#24037;&#36164;/10.&#38886;&#27743;&#23068;/201701&#20998;&#26657;&#34892;&#25919;&#25945;&#23398;&#24037;&#36164;&#34920;/201701&#34892;&#25919;&#37096;&#24037;&#36164;&#34920;/2014&#24180;11&#26376;&#24191;&#24030;&#24066;&#22825;&#27827;&#21306;&#26641;&#26391;&#33521;&#35821;&#31038;&#20445;&#26126;&#3245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2478;&#24314;&#36164;&#26009;/&#24037;&#36164;&#34920;/&#22478;&#24314;2014.7&#26376;&#24037;&#36164;/FILE/&#26641;&#31461;&#33521;&#35821;/&#22478;&#24314;&#20998;&#26657;2014&#24180;&#24230;/2014&#31038;&#20445;&#21644;&#21171;&#21160;&#22791;&#26696;/2014&#24180;7&#26376;&#24191;&#24030;&#24066;&#22825;&#27827;&#21306;&#26641;&#26391;&#33521;&#35821;&#31038;&#20445;&#26126;&#3245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0307;&#32946;&#20013;&#24515;/&#24037;&#36164;/&#30830;&#35748;/&#22478;&#24314;&#36164;&#26009;/&#24037;&#36164;&#34920;/&#22478;&#24314;2014.7&#26376;&#24037;&#36164;/FILE/&#26641;&#31461;&#33521;&#35821;/&#22478;&#24314;&#20998;&#26657;2014&#24180;&#24230;/2014&#31038;&#20445;&#21644;&#21171;&#21160;&#22791;&#26696;/2014&#24180;7&#26376;&#24191;&#24030;&#24066;&#22825;&#27827;&#21306;&#26641;&#26391;&#33521;&#35821;&#31038;&#20445;&#26126;&#3245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26641;&#31461;&#33521;&#35821;/&#22478;&#24314;&#20998;&#26657;2014&#24180;&#24230;/2014&#36130;&#21153;&#25968;&#25454;&#25253;&#34920;/2014&#24180;6&#26376;&#22478;&#24314;&#20998;&#26657;&#25945;&#23398;&#37096;&#32463;&#33829;&#25968;&#2545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0307;&#32946;&#20013;&#24515;/&#24037;&#36164;/&#30830;&#35748;/FILE/&#26641;&#31461;&#33521;&#35821;/&#22478;&#24314;&#20998;&#26657;2014&#24180;&#24230;/2014&#36130;&#21153;&#25968;&#25454;&#25253;&#34920;/2014&#24180;6&#26376;&#22478;&#24314;&#20998;&#26657;&#25945;&#23398;&#37096;&#32463;&#33829;&#25968;&#25454;.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641;&#31461;&#33521;&#35821;/&#20307;&#32946;&#20013;&#24515;&#20998;&#26657;2014&#24180;&#24230;/2014&#36130;&#21153;&#25968;&#25454;&#25253;&#34920;/&#20307;&#32946;&#20013;&#24515;&#34892;&#25919;&#21161;&#29702;&#32489;&#25928;2014-3/2014&#24180;3&#26376;&#20307;&#32946;&#20013;&#24515;&#20998;&#26657;&#25910;&#36153;&#26126;&#32454;&#349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0307;&#32946;&#20013;&#24515;/&#24037;&#36164;/&#30830;&#35748;/&#26641;&#31461;&#33521;&#35821;/&#20307;&#32946;&#20013;&#24515;&#20998;&#26657;2014&#24180;&#24230;/2014&#36130;&#21153;&#25968;&#25454;&#25253;&#34920;/&#20307;&#32946;&#20013;&#24515;&#34892;&#25919;&#21161;&#29702;&#32489;&#25928;2014-3/2014&#24180;3&#26376;&#20307;&#32946;&#20013;&#24515;&#20998;&#26657;&#25910;&#36153;&#26126;&#32454;&#3492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STL-2017.7.1&#20844;&#21496;&#25509;&#25163;&#24037;&#20316;/2017&#24180;&#24037;&#36164;&#34920;/&#25509;&#25163;&#24037;&#36164;/10.&#38886;&#27743;&#23068;/2017&#24180;5&#26376;&#22825;&#27827;&#21326;&#26223;&#20998;&#26657;&#34892;&#25919;&#37096;&#24037;&#36164;&#349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21306;&#22495;&#31649;&#29702;\&#23545;&#20869;\&#26085;&#24120;&#31649;&#29702;\&#20154;&#20107;\RecoveredExternalLin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307;&#32946;&#20013;&#24515;/&#24037;&#36164;/&#30830;&#35748;/MyDocuments/&#22478;&#24314;&#36164;&#26009;/&#32463;&#33829;&#25968;&#25454;&#29677;&#32423;&#26723;&#26696;/4&#26376;&#22478;&#24314;&#20998;&#26657;&#26032;&#27169;&#26495;/2014&#24180;4&#26376;&#22478;&#24314;&#20998;&#26657;&#25910;&#36153;&#26126;&#32454;&#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yDocuments/&#22478;&#24314;&#36164;&#26009;/&#32463;&#33829;&#25968;&#25454;&#29677;&#32423;&#26723;&#26696;/4&#26376;&#22478;&#24314;&#20998;&#26657;&#26032;&#27169;&#26495;/2014&#24180;4&#26376;&#22478;&#24314;&#20998;&#26657;&#25910;&#36153;&#26126;&#32454;&#349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6641;&#31461;&#33521;&#35821;/&#22478;&#24314;&#20998;&#26657;2014&#24180;&#24230;/2014&#31038;&#20445;&#21644;&#21171;&#21160;&#22791;&#26696;/2014&#24180;4&#26376;&#24191;&#24030;&#24066;&#22825;&#27827;&#21306;&#26641;&#26391;&#33521;&#35821;&#31038;&#20445;&#26126;&#3245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0307;&#32946;&#20013;&#24515;/&#24037;&#36164;/&#30830;&#35748;/&#26641;&#31461;&#33521;&#35821;/&#22478;&#24314;&#20998;&#26657;2014&#24180;&#24230;/2014&#31038;&#20445;&#21644;&#21171;&#21160;&#22791;&#26696;/2014&#24180;4&#26376;&#24191;&#24030;&#24066;&#22825;&#27827;&#21306;&#26641;&#26391;&#33521;&#35821;&#31038;&#20445;&#26126;&#3245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TL-2017.7.1&#20844;&#21496;&#25509;&#25163;&#24037;&#20316;/2017&#24180;&#24037;&#36164;&#34920;/&#25509;&#25163;&#24037;&#36164;/10.&#38886;&#27743;&#23068;/&#24037;&#36164;&#34920;/2016&#24180;12&#32769;&#26657;&#34892;&#25919;&#24037;&#36164;&#34920;/2017&#24180;1&#26376;&#21326;&#26223;&#20998;&#26657;&#34892;&#25919;&#37096;&#24037;&#36164;&#34920;(&#24037;&#36164;&#34920;&#27169;&#26495;&#6528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TL-2017.7.1&#20844;&#21496;&#25509;&#25163;&#24037;&#20316;/2017&#24180;&#24037;&#36164;&#34920;/&#25509;&#25163;&#24037;&#36164;/10.&#38886;&#27743;&#23068;/2017&#24180;3&#26376;&#28392;&#27743;&#19996;&#20998;&#26657;&#34892;&#25919;&#37096;&#24037;&#36164;&#34920;&#65288;&#24050;&#23457;&#6528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TL-2017.7.1&#20844;&#21496;&#25509;&#25163;&#24037;&#20316;/2017&#24180;&#24037;&#36164;&#34920;/&#25509;&#25163;&#24037;&#36164;/10.&#38886;&#27743;&#23068;/&#24037;&#36164;&#34920;/2016&#24180;12&#32769;&#26657;&#34892;&#25919;&#24037;&#36164;&#34920;/2014&#24180;11&#26376;&#24191;&#24030;&#24066;&#22825;&#27827;&#21306;&#26641;&#26391;&#33521;&#35821;&#31038;&#20445;&#26126;&#3245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qpmad2"/>
      <sheetName val="Toolbox"/>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明细"/>
      <sheetName val="基础信息"/>
    </sheetNames>
    <sheetDataSet>
      <sheetData sheetId="0" refreshError="1"/>
      <sheetData sheetId="1">
        <row r="2">
          <cell r="G2" t="str">
            <v>广州</v>
          </cell>
        </row>
        <row r="3">
          <cell r="G3" t="str">
            <v>番禺</v>
          </cell>
        </row>
        <row r="4">
          <cell r="G4" t="str">
            <v>惠州</v>
          </cell>
        </row>
        <row r="5">
          <cell r="G5" t="str">
            <v>东莞</v>
          </cell>
        </row>
        <row r="6">
          <cell r="G6" t="str">
            <v>信阳</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明细"/>
      <sheetName val="基础信息"/>
    </sheetNames>
    <sheetDataSet>
      <sheetData sheetId="0" refreshError="1"/>
      <sheetData sheetId="1">
        <row r="2">
          <cell r="G2" t="str">
            <v>广州</v>
          </cell>
        </row>
        <row r="3">
          <cell r="G3" t="str">
            <v>番禺</v>
          </cell>
        </row>
        <row r="4">
          <cell r="G4" t="str">
            <v>惠州</v>
          </cell>
        </row>
        <row r="5">
          <cell r="G5" t="str">
            <v>东莞</v>
          </cell>
        </row>
        <row r="6">
          <cell r="G6" t="str">
            <v>信阳</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明细"/>
      <sheetName val="基础信息"/>
    </sheetNames>
    <sheetDataSet>
      <sheetData sheetId="0" refreshError="1"/>
      <sheetData sheetId="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明细"/>
      <sheetName val="基础信息"/>
      <sheetName val="基础资料"/>
    </sheetNames>
    <sheetDataSet>
      <sheetData sheetId="0"/>
      <sheetData sheetId="1"/>
      <sheetData sheetId="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明细"/>
      <sheetName val="基础信息"/>
    </sheetNames>
    <sheetDataSet>
      <sheetData sheetId="0"/>
      <sheetData sheetId="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月报"/>
      <sheetName val="周报"/>
      <sheetName val="学生信息"/>
      <sheetName val="经营数据"/>
      <sheetName val="经营数据 (2)"/>
      <sheetName val="Chart1"/>
      <sheetName val="本月"/>
      <sheetName val="本年累计"/>
      <sheetName val="基础信息"/>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月报"/>
      <sheetName val="周报"/>
      <sheetName val="学生信息"/>
      <sheetName val="经营数据"/>
      <sheetName val="经营数据 (2)"/>
      <sheetName val="Chart1"/>
      <sheetName val="本月"/>
      <sheetName val="本年累计"/>
      <sheetName val="基础信息"/>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工资表编制细则"/>
      <sheetName val="5月"/>
      <sheetName val="4月"/>
      <sheetName val="3月"/>
      <sheetName val="2月"/>
      <sheetName val="1月"/>
      <sheetName val="人事资料"/>
      <sheetName val="考勤明细"/>
      <sheetName val="社保"/>
      <sheetName val="升期结算"/>
      <sheetName val="收书提成"/>
      <sheetName val="出书提成"/>
      <sheetName val="工资汇总实发表"/>
      <sheetName val="状态分析表"/>
      <sheetName val="基础资料"/>
      <sheetName val="保洁花茶纸杯数量"/>
      <sheetName val="上门登记表"/>
      <sheetName val="人事档案"/>
    </sheetNames>
    <sheetDataSet>
      <sheetData sheetId="0"/>
      <sheetData sheetId="1"/>
      <sheetData sheetId="2"/>
      <sheetData sheetId="3"/>
      <sheetData sheetId="4"/>
      <sheetData sheetId="5"/>
      <sheetData sheetId="6">
        <row r="1">
          <cell r="D1" t="str">
            <v>姓名</v>
          </cell>
          <cell r="E1" t="str">
            <v>部门</v>
          </cell>
          <cell r="F1" t="str">
            <v>二级部门</v>
          </cell>
          <cell r="G1" t="str">
            <v>岗位类型</v>
          </cell>
          <cell r="H1" t="str">
            <v>类型</v>
          </cell>
          <cell r="I1" t="str">
            <v>职务</v>
          </cell>
          <cell r="J1" t="str">
            <v>性别</v>
          </cell>
          <cell r="K1" t="str">
            <v>出生日期</v>
          </cell>
          <cell r="L1" t="str">
            <v>婚否</v>
          </cell>
          <cell r="M1" t="str">
            <v>生育状况</v>
          </cell>
          <cell r="N1" t="str">
            <v>户口性质</v>
          </cell>
          <cell r="O1" t="str">
            <v>身份证号码</v>
          </cell>
          <cell r="P1" t="str">
            <v>联系电话</v>
          </cell>
          <cell r="Q1" t="str">
            <v>通讯地址</v>
          </cell>
          <cell r="R1" t="str">
            <v>户口所在地</v>
          </cell>
          <cell r="S1" t="str">
            <v>第一学历</v>
          </cell>
          <cell r="T1" t="str">
            <v>第一学历院校</v>
          </cell>
          <cell r="U1" t="str">
            <v>第一学历专业</v>
          </cell>
          <cell r="V1" t="str">
            <v>第一学历毕业时间</v>
          </cell>
          <cell r="W1" t="str">
            <v>最高学历</v>
          </cell>
          <cell r="X1" t="str">
            <v>最高学历院校</v>
          </cell>
          <cell r="Y1" t="str">
            <v>最高学历专业</v>
          </cell>
          <cell r="Z1" t="str">
            <v>最高学历毕业时间</v>
          </cell>
          <cell r="AA1" t="str">
            <v>联系邮箱</v>
          </cell>
          <cell r="AB1" t="str">
            <v>资格证名称</v>
          </cell>
          <cell r="AC1" t="str">
            <v>入职日期</v>
          </cell>
          <cell r="AD1" t="str">
            <v>树童入职前年限</v>
          </cell>
          <cell r="AE1" t="str">
            <v>合同开始</v>
          </cell>
          <cell r="AF1" t="str">
            <v>合同到期期限</v>
          </cell>
          <cell r="AG1" t="str">
            <v>合同签定公司名称</v>
          </cell>
          <cell r="AH1" t="str">
            <v>紧急联系人</v>
          </cell>
          <cell r="AI1" t="str">
            <v>关系</v>
          </cell>
          <cell r="AJ1" t="str">
            <v>紧急联系人电话</v>
          </cell>
          <cell r="AK1" t="str">
            <v>有无担保人</v>
          </cell>
          <cell r="AL1" t="str">
            <v>担保人姓名</v>
          </cell>
          <cell r="AM1" t="str">
            <v>担保人联系电话</v>
          </cell>
          <cell r="AN1" t="str">
            <v>担保人身份证号码</v>
          </cell>
          <cell r="AO1" t="str">
            <v>备注</v>
          </cell>
          <cell r="AP1" t="str">
            <v>社保号</v>
          </cell>
          <cell r="AQ1" t="str">
            <v>兴业银行（广州区域）</v>
          </cell>
          <cell r="AR1" t="str">
            <v>工商银行（麦地）</v>
          </cell>
        </row>
        <row r="2">
          <cell r="D2" t="str">
            <v>陈燕梅</v>
          </cell>
          <cell r="E2" t="str">
            <v>行政部</v>
          </cell>
          <cell r="G2" t="str">
            <v>全职</v>
          </cell>
          <cell r="H2" t="str">
            <v>正式期</v>
          </cell>
          <cell r="I2" t="str">
            <v>行政经理</v>
          </cell>
          <cell r="J2" t="str">
            <v>女</v>
          </cell>
          <cell r="K2" t="str">
            <v>1984-08-11</v>
          </cell>
          <cell r="L2" t="str">
            <v>否</v>
          </cell>
          <cell r="M2" t="str">
            <v>否</v>
          </cell>
          <cell r="N2" t="str">
            <v>外地农业户口</v>
          </cell>
          <cell r="O2" t="str">
            <v>445121198408114221</v>
          </cell>
          <cell r="P2">
            <v>15018404459</v>
          </cell>
          <cell r="Q2" t="str">
            <v>广东省广州市天河区天河路600号</v>
          </cell>
          <cell r="R2" t="str">
            <v>广东潮州</v>
          </cell>
          <cell r="S2" t="str">
            <v>专科</v>
          </cell>
          <cell r="T2" t="str">
            <v>广东白云学院</v>
          </cell>
          <cell r="U2" t="str">
            <v>商务英语</v>
          </cell>
          <cell r="V2" t="str">
            <v>2006.06.01</v>
          </cell>
          <cell r="W2" t="str">
            <v>专科</v>
          </cell>
          <cell r="X2" t="str">
            <v>广东白云学院</v>
          </cell>
          <cell r="Y2" t="str">
            <v>商务英语</v>
          </cell>
          <cell r="Z2" t="str">
            <v>2006.06.01</v>
          </cell>
          <cell r="AA2" t="str">
            <v>195599417@qq.com</v>
          </cell>
          <cell r="AB2" t="str">
            <v>会计证/秘书证</v>
          </cell>
          <cell r="AC2">
            <v>41802</v>
          </cell>
          <cell r="AD2">
            <v>102</v>
          </cell>
          <cell r="AE2" t="str">
            <v>2006.01.01</v>
          </cell>
          <cell r="AF2" t="str">
            <v>2017.08.01</v>
          </cell>
          <cell r="AG2" t="str">
            <v xml:space="preserve">广东树童教育顾问有限公司 </v>
          </cell>
          <cell r="AH2" t="str">
            <v>陈燕敏</v>
          </cell>
          <cell r="AI2" t="str">
            <v>姐妹</v>
          </cell>
          <cell r="AJ2">
            <v>13632041241</v>
          </cell>
          <cell r="AK2" t="str">
            <v>无</v>
          </cell>
          <cell r="AL2" t="str">
            <v>无</v>
          </cell>
          <cell r="AM2" t="str">
            <v>无</v>
          </cell>
          <cell r="AN2" t="str">
            <v>无</v>
          </cell>
          <cell r="AP2" t="str">
            <v>60848805</v>
          </cell>
          <cell r="AQ2" t="str">
            <v>622908 397783 303518</v>
          </cell>
        </row>
        <row r="3">
          <cell r="D3" t="str">
            <v>杨再钦</v>
          </cell>
          <cell r="E3" t="str">
            <v>行政部</v>
          </cell>
          <cell r="G3" t="str">
            <v>全职</v>
          </cell>
          <cell r="H3" t="str">
            <v>正式期</v>
          </cell>
          <cell r="I3" t="str">
            <v>保洁</v>
          </cell>
          <cell r="J3" t="str">
            <v>女</v>
          </cell>
          <cell r="K3" t="str">
            <v>1969-03-07</v>
          </cell>
          <cell r="L3" t="str">
            <v>是</v>
          </cell>
          <cell r="M3" t="str">
            <v>是</v>
          </cell>
          <cell r="N3" t="str">
            <v>外地农业户口</v>
          </cell>
          <cell r="O3" t="str">
            <v>432325196903073167</v>
          </cell>
          <cell r="P3">
            <v>13533458782</v>
          </cell>
          <cell r="Q3" t="str">
            <v>广州市天河区员村四横路程介东</v>
          </cell>
          <cell r="R3" t="str">
            <v>湖南桃江</v>
          </cell>
          <cell r="S3" t="str">
            <v>初中</v>
          </cell>
          <cell r="T3" t="str">
            <v>-</v>
          </cell>
          <cell r="U3" t="str">
            <v>-</v>
          </cell>
          <cell r="V3" t="str">
            <v>-</v>
          </cell>
          <cell r="W3" t="str">
            <v>-</v>
          </cell>
          <cell r="X3" t="str">
            <v>-</v>
          </cell>
          <cell r="Y3" t="str">
            <v>-</v>
          </cell>
          <cell r="Z3" t="str">
            <v>-</v>
          </cell>
          <cell r="AA3" t="str">
            <v>-</v>
          </cell>
          <cell r="AB3" t="str">
            <v>-</v>
          </cell>
          <cell r="AC3">
            <v>42491</v>
          </cell>
          <cell r="AD3">
            <v>0</v>
          </cell>
          <cell r="AE3" t="str">
            <v>2016.05.01</v>
          </cell>
          <cell r="AF3" t="str">
            <v>2018.04.30</v>
          </cell>
          <cell r="AG3" t="str">
            <v xml:space="preserve">广东树童教育顾问有限公司 </v>
          </cell>
          <cell r="AH3" t="str">
            <v>刘云福</v>
          </cell>
          <cell r="AI3" t="str">
            <v>夫妻</v>
          </cell>
          <cell r="AJ3">
            <v>13418043098</v>
          </cell>
          <cell r="AK3" t="str">
            <v>无</v>
          </cell>
          <cell r="AL3" t="str">
            <v>无</v>
          </cell>
          <cell r="AM3" t="str">
            <v>无</v>
          </cell>
          <cell r="AN3" t="str">
            <v>无</v>
          </cell>
          <cell r="AP3" t="str">
            <v>在老家购买了农村医疗保险</v>
          </cell>
          <cell r="AQ3" t="str">
            <v>未提供</v>
          </cell>
        </row>
        <row r="4">
          <cell r="D4" t="str">
            <v>杨敏</v>
          </cell>
          <cell r="E4" t="str">
            <v>行政部</v>
          </cell>
          <cell r="G4" t="str">
            <v>全职</v>
          </cell>
          <cell r="H4" t="str">
            <v>试用期</v>
          </cell>
          <cell r="I4" t="str">
            <v>行政助理</v>
          </cell>
          <cell r="J4" t="str">
            <v>女</v>
          </cell>
          <cell r="K4" t="str">
            <v>1993-11-08</v>
          </cell>
          <cell r="L4" t="str">
            <v>否</v>
          </cell>
          <cell r="M4" t="str">
            <v>否</v>
          </cell>
          <cell r="N4" t="str">
            <v>外地非农业户口</v>
          </cell>
          <cell r="O4" t="str">
            <v>440902199311080867</v>
          </cell>
          <cell r="P4">
            <v>18476301991</v>
          </cell>
          <cell r="Q4" t="str">
            <v>广州市天河区棠东丰乐牌坊兴盛超市附近</v>
          </cell>
          <cell r="R4" t="str">
            <v>广东茂名</v>
          </cell>
          <cell r="S4" t="str">
            <v>大专</v>
          </cell>
          <cell r="T4" t="str">
            <v>岭南师范学院</v>
          </cell>
          <cell r="U4" t="str">
            <v>语文教育</v>
          </cell>
          <cell r="V4">
            <v>42559</v>
          </cell>
          <cell r="W4" t="str">
            <v>大专</v>
          </cell>
          <cell r="X4" t="str">
            <v>岭南师范学院</v>
          </cell>
          <cell r="Y4" t="str">
            <v>语文教育</v>
          </cell>
          <cell r="Z4" t="str">
            <v>2016.07.08</v>
          </cell>
          <cell r="AA4" t="str">
            <v>383587145@qq.com</v>
          </cell>
          <cell r="AB4" t="str">
            <v>初级中学教师证</v>
          </cell>
          <cell r="AC4">
            <v>42676</v>
          </cell>
          <cell r="AD4">
            <v>0</v>
          </cell>
          <cell r="AE4">
            <v>42676</v>
          </cell>
          <cell r="AF4">
            <v>43770</v>
          </cell>
          <cell r="AG4" t="str">
            <v>广东树童教育顾问有限公司</v>
          </cell>
          <cell r="AH4" t="str">
            <v>梁永乐</v>
          </cell>
          <cell r="AI4" t="str">
            <v>朋友</v>
          </cell>
          <cell r="AJ4">
            <v>18814374044</v>
          </cell>
          <cell r="AK4" t="str">
            <v>无</v>
          </cell>
          <cell r="AL4" t="str">
            <v>无</v>
          </cell>
          <cell r="AM4" t="str">
            <v>无</v>
          </cell>
          <cell r="AN4" t="str">
            <v>无</v>
          </cell>
          <cell r="AP4" t="str">
            <v>3002849192</v>
          </cell>
          <cell r="AQ4" t="str">
            <v>622908393033462113</v>
          </cell>
          <cell r="AR4" t="str">
            <v>未提供</v>
          </cell>
        </row>
        <row r="5">
          <cell r="D5" t="str">
            <v>郭妙颜</v>
          </cell>
          <cell r="E5" t="str">
            <v>行政部</v>
          </cell>
          <cell r="G5" t="str">
            <v>全职</v>
          </cell>
          <cell r="H5" t="str">
            <v>试用期</v>
          </cell>
          <cell r="I5" t="str">
            <v>行政经理</v>
          </cell>
          <cell r="J5" t="str">
            <v>女</v>
          </cell>
          <cell r="K5">
            <v>29269</v>
          </cell>
          <cell r="L5" t="str">
            <v>否</v>
          </cell>
          <cell r="M5" t="str">
            <v>否</v>
          </cell>
          <cell r="N5" t="str">
            <v>本地非农业户口</v>
          </cell>
          <cell r="O5" t="str">
            <v>440102198002184023</v>
          </cell>
          <cell r="P5">
            <v>18680231613</v>
          </cell>
          <cell r="Q5" t="str">
            <v>广州市越秀区云鹤北街十八巷四号</v>
          </cell>
          <cell r="R5" t="str">
            <v>广东广州</v>
          </cell>
          <cell r="S5" t="str">
            <v>大专</v>
          </cell>
          <cell r="T5" t="str">
            <v>广州市广播电视大学</v>
          </cell>
          <cell r="U5" t="str">
            <v>电子商务</v>
          </cell>
          <cell r="V5">
            <v>37832</v>
          </cell>
          <cell r="W5" t="str">
            <v>大专</v>
          </cell>
          <cell r="X5" t="str">
            <v>广州市广播电视大学</v>
          </cell>
          <cell r="Y5" t="str">
            <v>电子商务</v>
          </cell>
          <cell r="Z5">
            <v>37832</v>
          </cell>
          <cell r="AA5" t="str">
            <v>stl_gmy@126.com</v>
          </cell>
          <cell r="AB5" t="str">
            <v>无</v>
          </cell>
          <cell r="AC5">
            <v>42812</v>
          </cell>
          <cell r="AD5">
            <v>0</v>
          </cell>
          <cell r="AE5">
            <v>42812</v>
          </cell>
          <cell r="AF5">
            <v>43907</v>
          </cell>
          <cell r="AG5" t="str">
            <v>广东树童教育顾问有限公司</v>
          </cell>
          <cell r="AH5" t="str">
            <v>刘雪兴</v>
          </cell>
          <cell r="AI5" t="str">
            <v>母女</v>
          </cell>
          <cell r="AJ5">
            <v>13650982293</v>
          </cell>
          <cell r="AP5" t="str">
            <v>8376420</v>
          </cell>
          <cell r="AR5" t="str">
            <v>6214832019144406</v>
          </cell>
        </row>
        <row r="15">
          <cell r="K15" t="str">
            <v>--</v>
          </cell>
        </row>
        <row r="16">
          <cell r="K16" t="str">
            <v>--</v>
          </cell>
        </row>
        <row r="17">
          <cell r="K17" t="str">
            <v>--</v>
          </cell>
        </row>
        <row r="18">
          <cell r="K18" t="str">
            <v>--</v>
          </cell>
        </row>
        <row r="19">
          <cell r="K19" t="str">
            <v>--</v>
          </cell>
        </row>
        <row r="20">
          <cell r="K20" t="str">
            <v>--</v>
          </cell>
        </row>
        <row r="21">
          <cell r="K21" t="str">
            <v>--</v>
          </cell>
        </row>
        <row r="22">
          <cell r="K22" t="str">
            <v>--</v>
          </cell>
        </row>
        <row r="23">
          <cell r="K23" t="str">
            <v>--</v>
          </cell>
        </row>
        <row r="24">
          <cell r="K24" t="str">
            <v>--</v>
          </cell>
        </row>
        <row r="25">
          <cell r="K25" t="str">
            <v>--</v>
          </cell>
        </row>
        <row r="26">
          <cell r="K26" t="str">
            <v>--</v>
          </cell>
        </row>
        <row r="27">
          <cell r="K27" t="str">
            <v>--</v>
          </cell>
        </row>
        <row r="28">
          <cell r="K28" t="str">
            <v>--</v>
          </cell>
        </row>
        <row r="29">
          <cell r="K29" t="str">
            <v>--</v>
          </cell>
        </row>
        <row r="31">
          <cell r="L31" t="str">
            <v>此处有公式，可直接下拉，不需要输入</v>
          </cell>
          <cell r="O31" t="str">
            <v>依据员工户口本中户口性质填写</v>
          </cell>
          <cell r="R31" t="str">
            <v>此通讯地址为入职时及劳动合同上员工所填信息</v>
          </cell>
          <cell r="AB31" t="str">
            <v>此处邮箱为员工入职时所填的个人邮箱</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月报"/>
      <sheetName val="周报"/>
      <sheetName val="学生信息"/>
      <sheetName val="经营数据"/>
      <sheetName val="经营数据 (2)"/>
      <sheetName val="本月"/>
      <sheetName val="本年累计"/>
      <sheetName val="基础信息"/>
      <sheetName val="封面"/>
      <sheetName val="学生档案"/>
      <sheetName val="收费"/>
      <sheetName val="价格表"/>
      <sheetName val="业绩分配"/>
      <sheetName val="全年业绩明细"/>
      <sheetName val="业绩"/>
      <sheetName val="顾问业绩"/>
      <sheetName val="招生来源分析表"/>
      <sheetName val="市场占有率"/>
      <sheetName val="结余明细表"/>
      <sheetName val="结余明细表上月"/>
      <sheetName val="减少"/>
      <sheetName val="停读及未进班"/>
      <sheetName val="新增"/>
      <sheetName val="教学部经营数据"/>
      <sheetName val="老师确认收入"/>
      <sheetName val="班级档案"/>
      <sheetName val="班级信息"/>
      <sheetName val="年度升期率"/>
      <sheetName val="升期明细"/>
      <sheetName val="2014年费"/>
      <sheetName val="2013年收费"/>
      <sheetName val="2012年收费"/>
      <sheetName val="未进班及停读说明"/>
      <sheetName val="收费基础信息"/>
      <sheetName val="教务基础信息"/>
      <sheetName val="Sheet2"/>
      <sheetName val="eqpmad2"/>
      <sheetName val="人事资料"/>
      <sheetName val="1月"/>
      <sheetName val="2月"/>
      <sheetName val="工程主管绩效考核"/>
      <sheetName val="行政助理绩效标准"/>
      <sheetName val="行政主管绩效考核标准"/>
      <sheetName val="2月刘媛工作量明细"/>
      <sheetName val="2月行政后勤部打卡明细"/>
      <sheetName val="2月行政后勤部考勤统计表"/>
      <sheetName val="2月余涛工作量明细"/>
      <sheetName val="2月周旋工作量明细"/>
      <sheetName val="基础资料"/>
      <sheetName val="Sheet1"/>
      <sheetName val="明细"/>
      <sheetName val="滨江东分校班级档案封面 (2)"/>
      <sheetName val="本月业绩 (2)"/>
      <sheetName val="本月业绩"/>
      <sheetName val="数值化整理"/>
      <sheetName val="透视汇总 (2)"/>
      <sheetName val="透视汇总"/>
      <sheetName val="重复班级编码"/>
      <sheetName val="本月班级档案"/>
      <sheetName val="班级档案累计"/>
      <sheetName val="未进班（本月）"/>
      <sheetName val="未进班（本年）"/>
      <sheetName val="停课"/>
      <sheetName val="转校"/>
      <sheetName val="流失人员"/>
      <sheetName val="退费"/>
      <sheetName val="教学部综合排名"/>
      <sheetName val="市场综合排名得分"/>
      <sheetName val="3月 (2)"/>
      <sheetName val="工资占比分析（分校） (2)"/>
      <sheetName val="Sheet11"/>
      <sheetName val="工资占比分析（区域）"/>
      <sheetName val="盈利分析简表（区域）"/>
      <sheetName val="盈利分析简表（分校）"/>
      <sheetName val="3月"/>
      <sheetName val="第一季度平均"/>
      <sheetName val="第一季度按区域汇总平均"/>
      <sheetName val="工资占比分析（分校）"/>
      <sheetName val="预收款细表"/>
      <sheetName val="按确认收入完成百分比分校排名 "/>
      <sheetName val="Sheet3"/>
      <sheetName val="按负责人确认收入完成百分比排名"/>
      <sheetName val="按净利润率分校排名"/>
      <sheetName val="按负责人按净利率排名"/>
      <sheetName val="分校按新生收入排名"/>
      <sheetName val="市场负责人按新生收入排名"/>
      <sheetName val="市场新生收入按预算完成比排名"/>
      <sheetName val="按市场部负责人预算完成比排名"/>
      <sheetName val="2014年总表报"/>
      <sheetName val="1月第1周"/>
      <sheetName val="1月第2周"/>
      <sheetName val="1月第3周"/>
      <sheetName val="1月第4周"/>
      <sheetName val="1月第5周"/>
      <sheetName val="2月第1、2周"/>
      <sheetName val="2月第3周"/>
      <sheetName val="2月第4周"/>
      <sheetName val="2月第5周"/>
      <sheetName val="3月第1周"/>
      <sheetName val="3月第2周"/>
      <sheetName val="3月第3周"/>
      <sheetName val="3月第4周"/>
      <sheetName val="3月第5周"/>
      <sheetName val="4月第1周"/>
      <sheetName val="4月第2周"/>
      <sheetName val="4月第3周"/>
      <sheetName val="4月第4周"/>
      <sheetName val="4月第5周"/>
      <sheetName val="5月第1周"/>
      <sheetName val="5月第2周"/>
      <sheetName val="5月第3周"/>
      <sheetName val="5月第4周"/>
      <sheetName val="5月第5周"/>
      <sheetName val="6月第1周"/>
      <sheetName val="6月第2周"/>
      <sheetName val="6月第3周"/>
      <sheetName val="6月第4周"/>
      <sheetName val="SW-TEO"/>
      <sheetName val="Sheet4"/>
      <sheetName val="本月业绩(2)"/>
      <sheetName val="透视汇总 "/>
      <sheetName val="教学经营数据"/>
      <sheetName val="2013年收入说明表"/>
      <sheetName val="2012年收入说明表"/>
      <sheetName val="2014年前"/>
      <sheetName val="4月"/>
      <sheetName val="3月社保"/>
      <sheetName val="小初续费表"/>
      <sheetName val="小初考勤表"/>
      <sheetName val="小初作息表"/>
      <sheetName val="小初加班表"/>
      <sheetName val="小初招生明细"/>
      <sheetName val="小高续费表"/>
      <sheetName val="小高作息表"/>
      <sheetName val="小高考勤表"/>
      <sheetName val="福利"/>
      <sheetName val="2月社保"/>
      <sheetName val="考勤"/>
      <sheetName val="考勤明细"/>
      <sheetName val="参考经营数据表及新生人数"/>
      <sheetName val="2014年月平均工资"/>
      <sheetName val="浮动薪酬参考数据"/>
      <sheetName val="5月"/>
      <sheetName val="6月"/>
      <sheetName val="7月"/>
      <sheetName val="8月"/>
      <sheetName val="9月"/>
      <sheetName val="10月"/>
      <sheetName val="11月"/>
      <sheetName val="12月"/>
      <sheetName val="本月业绩（2）"/>
      <sheetName val="不要删"/>
      <sheetName val="领袖课程实际名单及消费金额"/>
      <sheetName val="2013收入说明表"/>
      <sheetName val="2012收入说明表 "/>
      <sheetName val="10月，已经打电话确认"/>
      <sheetName val="补10月已电话确认"/>
      <sheetName val="11月需退费已电话确认"/>
      <sheetName val="12月已电话确认退费"/>
      <sheetName val="1月已电话确认退费"/>
      <sheetName val="2月退费"/>
      <sheetName val="3月退费"/>
      <sheetName val="4月退费费"/>
      <sheetName val="5月退费"/>
      <sheetName val="6月退费"/>
      <sheetName val="7月退费"/>
      <sheetName val="8月退费"/>
      <sheetName val="9月退费"/>
      <sheetName val="10月退费"/>
      <sheetName val="11月退费"/>
      <sheetName val="12月退费 (2)"/>
      <sheetName val="12月退费"/>
      <sheetName val="领袖课程实际名单及消费"/>
      <sheetName val="惠州麦地分校2014年3月购买社保明细"/>
      <sheetName val="2014年前收费"/>
      <sheetName val="领袖课程"/>
      <sheetName val="Sheet1 (2)"/>
      <sheetName val="透视汇总2"/>
      <sheetName val="透视信息"/>
      <sheetName val="透视信息2"/>
      <sheetName val="转校（本年）"/>
      <sheetName val="流失人员（本年）"/>
      <sheetName val="退费（本年）"/>
      <sheetName val="本月业绩（2 ）"/>
      <sheetName val="历年退费汇总"/>
      <sheetName val="流失（本年）"/>
      <sheetName val="目标分解总表"/>
      <sheetName val="顾问老师分配名单"/>
      <sheetName val="教务主任跟进名单"/>
      <sheetName val="OK"/>
      <sheetName val="Sheet6"/>
      <sheetName val="ST"/>
      <sheetName val="税金"/>
      <sheetName val="#REF"/>
      <sheetName val="教学部经营数据表"/>
      <sheetName val="结算业绩台账"/>
      <sheetName val="工资表汇总1-12月"/>
      <sheetName val="招生明细"/>
      <sheetName val="地推绩效"/>
      <sheetName val="2014年作息表"/>
      <sheetName val="2014课表"/>
      <sheetName val="2014考勤"/>
      <sheetName val="2014招生明细"/>
      <sheetName val="续费"/>
      <sheetName val="结算业绩台帐"/>
      <sheetName val="考勤表"/>
      <sheetName val="绩效表"/>
      <sheetName val="兼职工资明细"/>
      <sheetName val="电话备案"/>
      <sheetName val="1"/>
      <sheetName val="2"/>
      <sheetName val="3"/>
      <sheetName val="3月（刘玲）"/>
      <sheetName val="3月刘玲社保"/>
      <sheetName val="考勤 含刘玲3月"/>
      <sheetName val="刘玲3月考勤明细"/>
      <sheetName val="Sheet5"/>
      <sheetName val="年度工资汇总表"/>
      <sheetName val="状态分析表"/>
      <sheetName val="人事档案"/>
      <sheetName val="确认收入"/>
      <sheetName val="续费率"/>
      <sheetName val="电话抽查"/>
      <sheetName val="续费统计表"/>
      <sheetName val="5月社保"/>
      <sheetName val="小初加班表及电话抽查"/>
      <sheetName val="小高电话抽查表"/>
      <sheetName val="3月明细"/>
      <sheetName val="五羊分校人事明细档案"/>
      <sheetName val="3月社保明细"/>
      <sheetName val="教学招生明细"/>
      <sheetName val="3月小高课表"/>
      <sheetName val="3月小初课表"/>
      <sheetName val="续费表"/>
      <sheetName val="新生名单"/>
      <sheetName val="作息表"/>
      <sheetName val="退费通知"/>
      <sheetName val="2013年续费结算"/>
      <sheetName val="1-2月"/>
      <sheetName val="3月续费率"/>
      <sheetName val="3月新增课次"/>
      <sheetName val="剩余课次为0"/>
      <sheetName val="停读"/>
      <sheetName val="3月已算老师流失未减掉人数"/>
      <sheetName val="教学经营数据表"/>
      <sheetName val="已经结算准备流失"/>
      <sheetName val="2014年7月小高升期续费表"/>
      <sheetName val="2014年7月小初升期续费表"/>
      <sheetName val="2014年8月小初升期续费表"/>
      <sheetName val="2014年8月小高升期续费表"/>
      <sheetName val="工作量统计"/>
      <sheetName val="收费课程小时数及课型统计"/>
      <sheetName val="课表"/>
      <sheetName val="赠送课"/>
      <sheetName val="社保"/>
      <sheetName val="工资汇总表"/>
      <sheetName val="教师确认收入"/>
      <sheetName val="2月返回表"/>
      <sheetName val="2014年工作量统计"/>
      <sheetName val="2014年考勤资料"/>
      <sheetName val="2014年人事资料"/>
      <sheetName val="2014年招生明细"/>
      <sheetName val="2014年打卡记录"/>
      <sheetName val="2014年1月课表"/>
      <sheetName val="2014年1月电话抽查记录"/>
      <sheetName val="未进班"/>
      <sheetName val="Sheet14"/>
      <sheetName val="Sheet15"/>
      <sheetName val="Sheet16"/>
      <sheetName val="Sheet17"/>
      <sheetName val="Sheet18"/>
      <sheetName val="各统计表"/>
      <sheetName val="续费+预续费"/>
      <sheetName val="初二下学期以上不算续费名单"/>
      <sheetName val="周洁"/>
      <sheetName val="邓璞"/>
      <sheetName val="金玥"/>
      <sheetName val="黄晓芳"/>
      <sheetName val="苏凤琼"/>
      <sheetName val="吴燕婷"/>
      <sheetName val="易红燕"/>
      <sheetName val="宋海"/>
      <sheetName val="黄璐瑶"/>
      <sheetName val="李晓媚"/>
      <sheetName val="2014年2月人事资料"/>
      <sheetName val="2014年2月社保购买明细"/>
      <sheetName val="2014年1月-2月工作量统计"/>
      <sheetName val="2014年1-2月仓库开单明细"/>
      <sheetName val="2014年1月-2月作息表"/>
      <sheetName val="2014年1-2月考勤"/>
      <sheetName val="目录"/>
      <sheetName val="F1 资产负债表"/>
      <sheetName val="F1.1 科目余额表明细"/>
      <sheetName val="F1.2 其他应收款帐龄分析"/>
      <sheetName val="F2 损益表"/>
      <sheetName val="F2.1 损益说明表"/>
      <sheetName val="F2.2 费用明细说明"/>
      <sheetName val="F2.2.1 福利费明细表"/>
      <sheetName val="F3 Rebate表"/>
      <sheetName val="F4.1 预算外跟踪一（诉讼费）"/>
      <sheetName val="F4.2 预算外跟踪二（工程师、项目费用、项目推广费）"/>
      <sheetName val="F4.3 预算外跟踪三（日常费用）"/>
      <sheetName val="F5.1 关联交易明细"/>
      <sheetName val="关联交易明细"/>
      <sheetName val="目标分解"/>
      <sheetName val="在册生汇总9月"/>
      <sheetName val="69期有效跟进名单及分配"/>
      <sheetName val="教学部69期学生有效跟进名单汇总"/>
      <sheetName val="Sheet7"/>
      <sheetName val="小初课表"/>
      <sheetName val="1、2月未进班名单"/>
      <sheetName val="5月社保明细"/>
      <sheetName val="教务主任电话抽查"/>
      <sheetName val="小高课表"/>
      <sheetName val="续费率明细表"/>
      <sheetName val="4"/>
      <sheetName val="5"/>
      <sheetName val="6"/>
      <sheetName val="2014续费统计表"/>
      <sheetName val="一定要填的"/>
      <sheetName val="2014年收入说明表"/>
      <sheetName val="本月业绩 (打印签字版)"/>
      <sheetName val="教学经营"/>
      <sheetName val="新本月业绩 (2)"/>
      <sheetName val="2012年工作量统计"/>
      <sheetName val="2012年作息表"/>
      <sheetName val="2012年考勤"/>
      <sheetName val="2012年分校总人事资料"/>
      <sheetName val="2012年开单明细"/>
      <sheetName val="00000ppy"/>
      <sheetName val="STL2012年9月惠州滨江行政部工资表（新版）"/>
      <sheetName val="RecoveredExternalLink1"/>
      <sheetName val="业绩确认"/>
      <sheetName val="工资表编制细则"/>
      <sheetName val="问题"/>
      <sheetName val="个人业绩台账"/>
      <sheetName val="工资分析表"/>
      <sheetName val="微信推广"/>
      <sheetName val="级别对照表"/>
      <sheetName val="201407"/>
      <sheetName val="201408"/>
      <sheetName val="教师测试"/>
      <sheetName val="升期结算(此表直接从经营数据表提取）"/>
      <sheetName val="教师确认收入(此表直接从经营数据表提取）"/>
      <sheetName val="现流预算"/>
      <sheetName val="利润预算"/>
      <sheetName val="利润表预测"/>
      <sheetName val="销售预测"/>
      <sheetName val="教学部工资"/>
      <sheetName val="市场部工资预算"/>
      <sheetName val="招生计划及课题经费"/>
      <sheetName val="工资"/>
      <sheetName val="兼职"/>
      <sheetName val="11月结余表"/>
      <sheetName val="结余表"/>
      <sheetName val="在班"/>
      <sheetName val="14年报表"/>
      <sheetName val="4月续费率"/>
      <sheetName val="4月续费明细"/>
      <sheetName val="4月减员名单档案"/>
      <sheetName val="4月已算老师流失未减掉人数"/>
      <sheetName val="1-封面"/>
      <sheetName val="2-学生档案"/>
      <sheetName val="3-班级信息"/>
      <sheetName val="4-收费"/>
      <sheetName val="5-业绩分配"/>
      <sheetName val="6-业绩确认"/>
      <sheetName val="7-业绩"/>
      <sheetName val="8-市场占有率"/>
      <sheetName val="9-招生来源分析表"/>
      <sheetName val="10-班级档案"/>
      <sheetName val="11-老师确认收入"/>
      <sheetName val="12-结余明细表上月"/>
      <sheetName val="13-结余明细表"/>
      <sheetName val="14-新增"/>
      <sheetName val="15-减少"/>
      <sheetName val="16-停读及未进班"/>
      <sheetName val="17-教学部经营数据"/>
      <sheetName val="9月已算老师流失未减掉人数"/>
      <sheetName val="升期结算"/>
      <sheetName val="11年定金收入"/>
      <sheetName val="11年收入说明总表"/>
      <sheetName val="1月份"/>
      <sheetName val="2月份"/>
      <sheetName val="3月份"/>
      <sheetName val="4月份"/>
      <sheetName val="5月份"/>
      <sheetName val="6月份"/>
      <sheetName val="7月份"/>
      <sheetName val="8月份"/>
      <sheetName val="9月份"/>
      <sheetName val="10月份"/>
      <sheetName val="11月份"/>
      <sheetName val="12月份"/>
      <sheetName val="4月社保明细"/>
      <sheetName val="4月行政开单明细"/>
      <sheetName val="4月行政考勤"/>
      <sheetName val="2014年收费"/>
      <sheetName val="续费率名单"/>
      <sheetName val="工资表编制细则 "/>
      <sheetName val="5月已算老师流失未减掉人数"/>
      <sheetName val="Toolbox"/>
      <sheetName val="1月 (阿米巴)"/>
      <sheetName val="工资汇总实发表"/>
      <sheetName val="2015年10月"/>
      <sheetName val="2月 "/>
      <sheetName val="3月 "/>
      <sheetName val="1.人事资料"/>
      <sheetName val="2.考勤明细"/>
      <sheetName val="3.社保"/>
      <sheetName val="4.公积金"/>
      <sheetName val="5.分校上课工作量"/>
      <sheetName val="7.工资汇总表"/>
      <sheetName val="8.研究院院长助理绩效标准"/>
      <sheetName val="9.研究院绩效汇总表"/>
      <sheetName val="10.师训部绩效清单"/>
      <sheetName val="卢宗干工作量表"/>
      <sheetName val="11.树童天天读审稿工作量表"/>
      <sheetName val="12.树童天天读附表"/>
      <sheetName val="13.PRT绩效标准"/>
      <sheetName val="14.师训部代课工资表"/>
      <sheetName val="收据记录表"/>
      <sheetName val="3月 (阿米巴)"/>
      <sheetName val="个人及团队续费数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学生信息"/>
      <sheetName val="经营数据"/>
      <sheetName val="本月"/>
      <sheetName val="2013年收入说明表"/>
      <sheetName val="2012年收入说明表"/>
      <sheetName val="本年累计"/>
      <sheetName val="基础信息"/>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学生信息"/>
      <sheetName val="经营数据"/>
      <sheetName val="本月"/>
      <sheetName val="2013年收入说明表"/>
      <sheetName val="2012年收入说明表"/>
      <sheetName val="本年累计"/>
      <sheetName val="基础信息"/>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明细"/>
      <sheetName val="基础信息"/>
      <sheetName val="教务基础信息"/>
      <sheetName val="收费基础信息"/>
      <sheetName val="人事资料"/>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明细"/>
      <sheetName val="基础信息"/>
    </sheetNames>
    <sheetDataSet>
      <sheetData sheetId="0" refreshError="1"/>
      <sheetData sheetId="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工资表编制细则"/>
      <sheetName val="1月"/>
      <sheetName val="人事资料"/>
      <sheetName val="考勤明细"/>
      <sheetName val="社保"/>
      <sheetName val="升期结算"/>
      <sheetName val="收书提成"/>
      <sheetName val="出书提成"/>
      <sheetName val="工资汇总实发表"/>
      <sheetName val="状态分析表"/>
      <sheetName val="基础资料"/>
    </sheetNames>
    <sheetDataSet>
      <sheetData sheetId="0"/>
      <sheetData sheetId="1"/>
      <sheetData sheetId="2">
        <row r="1">
          <cell r="D1" t="str">
            <v>姓名</v>
          </cell>
          <cell r="E1" t="str">
            <v>部门</v>
          </cell>
          <cell r="F1" t="str">
            <v>二级部门</v>
          </cell>
          <cell r="G1" t="str">
            <v>岗位类型</v>
          </cell>
          <cell r="H1" t="str">
            <v>类型</v>
          </cell>
          <cell r="I1" t="str">
            <v>职务</v>
          </cell>
          <cell r="J1" t="str">
            <v>性别</v>
          </cell>
          <cell r="K1" t="str">
            <v>出生日期</v>
          </cell>
          <cell r="L1" t="str">
            <v>婚否</v>
          </cell>
          <cell r="M1" t="str">
            <v>生育状况</v>
          </cell>
          <cell r="N1" t="str">
            <v>户口性质</v>
          </cell>
          <cell r="O1" t="str">
            <v>身份证号码</v>
          </cell>
          <cell r="P1" t="str">
            <v>联系电话</v>
          </cell>
          <cell r="Q1" t="str">
            <v>通讯地址</v>
          </cell>
          <cell r="R1" t="str">
            <v>户口所在地</v>
          </cell>
          <cell r="S1" t="str">
            <v>第一学历</v>
          </cell>
          <cell r="T1" t="str">
            <v>第一学历院校</v>
          </cell>
          <cell r="U1" t="str">
            <v>第一学历专业</v>
          </cell>
          <cell r="V1" t="str">
            <v>第一学历毕业时间</v>
          </cell>
          <cell r="W1" t="str">
            <v>最高学历</v>
          </cell>
          <cell r="X1" t="str">
            <v>最高学历院校</v>
          </cell>
          <cell r="Y1" t="str">
            <v>最高学历专业</v>
          </cell>
          <cell r="Z1" t="str">
            <v>最高学历毕业时间</v>
          </cell>
          <cell r="AA1" t="str">
            <v>联系邮箱</v>
          </cell>
          <cell r="AB1" t="str">
            <v>资格证名称</v>
          </cell>
          <cell r="AC1" t="str">
            <v>入职日期</v>
          </cell>
          <cell r="AD1" t="str">
            <v>树童入职前年限</v>
          </cell>
          <cell r="AE1" t="str">
            <v>合同开始</v>
          </cell>
          <cell r="AF1" t="str">
            <v>合同到期期限</v>
          </cell>
          <cell r="AG1" t="str">
            <v>合同签定公司名称</v>
          </cell>
          <cell r="AH1" t="str">
            <v>紧急联系人</v>
          </cell>
          <cell r="AI1" t="str">
            <v>关系</v>
          </cell>
          <cell r="AJ1" t="str">
            <v>紧急联系人电话</v>
          </cell>
          <cell r="AK1" t="str">
            <v>有无担保人</v>
          </cell>
          <cell r="AL1" t="str">
            <v>担保人姓名</v>
          </cell>
          <cell r="AM1" t="str">
            <v>担保人联系电话</v>
          </cell>
          <cell r="AN1" t="str">
            <v>担保人身份证号码</v>
          </cell>
          <cell r="AO1" t="str">
            <v>备注</v>
          </cell>
          <cell r="AP1" t="str">
            <v>社保号</v>
          </cell>
          <cell r="AQ1" t="str">
            <v>兴业银行（广州区域）</v>
          </cell>
          <cell r="AR1" t="str">
            <v>工商银行（麦地）</v>
          </cell>
        </row>
        <row r="2">
          <cell r="D2" t="str">
            <v>陈燕梅</v>
          </cell>
          <cell r="E2" t="str">
            <v>行政部</v>
          </cell>
          <cell r="G2" t="str">
            <v>全职</v>
          </cell>
          <cell r="H2" t="str">
            <v>正式期</v>
          </cell>
          <cell r="I2" t="str">
            <v>行政经理</v>
          </cell>
          <cell r="J2" t="str">
            <v>女</v>
          </cell>
          <cell r="K2" t="str">
            <v>1984-08-11</v>
          </cell>
          <cell r="L2" t="str">
            <v>否</v>
          </cell>
          <cell r="M2" t="str">
            <v>否</v>
          </cell>
          <cell r="N2" t="str">
            <v>外地农业户口</v>
          </cell>
          <cell r="O2" t="str">
            <v>445121198408114221</v>
          </cell>
          <cell r="P2">
            <v>15018404459</v>
          </cell>
          <cell r="Q2" t="str">
            <v>广东省广州市天河区天河路600号</v>
          </cell>
          <cell r="R2" t="str">
            <v>广东潮州</v>
          </cell>
          <cell r="S2" t="str">
            <v>专科</v>
          </cell>
          <cell r="T2" t="str">
            <v>广东白云学院</v>
          </cell>
          <cell r="U2" t="str">
            <v>商务英语</v>
          </cell>
          <cell r="V2" t="str">
            <v>2006.06.01</v>
          </cell>
          <cell r="W2" t="str">
            <v>专科</v>
          </cell>
          <cell r="X2" t="str">
            <v>广东白云学院</v>
          </cell>
          <cell r="Y2" t="str">
            <v>商务英语</v>
          </cell>
          <cell r="Z2" t="str">
            <v>2006.06.01</v>
          </cell>
          <cell r="AA2" t="str">
            <v>195599417@qq.com</v>
          </cell>
          <cell r="AB2" t="str">
            <v>会计证/秘书证</v>
          </cell>
          <cell r="AC2">
            <v>41802</v>
          </cell>
          <cell r="AD2">
            <v>102</v>
          </cell>
          <cell r="AE2" t="str">
            <v>2006.01.01</v>
          </cell>
          <cell r="AF2" t="str">
            <v>2017.08.01</v>
          </cell>
          <cell r="AG2" t="str">
            <v xml:space="preserve">广东树童教育顾问有限公司 </v>
          </cell>
          <cell r="AH2" t="str">
            <v>陈燕敏</v>
          </cell>
          <cell r="AI2" t="str">
            <v>姐妹</v>
          </cell>
          <cell r="AJ2">
            <v>13632041241</v>
          </cell>
          <cell r="AK2" t="str">
            <v>无</v>
          </cell>
          <cell r="AL2" t="str">
            <v>无</v>
          </cell>
          <cell r="AM2" t="str">
            <v>无</v>
          </cell>
          <cell r="AN2" t="str">
            <v>无</v>
          </cell>
          <cell r="AP2" t="str">
            <v>60848805</v>
          </cell>
          <cell r="AQ2" t="str">
            <v>622908 397783 303518</v>
          </cell>
        </row>
        <row r="3">
          <cell r="D3" t="str">
            <v>彭艳芳</v>
          </cell>
          <cell r="E3" t="str">
            <v>行政部</v>
          </cell>
          <cell r="G3" t="str">
            <v>全职</v>
          </cell>
          <cell r="H3" t="str">
            <v>正式期</v>
          </cell>
          <cell r="I3" t="str">
            <v>保洁</v>
          </cell>
          <cell r="J3" t="str">
            <v>女</v>
          </cell>
          <cell r="K3" t="str">
            <v>1963-08-08</v>
          </cell>
          <cell r="L3" t="str">
            <v>是</v>
          </cell>
          <cell r="M3" t="str">
            <v>是</v>
          </cell>
          <cell r="N3" t="str">
            <v>本地非农业户口</v>
          </cell>
          <cell r="O3" t="str">
            <v>440103196308084225</v>
          </cell>
          <cell r="P3">
            <v>13265059390</v>
          </cell>
          <cell r="Q3" t="str">
            <v>广州市天河区华晖路2号临街102号商铺</v>
          </cell>
          <cell r="R3" t="str">
            <v>广东广州</v>
          </cell>
          <cell r="S3" t="str">
            <v>初中</v>
          </cell>
          <cell r="T3" t="str">
            <v>广州市第十一中学</v>
          </cell>
          <cell r="U3" t="str">
            <v>-</v>
          </cell>
          <cell r="V3">
            <v>1979.07</v>
          </cell>
          <cell r="W3" t="str">
            <v>初中</v>
          </cell>
          <cell r="X3" t="str">
            <v>广州市第十一中学</v>
          </cell>
          <cell r="Y3" t="str">
            <v>-</v>
          </cell>
          <cell r="Z3" t="str">
            <v>1979.07.01</v>
          </cell>
          <cell r="AB3" t="str">
            <v>保育员证</v>
          </cell>
          <cell r="AC3">
            <v>41609</v>
          </cell>
          <cell r="AD3">
            <v>0</v>
          </cell>
          <cell r="AE3" t="str">
            <v>2013.12.01</v>
          </cell>
          <cell r="AF3" t="str">
            <v>2017.01.01</v>
          </cell>
          <cell r="AG3" t="str">
            <v xml:space="preserve">广东树童教育顾问有限公司 </v>
          </cell>
          <cell r="AH3" t="str">
            <v>符志伟</v>
          </cell>
          <cell r="AI3" t="str">
            <v>夫妻</v>
          </cell>
          <cell r="AJ3">
            <v>18520592814</v>
          </cell>
          <cell r="AK3" t="str">
            <v>无</v>
          </cell>
          <cell r="AL3" t="str">
            <v>无</v>
          </cell>
          <cell r="AM3" t="str">
            <v>无</v>
          </cell>
          <cell r="AN3" t="str">
            <v>无</v>
          </cell>
          <cell r="AO3" t="str">
            <v>退休返聘人员</v>
          </cell>
          <cell r="AP3" t="str">
            <v>退休人员</v>
          </cell>
          <cell r="AQ3" t="str">
            <v>622909 397357 738213</v>
          </cell>
        </row>
        <row r="4">
          <cell r="D4" t="str">
            <v>杨再钦</v>
          </cell>
          <cell r="E4" t="str">
            <v>行政部</v>
          </cell>
          <cell r="G4" t="str">
            <v>全职</v>
          </cell>
          <cell r="H4" t="str">
            <v>正式期</v>
          </cell>
          <cell r="I4" t="str">
            <v>保洁</v>
          </cell>
          <cell r="J4" t="str">
            <v>女</v>
          </cell>
          <cell r="K4" t="str">
            <v>1969-03-07</v>
          </cell>
          <cell r="L4" t="str">
            <v>是</v>
          </cell>
          <cell r="M4" t="str">
            <v>是</v>
          </cell>
          <cell r="N4" t="str">
            <v>外地农业户口</v>
          </cell>
          <cell r="O4" t="str">
            <v>432325196903073167</v>
          </cell>
          <cell r="P4">
            <v>13533458782</v>
          </cell>
          <cell r="Q4" t="str">
            <v>广州市天河区员村四横路程介东</v>
          </cell>
          <cell r="R4" t="str">
            <v>湖南桃江</v>
          </cell>
          <cell r="S4" t="str">
            <v>初中</v>
          </cell>
          <cell r="T4" t="str">
            <v>-</v>
          </cell>
          <cell r="U4" t="str">
            <v>-</v>
          </cell>
          <cell r="V4" t="str">
            <v>-</v>
          </cell>
          <cell r="W4" t="str">
            <v>-</v>
          </cell>
          <cell r="X4" t="str">
            <v>-</v>
          </cell>
          <cell r="Y4" t="str">
            <v>-</v>
          </cell>
          <cell r="Z4" t="str">
            <v>-</v>
          </cell>
          <cell r="AA4" t="str">
            <v>-</v>
          </cell>
          <cell r="AB4" t="str">
            <v>-</v>
          </cell>
          <cell r="AC4">
            <v>42491</v>
          </cell>
          <cell r="AD4">
            <v>0</v>
          </cell>
          <cell r="AE4" t="str">
            <v>2016.05.01</v>
          </cell>
          <cell r="AF4" t="str">
            <v>2018.04.30</v>
          </cell>
          <cell r="AG4" t="str">
            <v xml:space="preserve">广东树童教育顾问有限公司 </v>
          </cell>
          <cell r="AH4" t="str">
            <v>刘云福</v>
          </cell>
          <cell r="AI4" t="str">
            <v>夫妻</v>
          </cell>
          <cell r="AJ4">
            <v>13418043098</v>
          </cell>
          <cell r="AK4" t="str">
            <v>无</v>
          </cell>
          <cell r="AL4" t="str">
            <v>无</v>
          </cell>
          <cell r="AM4" t="str">
            <v>无</v>
          </cell>
          <cell r="AN4" t="str">
            <v>无</v>
          </cell>
          <cell r="AP4" t="str">
            <v>在老家购买了农村医疗保险</v>
          </cell>
          <cell r="AQ4" t="str">
            <v>未提供</v>
          </cell>
        </row>
        <row r="5">
          <cell r="D5" t="str">
            <v>杨敏</v>
          </cell>
          <cell r="E5" t="str">
            <v>行政部</v>
          </cell>
          <cell r="G5" t="str">
            <v>全职</v>
          </cell>
          <cell r="H5" t="str">
            <v>试用期</v>
          </cell>
          <cell r="I5" t="str">
            <v>行政助理</v>
          </cell>
          <cell r="J5" t="str">
            <v>女</v>
          </cell>
          <cell r="K5" t="str">
            <v>1993-11-08</v>
          </cell>
          <cell r="L5" t="str">
            <v>否</v>
          </cell>
          <cell r="M5" t="str">
            <v>否</v>
          </cell>
          <cell r="N5" t="str">
            <v>外地非农业户口</v>
          </cell>
          <cell r="O5" t="str">
            <v>440902199311080867</v>
          </cell>
          <cell r="P5">
            <v>18476301991</v>
          </cell>
          <cell r="Q5" t="str">
            <v>广州市天河区棠东丰乐牌坊兴盛超市附近</v>
          </cell>
          <cell r="R5" t="str">
            <v>广东茂名</v>
          </cell>
          <cell r="S5" t="str">
            <v>大专</v>
          </cell>
          <cell r="T5" t="str">
            <v>岭南师范学院</v>
          </cell>
          <cell r="U5" t="str">
            <v>语文教育</v>
          </cell>
          <cell r="V5">
            <v>42559</v>
          </cell>
          <cell r="W5" t="str">
            <v>大专</v>
          </cell>
          <cell r="X5" t="str">
            <v>岭南师范学院</v>
          </cell>
          <cell r="Y5" t="str">
            <v>语文教育</v>
          </cell>
          <cell r="Z5" t="str">
            <v>2016.07.08</v>
          </cell>
          <cell r="AA5" t="str">
            <v>383587145@qq.com</v>
          </cell>
          <cell r="AB5" t="str">
            <v>初级中学教师证</v>
          </cell>
          <cell r="AC5">
            <v>42676</v>
          </cell>
          <cell r="AD5">
            <v>0</v>
          </cell>
          <cell r="AE5">
            <v>42676</v>
          </cell>
          <cell r="AF5">
            <v>43770</v>
          </cell>
          <cell r="AG5" t="str">
            <v>广东树童教育顾问有限公司</v>
          </cell>
          <cell r="AH5" t="str">
            <v>梁永乐</v>
          </cell>
          <cell r="AI5" t="str">
            <v>朋友</v>
          </cell>
          <cell r="AJ5">
            <v>18814374044</v>
          </cell>
          <cell r="AK5" t="str">
            <v>无</v>
          </cell>
          <cell r="AL5" t="str">
            <v>无</v>
          </cell>
          <cell r="AM5" t="str">
            <v>无</v>
          </cell>
          <cell r="AN5" t="str">
            <v>无</v>
          </cell>
          <cell r="AP5" t="str">
            <v>3002849192</v>
          </cell>
          <cell r="AQ5" t="str">
            <v>622908393033462113</v>
          </cell>
          <cell r="AR5" t="str">
            <v>未提供</v>
          </cell>
        </row>
        <row r="6">
          <cell r="K6" t="str">
            <v>--</v>
          </cell>
        </row>
        <row r="7">
          <cell r="K7" t="str">
            <v>--</v>
          </cell>
        </row>
        <row r="8">
          <cell r="K8" t="str">
            <v>--</v>
          </cell>
        </row>
        <row r="9">
          <cell r="K9" t="str">
            <v>--</v>
          </cell>
        </row>
        <row r="10">
          <cell r="K10" t="str">
            <v>--</v>
          </cell>
        </row>
        <row r="11">
          <cell r="K11" t="str">
            <v>--</v>
          </cell>
        </row>
        <row r="12">
          <cell r="K12" t="str">
            <v>--</v>
          </cell>
        </row>
        <row r="13">
          <cell r="K13" t="str">
            <v>--</v>
          </cell>
        </row>
        <row r="14">
          <cell r="K14" t="str">
            <v>--</v>
          </cell>
        </row>
        <row r="15">
          <cell r="K15" t="str">
            <v>--</v>
          </cell>
        </row>
        <row r="16">
          <cell r="K16" t="str">
            <v>--</v>
          </cell>
        </row>
        <row r="17">
          <cell r="K17" t="str">
            <v>--</v>
          </cell>
        </row>
        <row r="18">
          <cell r="K18" t="str">
            <v>--</v>
          </cell>
        </row>
        <row r="19">
          <cell r="K19" t="str">
            <v>--</v>
          </cell>
        </row>
        <row r="20">
          <cell r="K20" t="str">
            <v>--</v>
          </cell>
        </row>
        <row r="21">
          <cell r="K21" t="str">
            <v>--</v>
          </cell>
        </row>
        <row r="22">
          <cell r="K22" t="str">
            <v>--</v>
          </cell>
        </row>
        <row r="23">
          <cell r="K23" t="str">
            <v>--</v>
          </cell>
        </row>
        <row r="24">
          <cell r="K24" t="str">
            <v>--</v>
          </cell>
        </row>
        <row r="25">
          <cell r="K25" t="str">
            <v>--</v>
          </cell>
        </row>
        <row r="26">
          <cell r="K26" t="str">
            <v>--</v>
          </cell>
        </row>
        <row r="27">
          <cell r="K27" t="str">
            <v>--</v>
          </cell>
        </row>
        <row r="28">
          <cell r="K28" t="str">
            <v>--</v>
          </cell>
        </row>
        <row r="29">
          <cell r="K29" t="str">
            <v>--</v>
          </cell>
        </row>
        <row r="31">
          <cell r="L31" t="str">
            <v>此处有公式，可直接下拉，不需要输入</v>
          </cell>
          <cell r="O31" t="str">
            <v>依据员工户口本中户口性质填写</v>
          </cell>
          <cell r="R31" t="str">
            <v>此通讯地址为入职时及劳动合同上员工所填信息</v>
          </cell>
          <cell r="AB31" t="str">
            <v>此处邮箱为员工入职时所填的个人邮箱</v>
          </cell>
        </row>
      </sheetData>
      <sheetData sheetId="3"/>
      <sheetData sheetId="4"/>
      <sheetData sheetId="5"/>
      <sheetData sheetId="6"/>
      <sheetData sheetId="7"/>
      <sheetData sheetId="8"/>
      <sheetData sheetId="9"/>
      <sheetData sheetId="10">
        <row r="2">
          <cell r="C2" t="str">
            <v>总部</v>
          </cell>
          <cell r="D2" t="str">
            <v>南骏</v>
          </cell>
          <cell r="E2" t="str">
            <v>惠州滨江</v>
          </cell>
          <cell r="F2" t="str">
            <v>东莞国泰</v>
          </cell>
          <cell r="G2" t="str">
            <v>信阳</v>
          </cell>
          <cell r="H2" t="str">
            <v>市桥</v>
          </cell>
          <cell r="I2" t="str">
            <v>华景</v>
          </cell>
          <cell r="J2" t="str">
            <v>滨江东</v>
          </cell>
          <cell r="K2" t="str">
            <v>五羊</v>
          </cell>
          <cell r="L2" t="str">
            <v>体育中心</v>
          </cell>
          <cell r="M2" t="str">
            <v>惠州麦地</v>
          </cell>
          <cell r="N2" t="str">
            <v>东莞阳光</v>
          </cell>
          <cell r="O2" t="str">
            <v>城建</v>
          </cell>
          <cell r="P2" t="str">
            <v>华南</v>
          </cell>
        </row>
        <row r="3">
          <cell r="C3" t="str">
            <v>财务部</v>
          </cell>
          <cell r="D3" t="str">
            <v>人事部</v>
          </cell>
          <cell r="E3" t="str">
            <v>市场部</v>
          </cell>
          <cell r="F3" t="str">
            <v>信息中心</v>
          </cell>
          <cell r="G3" t="str">
            <v>行政后勤部</v>
          </cell>
          <cell r="H3" t="str">
            <v>总经办</v>
          </cell>
          <cell r="I3" t="str">
            <v>研究院</v>
          </cell>
          <cell r="J3" t="str">
            <v>市场部</v>
          </cell>
          <cell r="K3" t="str">
            <v>行政部</v>
          </cell>
          <cell r="L3" t="str">
            <v>教学部</v>
          </cell>
        </row>
        <row r="28">
          <cell r="M28" t="str">
            <v>区域经理</v>
          </cell>
        </row>
        <row r="29">
          <cell r="M29" t="str">
            <v>招生总监</v>
          </cell>
        </row>
        <row r="30">
          <cell r="M30" t="str">
            <v>招生校长</v>
          </cell>
        </row>
        <row r="31">
          <cell r="M31" t="str">
            <v>招生副校长</v>
          </cell>
        </row>
        <row r="32">
          <cell r="M32" t="str">
            <v>招生主任</v>
          </cell>
        </row>
        <row r="33">
          <cell r="M33" t="str">
            <v>招生顾问</v>
          </cell>
        </row>
        <row r="34">
          <cell r="M34" t="str">
            <v>课程顾问</v>
          </cell>
        </row>
        <row r="35">
          <cell r="M35" t="str">
            <v>地推主任</v>
          </cell>
        </row>
        <row r="36">
          <cell r="M36" t="str">
            <v>地推专员</v>
          </cell>
        </row>
        <row r="37">
          <cell r="M37" t="str">
            <v>教学校长</v>
          </cell>
        </row>
        <row r="38">
          <cell r="M38" t="str">
            <v>教学总监</v>
          </cell>
        </row>
        <row r="39">
          <cell r="M39" t="str">
            <v>教务主任</v>
          </cell>
        </row>
        <row r="40">
          <cell r="M40" t="str">
            <v>教学组长</v>
          </cell>
        </row>
        <row r="41">
          <cell r="M41" t="str">
            <v>研训组长</v>
          </cell>
        </row>
        <row r="42">
          <cell r="M42" t="str">
            <v>教师</v>
          </cell>
        </row>
        <row r="43">
          <cell r="M43" t="str">
            <v>外教</v>
          </cell>
        </row>
        <row r="44">
          <cell r="M44" t="str">
            <v>电话教学</v>
          </cell>
        </row>
        <row r="45">
          <cell r="M45" t="str">
            <v>人事经理</v>
          </cell>
        </row>
        <row r="46">
          <cell r="M46" t="str">
            <v>行政经理</v>
          </cell>
        </row>
        <row r="47">
          <cell r="M47" t="str">
            <v>行政助理</v>
          </cell>
        </row>
        <row r="48">
          <cell r="M48" t="str">
            <v>保洁</v>
          </cell>
        </row>
        <row r="49">
          <cell r="M49" t="str">
            <v>保安</v>
          </cell>
        </row>
        <row r="50">
          <cell r="M50" t="str">
            <v>财务总监</v>
          </cell>
        </row>
        <row r="51">
          <cell r="M51" t="str">
            <v>财务经理</v>
          </cell>
        </row>
        <row r="52">
          <cell r="M52" t="str">
            <v>会计</v>
          </cell>
        </row>
        <row r="53">
          <cell r="M53" t="str">
            <v>出纳</v>
          </cell>
        </row>
        <row r="54">
          <cell r="M54" t="str">
            <v>人力资源总监</v>
          </cell>
        </row>
        <row r="55">
          <cell r="M55" t="str">
            <v>人事主管</v>
          </cell>
        </row>
        <row r="56">
          <cell r="M56" t="str">
            <v>市场部主管</v>
          </cell>
        </row>
        <row r="57">
          <cell r="M57" t="str">
            <v>推广主管</v>
          </cell>
        </row>
        <row r="58">
          <cell r="M58" t="str">
            <v>督导</v>
          </cell>
        </row>
        <row r="59">
          <cell r="M59" t="str">
            <v>设计主管</v>
          </cell>
        </row>
        <row r="60">
          <cell r="M60" t="str">
            <v>设计师</v>
          </cell>
        </row>
        <row r="61">
          <cell r="M61" t="str">
            <v>网络宣传主主管</v>
          </cell>
        </row>
        <row r="62">
          <cell r="M62" t="str">
            <v>后勤经理</v>
          </cell>
        </row>
        <row r="63">
          <cell r="M63" t="str">
            <v>工程主管</v>
          </cell>
        </row>
        <row r="64">
          <cell r="M64" t="str">
            <v>行政主管</v>
          </cell>
        </row>
        <row r="65">
          <cell r="M65" t="str">
            <v>后勤助理</v>
          </cell>
        </row>
        <row r="66">
          <cell r="M66" t="str">
            <v>总经理</v>
          </cell>
        </row>
        <row r="67">
          <cell r="M67" t="str">
            <v>副总经理</v>
          </cell>
        </row>
        <row r="68">
          <cell r="M68" t="str">
            <v>总经理助理</v>
          </cell>
        </row>
        <row r="69">
          <cell r="M69" t="str">
            <v>总经理秘书</v>
          </cell>
        </row>
        <row r="70">
          <cell r="M70" t="str">
            <v>副主任</v>
          </cell>
        </row>
        <row r="71">
          <cell r="M71" t="str">
            <v>主任</v>
          </cell>
        </row>
        <row r="72">
          <cell r="M72" t="str">
            <v>高级督导</v>
          </cell>
        </row>
        <row r="73">
          <cell r="M73" t="str">
            <v>初级督导</v>
          </cell>
        </row>
        <row r="74">
          <cell r="M74" t="str">
            <v>助理</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4月"/>
      <sheetName val="工资表编制细则"/>
      <sheetName val="3月"/>
      <sheetName val="2月"/>
      <sheetName val="1月"/>
      <sheetName val="人事资料"/>
      <sheetName val="考勤明细"/>
      <sheetName val="考勤明细附件"/>
      <sheetName val="社保"/>
      <sheetName val="升期结算"/>
      <sheetName val="收书提成"/>
      <sheetName val="出书提成"/>
      <sheetName val="工资汇总实发表"/>
      <sheetName val="状态分析表"/>
      <sheetName val="基础资料"/>
      <sheetName val="面试邀约表"/>
      <sheetName val="收费明细"/>
      <sheetName val="纸杯数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C2" t="str">
            <v>总部</v>
          </cell>
          <cell r="D2" t="str">
            <v>南骏</v>
          </cell>
          <cell r="E2" t="str">
            <v>惠州滨江</v>
          </cell>
          <cell r="F2" t="str">
            <v>东莞国泰</v>
          </cell>
          <cell r="G2" t="str">
            <v>信阳</v>
          </cell>
          <cell r="H2" t="str">
            <v>市桥</v>
          </cell>
          <cell r="I2" t="str">
            <v>华景</v>
          </cell>
          <cell r="J2" t="str">
            <v>滨江东</v>
          </cell>
          <cell r="K2" t="str">
            <v>五羊</v>
          </cell>
          <cell r="L2" t="str">
            <v>体育中心</v>
          </cell>
          <cell r="M2" t="str">
            <v>惠州麦地</v>
          </cell>
          <cell r="N2" t="str">
            <v>东莞阳光</v>
          </cell>
          <cell r="O2" t="str">
            <v>城建</v>
          </cell>
          <cell r="P2" t="str">
            <v>华南</v>
          </cell>
        </row>
        <row r="3">
          <cell r="C3" t="str">
            <v>财务部</v>
          </cell>
          <cell r="D3" t="str">
            <v>人事部</v>
          </cell>
          <cell r="E3" t="str">
            <v>市场部</v>
          </cell>
          <cell r="F3" t="str">
            <v>信息中心</v>
          </cell>
          <cell r="G3" t="str">
            <v>行政后勤部</v>
          </cell>
          <cell r="H3" t="str">
            <v>总经办</v>
          </cell>
          <cell r="I3" t="str">
            <v>研究院</v>
          </cell>
          <cell r="J3" t="str">
            <v>市场部</v>
          </cell>
          <cell r="K3" t="str">
            <v>行政部</v>
          </cell>
          <cell r="L3" t="str">
            <v>教学部</v>
          </cell>
        </row>
        <row r="28">
          <cell r="M28" t="str">
            <v>区域经理</v>
          </cell>
        </row>
        <row r="29">
          <cell r="M29" t="str">
            <v>招生总监</v>
          </cell>
        </row>
        <row r="30">
          <cell r="M30" t="str">
            <v>招生校长</v>
          </cell>
        </row>
        <row r="31">
          <cell r="M31" t="str">
            <v>招生副校长</v>
          </cell>
        </row>
        <row r="32">
          <cell r="M32" t="str">
            <v>招生主任</v>
          </cell>
        </row>
        <row r="33">
          <cell r="M33" t="str">
            <v>招生顾问</v>
          </cell>
        </row>
        <row r="34">
          <cell r="M34" t="str">
            <v>课程顾问</v>
          </cell>
        </row>
        <row r="35">
          <cell r="M35" t="str">
            <v>地推主任</v>
          </cell>
        </row>
        <row r="36">
          <cell r="M36" t="str">
            <v>地推专员</v>
          </cell>
        </row>
        <row r="37">
          <cell r="M37" t="str">
            <v>教学校长</v>
          </cell>
        </row>
        <row r="38">
          <cell r="M38" t="str">
            <v>教学总监</v>
          </cell>
        </row>
        <row r="39">
          <cell r="M39" t="str">
            <v>教务主任</v>
          </cell>
        </row>
        <row r="40">
          <cell r="M40" t="str">
            <v>教学组长</v>
          </cell>
        </row>
        <row r="41">
          <cell r="M41" t="str">
            <v>研训组长</v>
          </cell>
        </row>
        <row r="42">
          <cell r="M42" t="str">
            <v>教师</v>
          </cell>
        </row>
        <row r="43">
          <cell r="M43" t="str">
            <v>外教</v>
          </cell>
        </row>
        <row r="44">
          <cell r="M44" t="str">
            <v>电话教学</v>
          </cell>
        </row>
        <row r="45">
          <cell r="M45" t="str">
            <v>人事经理</v>
          </cell>
        </row>
        <row r="46">
          <cell r="M46" t="str">
            <v>行政经理</v>
          </cell>
        </row>
        <row r="47">
          <cell r="M47" t="str">
            <v>行政助理</v>
          </cell>
        </row>
        <row r="48">
          <cell r="M48" t="str">
            <v>保洁</v>
          </cell>
        </row>
        <row r="49">
          <cell r="M49" t="str">
            <v>保安</v>
          </cell>
        </row>
        <row r="50">
          <cell r="M50" t="str">
            <v>财务总监</v>
          </cell>
        </row>
        <row r="51">
          <cell r="M51" t="str">
            <v>财务经理</v>
          </cell>
        </row>
        <row r="52">
          <cell r="M52" t="str">
            <v>会计</v>
          </cell>
        </row>
        <row r="53">
          <cell r="M53" t="str">
            <v>出纳</v>
          </cell>
        </row>
        <row r="54">
          <cell r="M54" t="str">
            <v>人力资源总监</v>
          </cell>
        </row>
        <row r="55">
          <cell r="M55" t="str">
            <v>人事主管</v>
          </cell>
        </row>
        <row r="56">
          <cell r="M56" t="str">
            <v>市场部主管</v>
          </cell>
        </row>
        <row r="57">
          <cell r="M57" t="str">
            <v>推广主管</v>
          </cell>
        </row>
        <row r="58">
          <cell r="M58" t="str">
            <v>督导</v>
          </cell>
        </row>
        <row r="59">
          <cell r="M59" t="str">
            <v>设计主管</v>
          </cell>
        </row>
        <row r="60">
          <cell r="M60" t="str">
            <v>设计师</v>
          </cell>
        </row>
        <row r="61">
          <cell r="M61" t="str">
            <v>网络宣传主主管</v>
          </cell>
        </row>
        <row r="62">
          <cell r="M62" t="str">
            <v>后勤经理</v>
          </cell>
        </row>
        <row r="63">
          <cell r="M63" t="str">
            <v>工程主管</v>
          </cell>
        </row>
        <row r="64">
          <cell r="M64" t="str">
            <v>行政主管</v>
          </cell>
        </row>
        <row r="65">
          <cell r="M65" t="str">
            <v>后勤助理</v>
          </cell>
        </row>
        <row r="66">
          <cell r="M66" t="str">
            <v>总经理</v>
          </cell>
        </row>
        <row r="67">
          <cell r="M67" t="str">
            <v>副总经理</v>
          </cell>
        </row>
        <row r="68">
          <cell r="M68" t="str">
            <v>总经理助理</v>
          </cell>
        </row>
        <row r="69">
          <cell r="M69" t="str">
            <v>总经理秘书</v>
          </cell>
        </row>
        <row r="70">
          <cell r="M70" t="str">
            <v>副主任</v>
          </cell>
        </row>
        <row r="71">
          <cell r="M71" t="str">
            <v>主任</v>
          </cell>
        </row>
        <row r="72">
          <cell r="M72" t="str">
            <v>高级督导</v>
          </cell>
        </row>
        <row r="73">
          <cell r="M73" t="str">
            <v>初级督导</v>
          </cell>
        </row>
        <row r="74">
          <cell r="M74" t="str">
            <v>助理</v>
          </cell>
        </row>
      </sheetData>
      <sheetData sheetId="15"/>
      <sheetData sheetId="16"/>
      <sheetData sheetId="1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明细"/>
      <sheetName val="基础信息"/>
    </sheetNames>
    <sheetDataSet>
      <sheetData sheetId="0" refreshError="1"/>
      <sheetData sheetId="1">
        <row r="2">
          <cell r="G2" t="str">
            <v>广州</v>
          </cell>
        </row>
        <row r="3">
          <cell r="G3" t="str">
            <v>番禺</v>
          </cell>
        </row>
        <row r="4">
          <cell r="G4" t="str">
            <v>惠州</v>
          </cell>
        </row>
        <row r="5">
          <cell r="G5" t="str">
            <v>东莞</v>
          </cell>
        </row>
        <row r="6">
          <cell r="G6" t="str">
            <v>信阳</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stl_gmy@126.com" TargetMode="External"/></Relationships>
</file>

<file path=xl/worksheets/sheet1.xml><?xml version="1.0" encoding="utf-8"?>
<worksheet xmlns="http://schemas.openxmlformats.org/spreadsheetml/2006/main" xmlns:r="http://schemas.openxmlformats.org/officeDocument/2006/relationships">
  <dimension ref="A2:L36"/>
  <sheetViews>
    <sheetView workbookViewId="0">
      <selection activeCell="E44" sqref="E44"/>
    </sheetView>
  </sheetViews>
  <sheetFormatPr defaultColWidth="9" defaultRowHeight="14.25"/>
  <cols>
    <col min="1" max="1" width="5.5" customWidth="1"/>
    <col min="2" max="2" width="4.25" style="304" customWidth="1"/>
    <col min="3" max="3" width="25.125" customWidth="1"/>
    <col min="12" max="12" width="11.5" customWidth="1"/>
  </cols>
  <sheetData>
    <row r="2" spans="1:12" ht="21" customHeight="1">
      <c r="A2" s="305" t="s">
        <v>0</v>
      </c>
      <c r="B2" s="306" t="s">
        <v>1</v>
      </c>
      <c r="C2" s="307"/>
    </row>
    <row r="3" spans="1:12" ht="16.5">
      <c r="C3" s="306" t="s">
        <v>2</v>
      </c>
    </row>
    <row r="4" spans="1:12" ht="16.5">
      <c r="A4" s="305" t="s">
        <v>3</v>
      </c>
      <c r="B4" s="306" t="s">
        <v>4</v>
      </c>
      <c r="C4" s="308"/>
    </row>
    <row r="5" spans="1:12" ht="16.5">
      <c r="B5" s="309">
        <v>1</v>
      </c>
      <c r="C5" s="556" t="s">
        <v>5</v>
      </c>
      <c r="D5" s="556"/>
      <c r="E5" s="556"/>
      <c r="F5" s="556"/>
      <c r="G5" s="556"/>
      <c r="H5" s="556"/>
      <c r="I5" s="556"/>
      <c r="J5" s="556"/>
      <c r="K5" s="556"/>
      <c r="L5" s="556"/>
    </row>
    <row r="6" spans="1:12" ht="16.5" customHeight="1">
      <c r="B6" s="309">
        <v>2</v>
      </c>
      <c r="C6" s="556" t="s">
        <v>6</v>
      </c>
      <c r="D6" s="556"/>
      <c r="E6" s="556"/>
      <c r="F6" s="556"/>
      <c r="G6" s="556"/>
      <c r="H6" s="556"/>
      <c r="I6" s="556"/>
      <c r="J6" s="556"/>
      <c r="K6" s="556"/>
      <c r="L6" s="556"/>
    </row>
    <row r="7" spans="1:12" ht="16.5" customHeight="1">
      <c r="B7" s="309"/>
      <c r="C7" s="556"/>
      <c r="D7" s="556"/>
      <c r="E7" s="556"/>
      <c r="F7" s="556"/>
      <c r="G7" s="556"/>
      <c r="H7" s="556"/>
      <c r="I7" s="556"/>
      <c r="J7" s="556"/>
      <c r="K7" s="556"/>
      <c r="L7" s="556"/>
    </row>
    <row r="8" spans="1:12" ht="16.5" customHeight="1">
      <c r="B8" s="309"/>
      <c r="C8" s="556"/>
      <c r="D8" s="556"/>
      <c r="E8" s="556"/>
      <c r="F8" s="556"/>
      <c r="G8" s="556"/>
      <c r="H8" s="556"/>
      <c r="I8" s="556"/>
      <c r="J8" s="556"/>
      <c r="K8" s="556"/>
      <c r="L8" s="556"/>
    </row>
    <row r="9" spans="1:12" ht="15" customHeight="1">
      <c r="B9" s="309">
        <v>3</v>
      </c>
      <c r="C9" s="557" t="s">
        <v>7</v>
      </c>
      <c r="D9" s="557"/>
      <c r="E9" s="557"/>
      <c r="F9" s="557"/>
      <c r="G9" s="557"/>
      <c r="H9" s="557"/>
      <c r="I9" s="557"/>
      <c r="J9" s="557"/>
      <c r="K9" s="557"/>
      <c r="L9" s="557"/>
    </row>
    <row r="10" spans="1:12" ht="15" customHeight="1">
      <c r="B10" s="309"/>
      <c r="C10" s="557"/>
      <c r="D10" s="557"/>
      <c r="E10" s="557"/>
      <c r="F10" s="557"/>
      <c r="G10" s="557"/>
      <c r="H10" s="557"/>
      <c r="I10" s="557"/>
      <c r="J10" s="557"/>
      <c r="K10" s="557"/>
      <c r="L10" s="557"/>
    </row>
    <row r="11" spans="1:12" ht="21" customHeight="1">
      <c r="B11" s="309"/>
      <c r="C11" s="557"/>
      <c r="D11" s="557"/>
      <c r="E11" s="557"/>
      <c r="F11" s="557"/>
      <c r="G11" s="557"/>
      <c r="H11" s="557"/>
      <c r="I11" s="557"/>
      <c r="J11" s="557"/>
      <c r="K11" s="557"/>
      <c r="L11" s="557"/>
    </row>
    <row r="12" spans="1:12" ht="16.5">
      <c r="B12" s="309">
        <v>4</v>
      </c>
      <c r="C12" s="556" t="s">
        <v>8</v>
      </c>
      <c r="D12" s="556"/>
      <c r="E12" s="556"/>
      <c r="F12" s="556"/>
      <c r="G12" s="556"/>
      <c r="H12" s="556"/>
      <c r="I12" s="556"/>
      <c r="J12" s="556"/>
      <c r="K12" s="556"/>
      <c r="L12" s="556"/>
    </row>
    <row r="13" spans="1:12" ht="16.5">
      <c r="B13" s="309"/>
      <c r="C13" s="556"/>
      <c r="D13" s="556"/>
      <c r="E13" s="556"/>
      <c r="F13" s="556"/>
      <c r="G13" s="556"/>
      <c r="H13" s="556"/>
      <c r="I13" s="556"/>
      <c r="J13" s="556"/>
      <c r="K13" s="556"/>
      <c r="L13" s="556"/>
    </row>
    <row r="14" spans="1:12" ht="16.5">
      <c r="B14" s="309"/>
      <c r="C14" s="556"/>
      <c r="D14" s="556"/>
      <c r="E14" s="556"/>
      <c r="F14" s="556"/>
      <c r="G14" s="556"/>
      <c r="H14" s="556"/>
      <c r="I14" s="556"/>
      <c r="J14" s="556"/>
      <c r="K14" s="556"/>
      <c r="L14" s="556"/>
    </row>
    <row r="15" spans="1:12" ht="16.5">
      <c r="B15" s="309">
        <v>5</v>
      </c>
      <c r="C15" s="556" t="s">
        <v>9</v>
      </c>
      <c r="D15" s="556"/>
      <c r="E15" s="556"/>
      <c r="F15" s="556"/>
      <c r="G15" s="556"/>
      <c r="H15" s="556"/>
      <c r="I15" s="556"/>
      <c r="J15" s="556"/>
      <c r="K15" s="556"/>
      <c r="L15" s="556"/>
    </row>
    <row r="16" spans="1:12" ht="18" customHeight="1">
      <c r="B16" s="309">
        <v>6</v>
      </c>
      <c r="C16" s="556" t="s">
        <v>10</v>
      </c>
      <c r="D16" s="556"/>
      <c r="E16" s="556"/>
      <c r="F16" s="556"/>
      <c r="G16" s="556"/>
      <c r="H16" s="556"/>
      <c r="I16" s="556"/>
      <c r="J16" s="556"/>
      <c r="K16" s="556"/>
      <c r="L16" s="556"/>
    </row>
    <row r="17" spans="1:12" ht="18" customHeight="1">
      <c r="B17" s="309">
        <v>7</v>
      </c>
      <c r="C17" s="556" t="s">
        <v>11</v>
      </c>
      <c r="D17" s="556"/>
      <c r="E17" s="556"/>
      <c r="F17" s="556"/>
      <c r="G17" s="556"/>
      <c r="H17" s="556"/>
      <c r="I17" s="556"/>
      <c r="J17" s="556"/>
      <c r="K17" s="556"/>
      <c r="L17" s="556"/>
    </row>
    <row r="18" spans="1:12" ht="18" customHeight="1">
      <c r="B18" s="309">
        <v>8</v>
      </c>
      <c r="C18" s="556" t="s">
        <v>12</v>
      </c>
      <c r="D18" s="556"/>
      <c r="E18" s="556"/>
      <c r="F18" s="556"/>
      <c r="G18" s="556"/>
      <c r="H18" s="556"/>
      <c r="I18" s="556"/>
      <c r="J18" s="556"/>
      <c r="K18" s="556"/>
      <c r="L18" s="556"/>
    </row>
    <row r="19" spans="1:12" ht="18" customHeight="1">
      <c r="B19" s="309">
        <v>9</v>
      </c>
      <c r="C19" s="556" t="s">
        <v>13</v>
      </c>
      <c r="D19" s="556"/>
      <c r="E19" s="556"/>
      <c r="F19" s="556"/>
      <c r="G19" s="556"/>
      <c r="H19" s="556"/>
      <c r="I19" s="556"/>
      <c r="J19" s="556"/>
      <c r="K19" s="556"/>
      <c r="L19" s="556"/>
    </row>
    <row r="20" spans="1:12" ht="16.5">
      <c r="A20" s="305" t="s">
        <v>14</v>
      </c>
      <c r="B20" s="306" t="s">
        <v>15</v>
      </c>
      <c r="C20" s="305"/>
      <c r="D20" s="305"/>
      <c r="E20" s="305"/>
      <c r="F20" s="305"/>
      <c r="G20" s="305"/>
      <c r="H20" s="305"/>
      <c r="I20" s="305"/>
      <c r="J20" s="305"/>
      <c r="K20" s="305"/>
      <c r="L20" s="305"/>
    </row>
    <row r="21" spans="1:12" ht="16.5">
      <c r="B21" s="309">
        <v>1</v>
      </c>
      <c r="C21" s="305" t="s">
        <v>16</v>
      </c>
    </row>
    <row r="22" spans="1:12" ht="16.5">
      <c r="B22" s="309">
        <v>2</v>
      </c>
      <c r="C22" s="305" t="s">
        <v>17</v>
      </c>
    </row>
    <row r="23" spans="1:12" ht="16.5">
      <c r="B23" s="309">
        <v>3</v>
      </c>
      <c r="C23" s="305" t="s">
        <v>18</v>
      </c>
    </row>
    <row r="24" spans="1:12" ht="16.5">
      <c r="B24" s="309">
        <v>4</v>
      </c>
      <c r="C24" s="305" t="s">
        <v>19</v>
      </c>
    </row>
    <row r="25" spans="1:12" ht="16.5">
      <c r="B25" s="309">
        <v>5</v>
      </c>
      <c r="C25" s="305" t="s">
        <v>20</v>
      </c>
    </row>
    <row r="26" spans="1:12" ht="16.5">
      <c r="B26" s="309">
        <v>6</v>
      </c>
      <c r="C26" s="305" t="s">
        <v>19</v>
      </c>
    </row>
    <row r="27" spans="1:12" ht="16.5">
      <c r="B27" s="309">
        <v>7</v>
      </c>
      <c r="C27" s="305" t="s">
        <v>21</v>
      </c>
    </row>
    <row r="28" spans="1:12" ht="16.5">
      <c r="B28" s="309">
        <v>8</v>
      </c>
      <c r="C28" s="305" t="s">
        <v>22</v>
      </c>
    </row>
    <row r="29" spans="1:12" ht="16.5">
      <c r="B29" s="309">
        <v>9</v>
      </c>
      <c r="C29" s="305" t="s">
        <v>23</v>
      </c>
    </row>
    <row r="30" spans="1:12" ht="16.5">
      <c r="B30" s="309">
        <v>10</v>
      </c>
      <c r="C30" s="305" t="s">
        <v>24</v>
      </c>
    </row>
    <row r="31" spans="1:12" ht="16.5">
      <c r="B31" s="309">
        <v>11</v>
      </c>
    </row>
    <row r="32" spans="1:12" ht="16.5">
      <c r="B32" s="309">
        <v>12</v>
      </c>
    </row>
    <row r="33" spans="1:2" ht="16.5">
      <c r="B33" s="309">
        <v>13</v>
      </c>
    </row>
    <row r="35" spans="1:2" ht="16.5">
      <c r="A35" s="305" t="s">
        <v>25</v>
      </c>
      <c r="B35" s="306" t="s">
        <v>26</v>
      </c>
    </row>
    <row r="36" spans="1:2" ht="16.5">
      <c r="B36" s="308" t="s">
        <v>27</v>
      </c>
    </row>
  </sheetData>
  <sheetProtection autoFilter="0" pivotTables="0"/>
  <mergeCells count="9">
    <mergeCell ref="C19:L19"/>
    <mergeCell ref="C9:L11"/>
    <mergeCell ref="C6:L8"/>
    <mergeCell ref="C12:L14"/>
    <mergeCell ref="C5:L5"/>
    <mergeCell ref="C15:L15"/>
    <mergeCell ref="C16:L16"/>
    <mergeCell ref="C17:L17"/>
    <mergeCell ref="C18:L18"/>
  </mergeCells>
  <phoneticPr fontId="5"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dimension ref="A1:Q18"/>
  <sheetViews>
    <sheetView workbookViewId="0">
      <selection activeCell="N4" sqref="N4:Q11"/>
    </sheetView>
  </sheetViews>
  <sheetFormatPr defaultRowHeight="14.25"/>
  <cols>
    <col min="15" max="15" width="23.375" customWidth="1"/>
    <col min="17" max="17" width="28.875" customWidth="1"/>
  </cols>
  <sheetData>
    <row r="1" spans="1:17">
      <c r="A1" s="86" t="s">
        <v>1057</v>
      </c>
      <c r="B1" s="86"/>
      <c r="C1" s="86"/>
      <c r="D1" s="86"/>
      <c r="E1" s="86"/>
      <c r="F1" s="86"/>
      <c r="G1" s="86"/>
      <c r="H1" s="86"/>
      <c r="I1" s="86"/>
      <c r="J1" s="86"/>
      <c r="K1" s="86"/>
      <c r="L1" s="86"/>
      <c r="M1" s="86"/>
      <c r="N1" s="86"/>
      <c r="O1" s="86"/>
      <c r="P1" s="86"/>
      <c r="Q1" s="86"/>
    </row>
    <row r="2" spans="1:17">
      <c r="A2" s="86" t="s">
        <v>1058</v>
      </c>
      <c r="B2" s="86"/>
      <c r="C2" s="86"/>
      <c r="D2" s="86"/>
      <c r="E2" s="87"/>
      <c r="F2" s="87"/>
      <c r="G2" s="87"/>
      <c r="H2" s="87"/>
      <c r="I2" s="98"/>
      <c r="J2" s="87"/>
      <c r="K2" s="98"/>
      <c r="L2" s="99"/>
      <c r="M2" s="99"/>
      <c r="N2" s="99"/>
      <c r="O2" s="98"/>
      <c r="P2" s="99"/>
      <c r="Q2" s="87"/>
    </row>
    <row r="3" spans="1:17" ht="22.5">
      <c r="A3" s="88" t="s">
        <v>38</v>
      </c>
      <c r="B3" s="88" t="s">
        <v>47</v>
      </c>
      <c r="C3" s="88" t="s">
        <v>41</v>
      </c>
      <c r="D3" s="88" t="s">
        <v>277</v>
      </c>
      <c r="E3" s="88" t="s">
        <v>51</v>
      </c>
      <c r="F3" s="88" t="s">
        <v>52</v>
      </c>
      <c r="G3" s="88" t="s">
        <v>278</v>
      </c>
      <c r="H3" s="88" t="s">
        <v>279</v>
      </c>
      <c r="I3" s="88" t="s">
        <v>280</v>
      </c>
      <c r="J3" s="88" t="s">
        <v>281</v>
      </c>
      <c r="K3" s="88" t="s">
        <v>282</v>
      </c>
      <c r="L3" s="88" t="s">
        <v>144</v>
      </c>
      <c r="M3" s="88" t="s">
        <v>283</v>
      </c>
      <c r="N3" s="88" t="s">
        <v>284</v>
      </c>
      <c r="O3" s="100" t="s">
        <v>285</v>
      </c>
      <c r="P3" s="101" t="s">
        <v>286</v>
      </c>
      <c r="Q3" s="101" t="s">
        <v>96</v>
      </c>
    </row>
    <row r="4" spans="1:17">
      <c r="A4" s="89">
        <v>1</v>
      </c>
      <c r="B4" s="90" t="s">
        <v>107</v>
      </c>
      <c r="C4" s="91" t="s">
        <v>103</v>
      </c>
      <c r="D4" s="92"/>
      <c r="E4" s="96">
        <v>31</v>
      </c>
      <c r="F4" s="96">
        <v>31</v>
      </c>
      <c r="G4" s="93"/>
      <c r="H4" s="94"/>
      <c r="I4" s="97"/>
      <c r="J4" s="97"/>
      <c r="K4" s="97"/>
      <c r="L4" s="97"/>
      <c r="M4" s="97"/>
      <c r="N4" s="97"/>
      <c r="O4" s="92"/>
      <c r="P4" s="102"/>
      <c r="Q4" s="91"/>
    </row>
    <row r="5" spans="1:17">
      <c r="A5" s="89">
        <v>2</v>
      </c>
      <c r="B5" s="90" t="s">
        <v>109</v>
      </c>
      <c r="C5" s="95" t="s">
        <v>103</v>
      </c>
      <c r="D5" s="92"/>
      <c r="E5" s="96">
        <v>31</v>
      </c>
      <c r="F5" s="96">
        <v>31</v>
      </c>
      <c r="G5" s="93"/>
      <c r="H5" s="97"/>
      <c r="I5" s="97"/>
      <c r="J5" s="97"/>
      <c r="K5" s="97"/>
      <c r="L5" s="97"/>
      <c r="M5" s="97"/>
      <c r="N5" s="97"/>
      <c r="O5" s="97"/>
      <c r="P5" s="103"/>
      <c r="Q5" s="91"/>
    </row>
    <row r="6" spans="1:17">
      <c r="A6" s="89">
        <v>3</v>
      </c>
      <c r="B6" s="90" t="s">
        <v>111</v>
      </c>
      <c r="C6" s="95" t="s">
        <v>103</v>
      </c>
      <c r="D6" s="97"/>
      <c r="E6" s="96"/>
      <c r="F6" s="96"/>
      <c r="G6" s="93"/>
      <c r="H6" s="97"/>
      <c r="I6" s="94"/>
      <c r="J6" s="97"/>
      <c r="K6" s="97"/>
      <c r="L6" s="97"/>
      <c r="M6" s="97"/>
      <c r="N6" s="97"/>
      <c r="O6" s="97"/>
      <c r="P6" s="103"/>
      <c r="Q6" s="91"/>
    </row>
    <row r="7" spans="1:17">
      <c r="A7" s="89">
        <v>4</v>
      </c>
      <c r="B7" s="90" t="s">
        <v>893</v>
      </c>
      <c r="C7" s="95" t="s">
        <v>103</v>
      </c>
      <c r="D7" s="97"/>
      <c r="E7" s="96">
        <v>31</v>
      </c>
      <c r="F7" s="96">
        <v>31</v>
      </c>
      <c r="G7" s="93"/>
      <c r="H7" s="97"/>
      <c r="I7" s="97"/>
      <c r="J7" s="97"/>
      <c r="K7" s="97"/>
      <c r="L7" s="97"/>
      <c r="M7" s="97"/>
      <c r="N7" s="97"/>
      <c r="O7" s="97"/>
      <c r="P7" s="103"/>
      <c r="Q7" s="91"/>
    </row>
    <row r="8" spans="1:17">
      <c r="A8" s="89">
        <v>5</v>
      </c>
      <c r="B8" s="90" t="s">
        <v>898</v>
      </c>
      <c r="C8" s="95" t="s">
        <v>103</v>
      </c>
      <c r="D8" s="97"/>
      <c r="E8" s="93"/>
      <c r="F8" s="93"/>
      <c r="G8" s="93"/>
      <c r="H8" s="97"/>
      <c r="I8" s="97"/>
      <c r="J8" s="97"/>
      <c r="K8" s="97"/>
      <c r="L8" s="97"/>
      <c r="M8" s="97"/>
      <c r="N8" s="97"/>
      <c r="O8" s="97"/>
      <c r="P8" s="103"/>
      <c r="Q8" s="91"/>
    </row>
    <row r="9" spans="1:17">
      <c r="A9" s="89">
        <v>6</v>
      </c>
      <c r="B9" s="91" t="s">
        <v>1030</v>
      </c>
      <c r="C9" s="95" t="s">
        <v>103</v>
      </c>
      <c r="D9" s="97"/>
      <c r="E9" s="93">
        <v>21</v>
      </c>
      <c r="F9" s="93">
        <v>21</v>
      </c>
      <c r="G9" s="93"/>
      <c r="H9" s="97"/>
      <c r="I9" s="97"/>
      <c r="J9" s="97"/>
      <c r="K9" s="97"/>
      <c r="L9" s="97"/>
      <c r="M9" s="97"/>
      <c r="N9" s="97"/>
      <c r="O9" s="97"/>
      <c r="P9" s="103"/>
      <c r="Q9" s="91"/>
    </row>
    <row r="10" spans="1:17">
      <c r="A10" s="89">
        <v>7</v>
      </c>
      <c r="B10" s="90"/>
      <c r="C10" s="91"/>
      <c r="D10" s="97"/>
      <c r="E10" s="93"/>
      <c r="F10" s="93"/>
      <c r="G10" s="93"/>
      <c r="H10" s="92"/>
      <c r="I10" s="97"/>
      <c r="J10" s="97"/>
      <c r="K10" s="97"/>
      <c r="L10" s="97"/>
      <c r="M10" s="97"/>
      <c r="N10" s="97"/>
      <c r="O10" s="97"/>
      <c r="P10" s="104"/>
      <c r="Q10" s="91"/>
    </row>
    <row r="11" spans="1:17">
      <c r="A11" s="89">
        <v>8</v>
      </c>
      <c r="B11" s="90"/>
      <c r="C11" s="91"/>
      <c r="D11" s="97"/>
      <c r="E11" s="93"/>
      <c r="F11" s="93"/>
      <c r="G11" s="93"/>
      <c r="H11" s="97"/>
      <c r="I11" s="97"/>
      <c r="J11" s="97"/>
      <c r="K11" s="97"/>
      <c r="L11" s="97"/>
      <c r="M11" s="97"/>
      <c r="N11" s="97"/>
      <c r="O11" s="97"/>
      <c r="P11" s="103"/>
      <c r="Q11" s="91"/>
    </row>
    <row r="12" spans="1:17">
      <c r="A12" s="89">
        <v>9</v>
      </c>
      <c r="B12" s="91"/>
      <c r="C12" s="91"/>
      <c r="D12" s="97"/>
      <c r="E12" s="93"/>
      <c r="F12" s="93"/>
      <c r="G12" s="93"/>
      <c r="H12" s="97"/>
      <c r="I12" s="97"/>
      <c r="J12" s="97"/>
      <c r="K12" s="97"/>
      <c r="L12" s="97"/>
      <c r="M12" s="97"/>
      <c r="N12" s="97"/>
      <c r="O12" s="97"/>
      <c r="P12" s="103"/>
      <c r="Q12" s="91"/>
    </row>
    <row r="13" spans="1:17">
      <c r="A13" s="89">
        <v>10</v>
      </c>
      <c r="B13" s="90"/>
      <c r="C13" s="91"/>
      <c r="D13" s="97"/>
      <c r="E13" s="93"/>
      <c r="F13" s="93"/>
      <c r="G13" s="93"/>
      <c r="H13" s="92"/>
      <c r="I13" s="97"/>
      <c r="J13" s="97"/>
      <c r="K13" s="97"/>
      <c r="L13" s="97"/>
      <c r="M13" s="97"/>
      <c r="N13" s="97"/>
      <c r="O13" s="97"/>
      <c r="P13" s="104"/>
      <c r="Q13" s="91"/>
    </row>
    <row r="14" spans="1:17">
      <c r="A14" s="89">
        <v>11</v>
      </c>
      <c r="B14" s="90"/>
      <c r="C14" s="91"/>
      <c r="D14" s="97"/>
      <c r="E14" s="93"/>
      <c r="F14" s="93"/>
      <c r="G14" s="93"/>
      <c r="H14" s="97"/>
      <c r="I14" s="97"/>
      <c r="J14" s="97"/>
      <c r="K14" s="97"/>
      <c r="L14" s="97"/>
      <c r="M14" s="97"/>
      <c r="N14" s="97"/>
      <c r="O14" s="97"/>
      <c r="P14" s="103"/>
      <c r="Q14" s="91"/>
    </row>
    <row r="15" spans="1:17">
      <c r="A15" s="89">
        <v>12</v>
      </c>
      <c r="B15" s="90"/>
      <c r="C15" s="91"/>
      <c r="D15" s="97"/>
      <c r="E15" s="93"/>
      <c r="F15" s="93"/>
      <c r="G15" s="93"/>
      <c r="H15" s="97"/>
      <c r="I15" s="97"/>
      <c r="J15" s="97"/>
      <c r="K15" s="97"/>
      <c r="L15" s="97"/>
      <c r="M15" s="97"/>
      <c r="N15" s="97"/>
      <c r="O15" s="97"/>
      <c r="P15" s="103"/>
      <c r="Q15" s="91"/>
    </row>
    <row r="16" spans="1:17">
      <c r="A16" s="89">
        <v>13</v>
      </c>
      <c r="B16" s="90"/>
      <c r="C16" s="91"/>
      <c r="D16" s="97"/>
      <c r="E16" s="93"/>
      <c r="F16" s="93"/>
      <c r="G16" s="93"/>
      <c r="H16" s="97"/>
      <c r="I16" s="97"/>
      <c r="J16" s="97"/>
      <c r="K16" s="97"/>
      <c r="L16" s="97"/>
      <c r="M16" s="97"/>
      <c r="N16" s="97"/>
      <c r="O16" s="97"/>
      <c r="P16" s="103"/>
      <c r="Q16" s="91"/>
    </row>
    <row r="17" spans="1:17">
      <c r="A17" s="89">
        <v>14</v>
      </c>
      <c r="B17" s="90"/>
      <c r="C17" s="91"/>
      <c r="D17" s="97"/>
      <c r="E17" s="93"/>
      <c r="F17" s="93"/>
      <c r="G17" s="93"/>
      <c r="H17" s="97"/>
      <c r="I17" s="97"/>
      <c r="J17" s="97"/>
      <c r="K17" s="97"/>
      <c r="L17" s="97"/>
      <c r="M17" s="97"/>
      <c r="N17" s="97"/>
      <c r="O17" s="97"/>
      <c r="P17" s="103"/>
      <c r="Q17" s="91"/>
    </row>
    <row r="18" spans="1:17">
      <c r="A18" s="89">
        <v>15</v>
      </c>
      <c r="B18" s="90"/>
      <c r="C18" s="91"/>
      <c r="D18" s="97"/>
      <c r="E18" s="93"/>
      <c r="F18" s="93"/>
      <c r="G18" s="93"/>
      <c r="H18" s="97"/>
      <c r="I18" s="97"/>
      <c r="J18" s="97"/>
      <c r="K18" s="97"/>
      <c r="L18" s="97"/>
      <c r="M18" s="97"/>
      <c r="N18" s="97"/>
      <c r="O18" s="97"/>
      <c r="P18" s="103"/>
      <c r="Q18" s="91"/>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759"/>
  <sheetViews>
    <sheetView topLeftCell="B1" workbookViewId="0">
      <pane xSplit="3" ySplit="3" topLeftCell="E4" activePane="bottomRight" state="frozen"/>
      <selection pane="topRight"/>
      <selection pane="bottomLeft"/>
      <selection pane="bottomRight" activeCell="O11" sqref="O11"/>
    </sheetView>
  </sheetViews>
  <sheetFormatPr defaultColWidth="9" defaultRowHeight="11.25"/>
  <cols>
    <col min="1" max="1" width="7.5" style="61" customWidth="1"/>
    <col min="2" max="2" width="20.5" style="61" customWidth="1"/>
    <col min="3" max="3" width="4.5" style="61" customWidth="1"/>
    <col min="4" max="4" width="6" style="61" customWidth="1"/>
    <col min="5" max="6" width="7.5" style="61" customWidth="1"/>
    <col min="7" max="7" width="4.5" style="61" customWidth="1"/>
    <col min="8" max="8" width="15.5" style="61" customWidth="1"/>
    <col min="9" max="9" width="7.5" style="61" customWidth="1"/>
    <col min="10" max="10" width="9" style="61" customWidth="1"/>
    <col min="11" max="12" width="7.5" style="61" customWidth="1"/>
    <col min="13" max="14" width="5.25" style="61" customWidth="1"/>
    <col min="15" max="15" width="7.5" style="61" customWidth="1"/>
    <col min="16" max="17" width="5.25" style="61" customWidth="1"/>
    <col min="18" max="18" width="7.5" style="61" customWidth="1"/>
    <col min="19" max="19" width="4.5" style="61" customWidth="1"/>
    <col min="20" max="20" width="7.5" style="61" customWidth="1"/>
    <col min="21" max="21" width="5.25" style="61" customWidth="1"/>
    <col min="22" max="22" width="7.5" style="61" customWidth="1"/>
    <col min="23" max="24" width="4.5" style="61" customWidth="1"/>
    <col min="25" max="25" width="7.5" style="61" customWidth="1"/>
    <col min="26" max="26" width="5.25" style="61" customWidth="1"/>
    <col min="27" max="27" width="4.5" style="61" customWidth="1"/>
    <col min="28" max="28" width="7.5" style="61" customWidth="1"/>
    <col min="29" max="29" width="4.5" style="61" customWidth="1"/>
    <col min="30" max="30" width="7.5" style="61" customWidth="1"/>
    <col min="31" max="31" width="4.5" style="61" customWidth="1"/>
    <col min="32" max="34" width="7.5" style="61" customWidth="1"/>
    <col min="35" max="35" width="5.5" style="61" customWidth="1"/>
    <col min="36" max="16384" width="9" style="61"/>
  </cols>
  <sheetData>
    <row r="1" spans="1:35" s="78" customFormat="1" ht="33.75" customHeight="1">
      <c r="A1" s="636" t="s">
        <v>287</v>
      </c>
      <c r="B1" s="636" t="s">
        <v>288</v>
      </c>
      <c r="C1" s="636" t="s">
        <v>289</v>
      </c>
      <c r="D1" s="636" t="s">
        <v>47</v>
      </c>
      <c r="E1" s="636" t="s">
        <v>290</v>
      </c>
      <c r="F1" s="636" t="s">
        <v>41</v>
      </c>
      <c r="G1" s="636" t="s">
        <v>291</v>
      </c>
      <c r="H1" s="636" t="s">
        <v>292</v>
      </c>
      <c r="I1" s="636" t="s">
        <v>293</v>
      </c>
      <c r="J1" s="636" t="s">
        <v>294</v>
      </c>
      <c r="K1" s="636" t="s">
        <v>295</v>
      </c>
      <c r="L1" s="633" t="s">
        <v>296</v>
      </c>
      <c r="M1" s="634"/>
      <c r="N1" s="635"/>
      <c r="O1" s="638" t="s">
        <v>297</v>
      </c>
      <c r="P1" s="639"/>
      <c r="Q1" s="640"/>
      <c r="R1" s="633" t="s">
        <v>298</v>
      </c>
      <c r="S1" s="634"/>
      <c r="T1" s="633" t="s">
        <v>299</v>
      </c>
      <c r="U1" s="634"/>
      <c r="V1" s="633" t="s">
        <v>300</v>
      </c>
      <c r="W1" s="634"/>
      <c r="X1" s="635"/>
      <c r="Y1" s="633" t="s">
        <v>301</v>
      </c>
      <c r="Z1" s="634"/>
      <c r="AA1" s="635"/>
      <c r="AB1" s="633" t="s">
        <v>302</v>
      </c>
      <c r="AC1" s="635"/>
      <c r="AD1" s="633" t="s">
        <v>303</v>
      </c>
      <c r="AE1" s="635"/>
      <c r="AF1" s="636" t="s">
        <v>304</v>
      </c>
      <c r="AG1" s="636" t="s">
        <v>305</v>
      </c>
      <c r="AH1" s="636" t="s">
        <v>306</v>
      </c>
      <c r="AI1" s="636" t="s">
        <v>307</v>
      </c>
    </row>
    <row r="2" spans="1:35" s="78" customFormat="1" ht="17.25" customHeight="1">
      <c r="A2" s="641"/>
      <c r="B2" s="641"/>
      <c r="C2" s="641"/>
      <c r="D2" s="641"/>
      <c r="E2" s="641"/>
      <c r="F2" s="641"/>
      <c r="G2" s="637"/>
      <c r="H2" s="641"/>
      <c r="I2" s="641"/>
      <c r="J2" s="641"/>
      <c r="K2" s="637"/>
      <c r="L2" s="83" t="s">
        <v>308</v>
      </c>
      <c r="M2" s="83" t="s">
        <v>309</v>
      </c>
      <c r="N2" s="83" t="s">
        <v>310</v>
      </c>
      <c r="O2" s="84" t="s">
        <v>308</v>
      </c>
      <c r="P2" s="84" t="s">
        <v>309</v>
      </c>
      <c r="Q2" s="84" t="s">
        <v>310</v>
      </c>
      <c r="R2" s="83" t="s">
        <v>308</v>
      </c>
      <c r="S2" s="83" t="s">
        <v>309</v>
      </c>
      <c r="T2" s="83" t="s">
        <v>308</v>
      </c>
      <c r="U2" s="83" t="s">
        <v>309</v>
      </c>
      <c r="V2" s="83" t="s">
        <v>308</v>
      </c>
      <c r="W2" s="83" t="s">
        <v>309</v>
      </c>
      <c r="X2" s="83" t="s">
        <v>310</v>
      </c>
      <c r="Y2" s="83" t="s">
        <v>308</v>
      </c>
      <c r="Z2" s="83" t="s">
        <v>309</v>
      </c>
      <c r="AA2" s="83" t="s">
        <v>310</v>
      </c>
      <c r="AB2" s="83" t="s">
        <v>308</v>
      </c>
      <c r="AC2" s="83" t="s">
        <v>309</v>
      </c>
      <c r="AD2" s="83" t="s">
        <v>308</v>
      </c>
      <c r="AE2" s="83" t="s">
        <v>309</v>
      </c>
      <c r="AF2" s="641"/>
      <c r="AG2" s="641"/>
      <c r="AH2" s="641"/>
      <c r="AI2" s="641"/>
    </row>
    <row r="3" spans="1:35" ht="18" customHeight="1">
      <c r="A3" s="79"/>
      <c r="B3" s="80" t="s">
        <v>267</v>
      </c>
      <c r="C3" s="81" t="s">
        <v>1048</v>
      </c>
      <c r="D3" s="82" t="s">
        <v>107</v>
      </c>
      <c r="E3" s="81" t="s">
        <v>311</v>
      </c>
      <c r="F3" s="80" t="s">
        <v>103</v>
      </c>
      <c r="G3" s="80" t="s">
        <v>312</v>
      </c>
      <c r="H3" s="82" t="s">
        <v>224</v>
      </c>
      <c r="I3" s="82" t="s">
        <v>313</v>
      </c>
      <c r="J3" s="82" t="s">
        <v>239</v>
      </c>
      <c r="K3" s="81" t="s">
        <v>243</v>
      </c>
      <c r="L3" s="85" t="s">
        <v>314</v>
      </c>
      <c r="M3" s="85" t="s">
        <v>315</v>
      </c>
      <c r="N3" s="85" t="s">
        <v>316</v>
      </c>
      <c r="O3" s="85"/>
      <c r="P3" s="85"/>
      <c r="Q3" s="85"/>
      <c r="R3" s="85" t="s">
        <v>317</v>
      </c>
      <c r="S3" s="85" t="s">
        <v>318</v>
      </c>
      <c r="T3" s="85"/>
      <c r="U3" s="85"/>
      <c r="V3" s="85" t="s">
        <v>317</v>
      </c>
      <c r="W3" s="85" t="s">
        <v>319</v>
      </c>
      <c r="X3" s="85" t="s">
        <v>318</v>
      </c>
      <c r="Y3" s="553" t="s">
        <v>1049</v>
      </c>
      <c r="Z3" s="553" t="s">
        <v>1050</v>
      </c>
      <c r="AA3" s="553" t="s">
        <v>1051</v>
      </c>
      <c r="AB3" s="553" t="s">
        <v>1052</v>
      </c>
      <c r="AC3" s="553" t="s">
        <v>1053</v>
      </c>
      <c r="AD3" s="553" t="s">
        <v>1049</v>
      </c>
      <c r="AE3" s="553" t="s">
        <v>1054</v>
      </c>
      <c r="AF3" s="553" t="s">
        <v>1055</v>
      </c>
      <c r="AG3" s="553" t="s">
        <v>1056</v>
      </c>
      <c r="AH3" s="553" t="s">
        <v>1045</v>
      </c>
      <c r="AI3" s="80" t="s">
        <v>1048</v>
      </c>
    </row>
    <row r="4" spans="1:35" ht="18" customHeight="1">
      <c r="A4" s="79"/>
      <c r="B4" s="80" t="s">
        <v>267</v>
      </c>
      <c r="C4" s="80" t="s">
        <v>1048</v>
      </c>
      <c r="D4" s="82" t="s">
        <v>890</v>
      </c>
      <c r="E4" s="80" t="s">
        <v>311</v>
      </c>
      <c r="F4" s="80" t="s">
        <v>103</v>
      </c>
      <c r="G4" s="80" t="s">
        <v>312</v>
      </c>
      <c r="H4" s="82" t="s">
        <v>792</v>
      </c>
      <c r="I4" s="82" t="s">
        <v>313</v>
      </c>
      <c r="J4" s="82" t="s">
        <v>891</v>
      </c>
      <c r="K4" s="80" t="s">
        <v>243</v>
      </c>
      <c r="L4" s="85" t="s">
        <v>314</v>
      </c>
      <c r="M4" s="85" t="s">
        <v>315</v>
      </c>
      <c r="N4" s="85" t="s">
        <v>316</v>
      </c>
      <c r="O4" s="85"/>
      <c r="P4" s="85"/>
      <c r="Q4" s="85"/>
      <c r="R4" s="85" t="s">
        <v>317</v>
      </c>
      <c r="S4" s="85" t="s">
        <v>318</v>
      </c>
      <c r="T4" s="85"/>
      <c r="U4" s="85"/>
      <c r="V4" s="85" t="s">
        <v>317</v>
      </c>
      <c r="W4" s="85" t="s">
        <v>319</v>
      </c>
      <c r="X4" s="85" t="s">
        <v>318</v>
      </c>
      <c r="Y4" s="553" t="s">
        <v>1049</v>
      </c>
      <c r="Z4" s="553" t="s">
        <v>1050</v>
      </c>
      <c r="AA4" s="553" t="s">
        <v>1051</v>
      </c>
      <c r="AB4" s="553" t="s">
        <v>1052</v>
      </c>
      <c r="AC4" s="553" t="s">
        <v>1053</v>
      </c>
      <c r="AD4" s="553" t="s">
        <v>1049</v>
      </c>
      <c r="AE4" s="553" t="s">
        <v>1054</v>
      </c>
      <c r="AF4" s="553" t="s">
        <v>1055</v>
      </c>
      <c r="AG4" s="553" t="s">
        <v>1056</v>
      </c>
      <c r="AH4" s="553" t="s">
        <v>1045</v>
      </c>
      <c r="AI4" s="80" t="s">
        <v>1048</v>
      </c>
    </row>
    <row r="5" spans="1:35" ht="18" customHeight="1">
      <c r="A5" s="79"/>
      <c r="B5" s="80" t="s">
        <v>267</v>
      </c>
      <c r="C5" s="80" t="s">
        <v>1048</v>
      </c>
      <c r="D5" s="82" t="s">
        <v>1046</v>
      </c>
      <c r="E5" s="80" t="s">
        <v>923</v>
      </c>
      <c r="F5" s="80" t="s">
        <v>103</v>
      </c>
      <c r="G5" s="80" t="s">
        <v>312</v>
      </c>
      <c r="H5" s="82" t="s">
        <v>1031</v>
      </c>
      <c r="I5" s="82" t="s">
        <v>313</v>
      </c>
      <c r="J5" s="553" t="s">
        <v>1042</v>
      </c>
      <c r="K5" s="80" t="s">
        <v>243</v>
      </c>
      <c r="L5" s="85" t="s">
        <v>314</v>
      </c>
      <c r="M5" s="85" t="s">
        <v>315</v>
      </c>
      <c r="N5" s="85" t="s">
        <v>316</v>
      </c>
      <c r="O5" s="85"/>
      <c r="P5" s="85"/>
      <c r="Q5" s="85"/>
      <c r="R5" s="85" t="s">
        <v>317</v>
      </c>
      <c r="S5" s="85" t="s">
        <v>318</v>
      </c>
      <c r="T5" s="85"/>
      <c r="U5" s="85"/>
      <c r="V5" s="85" t="s">
        <v>317</v>
      </c>
      <c r="W5" s="85" t="s">
        <v>319</v>
      </c>
      <c r="X5" s="85" t="s">
        <v>318</v>
      </c>
      <c r="Y5" s="553" t="s">
        <v>1049</v>
      </c>
      <c r="Z5" s="553" t="s">
        <v>1050</v>
      </c>
      <c r="AA5" s="553" t="s">
        <v>1051</v>
      </c>
      <c r="AB5" s="553" t="s">
        <v>1052</v>
      </c>
      <c r="AC5" s="553" t="s">
        <v>1053</v>
      </c>
      <c r="AD5" s="553" t="s">
        <v>1049</v>
      </c>
      <c r="AE5" s="553" t="s">
        <v>1054</v>
      </c>
      <c r="AF5" s="553" t="s">
        <v>1055</v>
      </c>
      <c r="AG5" s="553" t="s">
        <v>1056</v>
      </c>
      <c r="AH5" s="553" t="s">
        <v>1045</v>
      </c>
      <c r="AI5" s="80" t="s">
        <v>1048</v>
      </c>
    </row>
    <row r="6" spans="1:35" ht="18" customHeight="1">
      <c r="A6" s="79"/>
      <c r="B6" s="80"/>
      <c r="C6" s="80"/>
      <c r="D6" s="82"/>
      <c r="E6" s="80"/>
      <c r="F6" s="80"/>
      <c r="G6" s="80"/>
      <c r="H6" s="82"/>
      <c r="I6" s="79"/>
      <c r="J6" s="82"/>
      <c r="K6" s="80"/>
      <c r="L6" s="85"/>
      <c r="M6" s="85"/>
      <c r="N6" s="85"/>
      <c r="O6" s="85"/>
      <c r="P6" s="85"/>
      <c r="Q6" s="85"/>
      <c r="R6" s="85"/>
      <c r="S6" s="85"/>
      <c r="T6" s="85"/>
      <c r="U6" s="85"/>
      <c r="V6" s="85"/>
      <c r="W6" s="85"/>
      <c r="X6" s="85"/>
      <c r="Y6" s="85"/>
      <c r="Z6" s="85"/>
      <c r="AA6" s="85"/>
      <c r="AB6" s="85"/>
      <c r="AC6" s="85"/>
      <c r="AD6" s="85"/>
      <c r="AE6" s="85"/>
      <c r="AF6" s="85"/>
      <c r="AG6" s="85"/>
      <c r="AH6" s="85"/>
      <c r="AI6" s="80"/>
    </row>
    <row r="7" spans="1:35" ht="18" customHeight="1">
      <c r="A7" s="79"/>
      <c r="B7" s="80"/>
      <c r="C7" s="80"/>
      <c r="D7" s="82"/>
      <c r="E7" s="80"/>
      <c r="F7" s="80"/>
      <c r="G7" s="80"/>
      <c r="H7" s="82"/>
      <c r="I7" s="79"/>
      <c r="J7" s="82"/>
      <c r="K7" s="80"/>
      <c r="L7" s="85"/>
      <c r="M7" s="85"/>
      <c r="N7" s="85"/>
      <c r="O7" s="85"/>
      <c r="P7" s="85"/>
      <c r="Q7" s="85"/>
      <c r="R7" s="85"/>
      <c r="S7" s="85"/>
      <c r="T7" s="85"/>
      <c r="U7" s="85"/>
      <c r="V7" s="85"/>
      <c r="W7" s="85"/>
      <c r="X7" s="85"/>
      <c r="Y7" s="85"/>
      <c r="Z7" s="85"/>
      <c r="AA7" s="85"/>
      <c r="AB7" s="85"/>
      <c r="AC7" s="85"/>
      <c r="AD7" s="85"/>
      <c r="AE7" s="85"/>
      <c r="AF7" s="85"/>
      <c r="AG7" s="85"/>
      <c r="AH7" s="85"/>
      <c r="AI7" s="80"/>
    </row>
    <row r="8" spans="1:35" ht="18" customHeight="1">
      <c r="A8" s="79"/>
      <c r="B8" s="80"/>
      <c r="C8" s="80"/>
      <c r="D8" s="82"/>
      <c r="E8" s="80"/>
      <c r="F8" s="80"/>
      <c r="G8" s="80"/>
      <c r="H8" s="82"/>
      <c r="I8" s="79"/>
      <c r="J8" s="82"/>
      <c r="K8" s="80"/>
      <c r="L8" s="85"/>
      <c r="M8" s="85"/>
      <c r="N8" s="85"/>
      <c r="O8" s="85"/>
      <c r="P8" s="85"/>
      <c r="Q8" s="85"/>
      <c r="R8" s="85"/>
      <c r="S8" s="85"/>
      <c r="T8" s="85"/>
      <c r="U8" s="85"/>
      <c r="V8" s="85"/>
      <c r="W8" s="85"/>
      <c r="X8" s="85"/>
      <c r="Y8" s="85"/>
      <c r="Z8" s="85"/>
      <c r="AA8" s="85"/>
      <c r="AB8" s="85"/>
      <c r="AC8" s="85"/>
      <c r="AD8" s="85"/>
      <c r="AE8" s="85"/>
      <c r="AF8" s="85"/>
      <c r="AG8" s="85"/>
      <c r="AH8" s="85"/>
      <c r="AI8" s="80"/>
    </row>
    <row r="9" spans="1:35" ht="18" customHeight="1">
      <c r="A9" s="79"/>
      <c r="B9" s="80"/>
      <c r="C9" s="80"/>
      <c r="D9" s="82"/>
      <c r="E9" s="80"/>
      <c r="F9" s="80"/>
      <c r="G9" s="80"/>
      <c r="H9" s="82"/>
      <c r="I9" s="79"/>
      <c r="J9" s="82"/>
      <c r="K9" s="80"/>
      <c r="L9" s="85"/>
      <c r="M9" s="85"/>
      <c r="N9" s="85"/>
      <c r="O9" s="85"/>
      <c r="P9" s="85"/>
      <c r="Q9" s="85"/>
      <c r="R9" s="85"/>
      <c r="S9" s="85"/>
      <c r="T9" s="85"/>
      <c r="U9" s="85"/>
      <c r="V9" s="85"/>
      <c r="W9" s="85"/>
      <c r="X9" s="85"/>
      <c r="Y9" s="85"/>
      <c r="Z9" s="85"/>
      <c r="AA9" s="85"/>
      <c r="AB9" s="85"/>
      <c r="AC9" s="85"/>
      <c r="AD9" s="85"/>
      <c r="AE9" s="85"/>
      <c r="AF9" s="85"/>
      <c r="AG9" s="85"/>
      <c r="AH9" s="85"/>
      <c r="AI9" s="80"/>
    </row>
    <row r="10" spans="1:35" ht="18" customHeight="1">
      <c r="A10" s="79"/>
      <c r="B10" s="80"/>
      <c r="C10" s="80"/>
      <c r="D10" s="82"/>
      <c r="E10" s="80"/>
      <c r="F10" s="80"/>
      <c r="G10" s="80"/>
      <c r="H10" s="82"/>
      <c r="I10" s="79"/>
      <c r="J10" s="82"/>
      <c r="K10" s="80"/>
      <c r="L10" s="85"/>
      <c r="M10" s="85"/>
      <c r="N10" s="85"/>
      <c r="O10" s="85"/>
      <c r="P10" s="85"/>
      <c r="Q10" s="85"/>
      <c r="R10" s="85"/>
      <c r="S10" s="85"/>
      <c r="T10" s="85"/>
      <c r="U10" s="85"/>
      <c r="V10" s="85"/>
      <c r="W10" s="85"/>
      <c r="X10" s="85"/>
      <c r="Y10" s="85"/>
      <c r="Z10" s="85"/>
      <c r="AA10" s="85"/>
      <c r="AB10" s="85"/>
      <c r="AC10" s="85"/>
      <c r="AD10" s="85"/>
      <c r="AE10" s="85"/>
      <c r="AF10" s="85"/>
      <c r="AG10" s="85"/>
      <c r="AH10" s="85"/>
      <c r="AI10" s="80"/>
    </row>
    <row r="11" spans="1:35" ht="18" customHeight="1">
      <c r="A11" s="79"/>
      <c r="B11" s="80"/>
      <c r="C11" s="80"/>
      <c r="D11" s="82"/>
      <c r="E11" s="80"/>
      <c r="F11" s="80"/>
      <c r="G11" s="80"/>
      <c r="H11" s="82"/>
      <c r="I11" s="79"/>
      <c r="J11" s="82"/>
      <c r="K11" s="80"/>
      <c r="L11" s="85"/>
      <c r="M11" s="85"/>
      <c r="N11" s="85"/>
      <c r="O11" s="85"/>
      <c r="P11" s="85"/>
      <c r="Q11" s="85"/>
      <c r="R11" s="85"/>
      <c r="S11" s="85"/>
      <c r="T11" s="85"/>
      <c r="U11" s="85"/>
      <c r="V11" s="85"/>
      <c r="W11" s="85"/>
      <c r="X11" s="85"/>
      <c r="Y11" s="85"/>
      <c r="Z11" s="85"/>
      <c r="AA11" s="85"/>
      <c r="AB11" s="85"/>
      <c r="AC11" s="85"/>
      <c r="AD11" s="85"/>
      <c r="AE11" s="85"/>
      <c r="AF11" s="85"/>
      <c r="AG11" s="85"/>
      <c r="AH11" s="85"/>
      <c r="AI11" s="80"/>
    </row>
    <row r="12" spans="1:35" ht="18" customHeight="1">
      <c r="A12" s="79"/>
      <c r="B12" s="80"/>
      <c r="C12" s="80"/>
      <c r="D12" s="82"/>
      <c r="E12" s="80"/>
      <c r="F12" s="80"/>
      <c r="G12" s="80"/>
      <c r="H12" s="82"/>
      <c r="I12" s="79"/>
      <c r="J12" s="82"/>
      <c r="K12" s="80"/>
      <c r="L12" s="85"/>
      <c r="M12" s="85"/>
      <c r="N12" s="85"/>
      <c r="O12" s="85"/>
      <c r="P12" s="85"/>
      <c r="Q12" s="85"/>
      <c r="R12" s="85"/>
      <c r="S12" s="85"/>
      <c r="T12" s="85"/>
      <c r="U12" s="85"/>
      <c r="V12" s="85"/>
      <c r="W12" s="85"/>
      <c r="X12" s="85"/>
      <c r="Y12" s="85"/>
      <c r="Z12" s="85"/>
      <c r="AA12" s="85"/>
      <c r="AB12" s="85"/>
      <c r="AC12" s="85"/>
      <c r="AD12" s="85"/>
      <c r="AE12" s="85"/>
      <c r="AF12" s="85"/>
      <c r="AG12" s="85"/>
      <c r="AH12" s="85"/>
      <c r="AI12" s="80"/>
    </row>
    <row r="13" spans="1:35" ht="18" customHeight="1">
      <c r="A13" s="79"/>
      <c r="B13" s="80"/>
      <c r="C13" s="80"/>
      <c r="D13" s="82"/>
      <c r="E13" s="80"/>
      <c r="F13" s="80"/>
      <c r="G13" s="80"/>
      <c r="H13" s="82"/>
      <c r="I13" s="79"/>
      <c r="J13" s="82"/>
      <c r="K13" s="80"/>
      <c r="L13" s="85"/>
      <c r="M13" s="85"/>
      <c r="N13" s="85"/>
      <c r="O13" s="85"/>
      <c r="P13" s="85"/>
      <c r="Q13" s="85"/>
      <c r="R13" s="85"/>
      <c r="S13" s="85"/>
      <c r="T13" s="85"/>
      <c r="U13" s="85"/>
      <c r="V13" s="85"/>
      <c r="W13" s="85"/>
      <c r="X13" s="85"/>
      <c r="Y13" s="85"/>
      <c r="Z13" s="85"/>
      <c r="AA13" s="85"/>
      <c r="AB13" s="85"/>
      <c r="AC13" s="85"/>
      <c r="AD13" s="85"/>
      <c r="AE13" s="85"/>
      <c r="AF13" s="85"/>
      <c r="AG13" s="85"/>
      <c r="AH13" s="85"/>
      <c r="AI13" s="80"/>
    </row>
    <row r="14" spans="1:35" ht="18" customHeight="1">
      <c r="A14" s="79"/>
      <c r="B14" s="80"/>
      <c r="C14" s="80"/>
      <c r="D14" s="82"/>
      <c r="E14" s="80"/>
      <c r="F14" s="80"/>
      <c r="G14" s="80"/>
      <c r="H14" s="82"/>
      <c r="I14" s="79"/>
      <c r="J14" s="82"/>
      <c r="K14" s="80"/>
      <c r="L14" s="85"/>
      <c r="M14" s="85"/>
      <c r="N14" s="85"/>
      <c r="O14" s="85"/>
      <c r="P14" s="85"/>
      <c r="Q14" s="85"/>
      <c r="R14" s="85"/>
      <c r="S14" s="85"/>
      <c r="T14" s="85"/>
      <c r="U14" s="85"/>
      <c r="V14" s="85"/>
      <c r="W14" s="85"/>
      <c r="X14" s="85"/>
      <c r="Y14" s="85"/>
      <c r="Z14" s="85"/>
      <c r="AA14" s="85"/>
      <c r="AB14" s="85"/>
      <c r="AC14" s="85"/>
      <c r="AD14" s="85"/>
      <c r="AE14" s="85"/>
      <c r="AF14" s="85"/>
      <c r="AG14" s="85"/>
      <c r="AH14" s="85"/>
      <c r="AI14" s="80"/>
    </row>
    <row r="15" spans="1:35" ht="18" customHeight="1">
      <c r="A15" s="79"/>
      <c r="B15" s="80"/>
      <c r="C15" s="80"/>
      <c r="D15" s="82"/>
      <c r="E15" s="80"/>
      <c r="F15" s="80"/>
      <c r="G15" s="80"/>
      <c r="H15" s="82"/>
      <c r="I15" s="79"/>
      <c r="J15" s="82"/>
      <c r="K15" s="80"/>
      <c r="L15" s="85"/>
      <c r="M15" s="85"/>
      <c r="N15" s="85"/>
      <c r="O15" s="85"/>
      <c r="P15" s="85"/>
      <c r="Q15" s="85"/>
      <c r="R15" s="85"/>
      <c r="S15" s="85"/>
      <c r="T15" s="85"/>
      <c r="U15" s="85"/>
      <c r="V15" s="85"/>
      <c r="W15" s="85"/>
      <c r="X15" s="85"/>
      <c r="Y15" s="85"/>
      <c r="Z15" s="85"/>
      <c r="AA15" s="85"/>
      <c r="AB15" s="85"/>
      <c r="AC15" s="85"/>
      <c r="AD15" s="85"/>
      <c r="AE15" s="85"/>
      <c r="AF15" s="85"/>
      <c r="AG15" s="85"/>
      <c r="AH15" s="85"/>
      <c r="AI15" s="80"/>
    </row>
    <row r="16" spans="1:35" ht="18" customHeight="1">
      <c r="A16" s="79"/>
      <c r="B16" s="80"/>
      <c r="C16" s="80"/>
      <c r="D16" s="82"/>
      <c r="E16" s="80"/>
      <c r="F16" s="80"/>
      <c r="G16" s="80"/>
      <c r="H16" s="82"/>
      <c r="I16" s="79"/>
      <c r="J16" s="82"/>
      <c r="K16" s="80"/>
      <c r="L16" s="85"/>
      <c r="M16" s="85"/>
      <c r="N16" s="85"/>
      <c r="O16" s="85"/>
      <c r="P16" s="85"/>
      <c r="Q16" s="85"/>
      <c r="R16" s="85"/>
      <c r="S16" s="85"/>
      <c r="T16" s="85"/>
      <c r="U16" s="85"/>
      <c r="V16" s="85"/>
      <c r="W16" s="85"/>
      <c r="X16" s="85"/>
      <c r="Y16" s="85"/>
      <c r="Z16" s="85"/>
      <c r="AA16" s="85"/>
      <c r="AB16" s="85"/>
      <c r="AC16" s="85"/>
      <c r="AD16" s="85"/>
      <c r="AE16" s="85"/>
      <c r="AF16" s="85"/>
      <c r="AG16" s="85"/>
      <c r="AH16" s="85"/>
      <c r="AI16" s="80"/>
    </row>
    <row r="17" spans="1:35" ht="18" customHeight="1">
      <c r="A17" s="79"/>
      <c r="B17" s="80"/>
      <c r="C17" s="80"/>
      <c r="D17" s="82"/>
      <c r="E17" s="80"/>
      <c r="F17" s="80"/>
      <c r="G17" s="80"/>
      <c r="H17" s="82"/>
      <c r="I17" s="79"/>
      <c r="J17" s="82"/>
      <c r="K17" s="80"/>
      <c r="L17" s="85"/>
      <c r="M17" s="85"/>
      <c r="N17" s="85"/>
      <c r="O17" s="85"/>
      <c r="P17" s="85"/>
      <c r="Q17" s="85"/>
      <c r="R17" s="85"/>
      <c r="S17" s="85"/>
      <c r="T17" s="85"/>
      <c r="U17" s="85"/>
      <c r="V17" s="85"/>
      <c r="W17" s="85"/>
      <c r="X17" s="85"/>
      <c r="Y17" s="85"/>
      <c r="Z17" s="85"/>
      <c r="AA17" s="85"/>
      <c r="AB17" s="85"/>
      <c r="AC17" s="85"/>
      <c r="AD17" s="85"/>
      <c r="AE17" s="85"/>
      <c r="AF17" s="85"/>
      <c r="AG17" s="85"/>
      <c r="AH17" s="85"/>
      <c r="AI17" s="80"/>
    </row>
    <row r="18" spans="1:35" ht="18" customHeight="1">
      <c r="A18" s="79"/>
      <c r="B18" s="80"/>
      <c r="C18" s="80"/>
      <c r="D18" s="82"/>
      <c r="E18" s="80"/>
      <c r="F18" s="80"/>
      <c r="G18" s="80"/>
      <c r="H18" s="82"/>
      <c r="I18" s="79"/>
      <c r="J18" s="82"/>
      <c r="K18" s="80"/>
      <c r="L18" s="85"/>
      <c r="M18" s="85"/>
      <c r="N18" s="85"/>
      <c r="O18" s="85"/>
      <c r="P18" s="85"/>
      <c r="Q18" s="85"/>
      <c r="R18" s="85"/>
      <c r="S18" s="85"/>
      <c r="T18" s="85"/>
      <c r="U18" s="85"/>
      <c r="V18" s="85"/>
      <c r="W18" s="85"/>
      <c r="X18" s="85"/>
      <c r="Y18" s="85"/>
      <c r="Z18" s="85"/>
      <c r="AA18" s="85"/>
      <c r="AB18" s="85"/>
      <c r="AC18" s="85"/>
      <c r="AD18" s="85"/>
      <c r="AE18" s="85"/>
      <c r="AF18" s="85"/>
      <c r="AG18" s="85"/>
      <c r="AH18" s="85"/>
      <c r="AI18" s="80"/>
    </row>
    <row r="19" spans="1:35" ht="18" customHeight="1">
      <c r="A19" s="79"/>
      <c r="B19" s="80"/>
      <c r="C19" s="80"/>
      <c r="D19" s="82"/>
      <c r="E19" s="80"/>
      <c r="F19" s="80"/>
      <c r="G19" s="80"/>
      <c r="H19" s="82"/>
      <c r="I19" s="79"/>
      <c r="J19" s="82"/>
      <c r="K19" s="80"/>
      <c r="L19" s="85"/>
      <c r="M19" s="85"/>
      <c r="N19" s="85"/>
      <c r="O19" s="85"/>
      <c r="P19" s="85"/>
      <c r="Q19" s="85"/>
      <c r="R19" s="85"/>
      <c r="S19" s="85"/>
      <c r="T19" s="85"/>
      <c r="U19" s="85"/>
      <c r="V19" s="85"/>
      <c r="W19" s="85"/>
      <c r="X19" s="85"/>
      <c r="Y19" s="85"/>
      <c r="Z19" s="85"/>
      <c r="AA19" s="85"/>
      <c r="AB19" s="85"/>
      <c r="AC19" s="85"/>
      <c r="AD19" s="85"/>
      <c r="AE19" s="85"/>
      <c r="AF19" s="85"/>
      <c r="AG19" s="85"/>
      <c r="AH19" s="85"/>
      <c r="AI19" s="80"/>
    </row>
    <row r="20" spans="1:35" ht="18" customHeight="1">
      <c r="A20" s="79"/>
      <c r="B20" s="80"/>
      <c r="C20" s="80"/>
      <c r="D20" s="82"/>
      <c r="E20" s="80"/>
      <c r="F20" s="80"/>
      <c r="G20" s="80"/>
      <c r="H20" s="82"/>
      <c r="I20" s="79"/>
      <c r="J20" s="82"/>
      <c r="K20" s="80"/>
      <c r="L20" s="85"/>
      <c r="M20" s="85"/>
      <c r="N20" s="85"/>
      <c r="O20" s="85"/>
      <c r="P20" s="85"/>
      <c r="Q20" s="85"/>
      <c r="R20" s="85"/>
      <c r="S20" s="85"/>
      <c r="T20" s="85"/>
      <c r="U20" s="85"/>
      <c r="V20" s="85"/>
      <c r="W20" s="85"/>
      <c r="X20" s="85"/>
      <c r="Y20" s="85"/>
      <c r="Z20" s="85"/>
      <c r="AA20" s="85"/>
      <c r="AB20" s="85"/>
      <c r="AC20" s="85"/>
      <c r="AD20" s="85"/>
      <c r="AE20" s="85"/>
      <c r="AF20" s="85"/>
      <c r="AG20" s="85"/>
      <c r="AH20" s="85"/>
      <c r="AI20" s="80"/>
    </row>
    <row r="21" spans="1:35" ht="18" customHeight="1">
      <c r="A21" s="79"/>
      <c r="B21" s="80"/>
      <c r="C21" s="80"/>
      <c r="D21" s="79"/>
      <c r="E21" s="80"/>
      <c r="F21" s="80"/>
      <c r="G21" s="80"/>
      <c r="H21" s="79"/>
      <c r="I21" s="79"/>
      <c r="J21" s="79"/>
      <c r="K21" s="80"/>
      <c r="L21" s="85"/>
      <c r="M21" s="85"/>
      <c r="N21" s="85"/>
      <c r="O21" s="85"/>
      <c r="P21" s="85"/>
      <c r="Q21" s="85"/>
      <c r="R21" s="85"/>
      <c r="S21" s="85"/>
      <c r="T21" s="85"/>
      <c r="U21" s="85"/>
      <c r="V21" s="85"/>
      <c r="W21" s="85"/>
      <c r="X21" s="85"/>
      <c r="Y21" s="85"/>
      <c r="Z21" s="85"/>
      <c r="AA21" s="85"/>
      <c r="AB21" s="85"/>
      <c r="AC21" s="85"/>
      <c r="AD21" s="85"/>
      <c r="AE21" s="85"/>
      <c r="AF21" s="85"/>
      <c r="AG21" s="85"/>
      <c r="AH21" s="85"/>
      <c r="AI21" s="80"/>
    </row>
    <row r="22" spans="1:35" ht="18" customHeight="1">
      <c r="A22" s="79"/>
      <c r="B22" s="80"/>
      <c r="C22" s="80"/>
      <c r="D22" s="79"/>
      <c r="E22" s="80"/>
      <c r="F22" s="80"/>
      <c r="G22" s="80"/>
      <c r="H22" s="79"/>
      <c r="I22" s="79"/>
      <c r="J22" s="79"/>
      <c r="K22" s="80"/>
      <c r="L22" s="85"/>
      <c r="M22" s="85"/>
      <c r="N22" s="85"/>
      <c r="O22" s="85"/>
      <c r="P22" s="85"/>
      <c r="Q22" s="85"/>
      <c r="R22" s="85"/>
      <c r="S22" s="85"/>
      <c r="T22" s="85"/>
      <c r="U22" s="85"/>
      <c r="V22" s="85"/>
      <c r="W22" s="85"/>
      <c r="X22" s="85"/>
      <c r="Y22" s="85"/>
      <c r="Z22" s="85"/>
      <c r="AA22" s="85"/>
      <c r="AB22" s="85"/>
      <c r="AC22" s="85"/>
      <c r="AD22" s="85"/>
      <c r="AE22" s="85"/>
      <c r="AF22" s="85"/>
      <c r="AG22" s="85"/>
      <c r="AH22" s="85"/>
      <c r="AI22" s="80"/>
    </row>
    <row r="23" spans="1:35" ht="18" customHeight="1">
      <c r="A23" s="79"/>
      <c r="B23" s="80"/>
      <c r="C23" s="80"/>
      <c r="D23" s="79"/>
      <c r="E23" s="80"/>
      <c r="F23" s="80"/>
      <c r="G23" s="80"/>
      <c r="H23" s="79"/>
      <c r="I23" s="79"/>
      <c r="J23" s="79"/>
      <c r="K23" s="80"/>
      <c r="L23" s="85"/>
      <c r="M23" s="85"/>
      <c r="N23" s="85"/>
      <c r="O23" s="85"/>
      <c r="P23" s="85"/>
      <c r="Q23" s="85"/>
      <c r="R23" s="85"/>
      <c r="S23" s="85"/>
      <c r="T23" s="85"/>
      <c r="U23" s="85"/>
      <c r="V23" s="85"/>
      <c r="W23" s="85"/>
      <c r="X23" s="85"/>
      <c r="Y23" s="85"/>
      <c r="Z23" s="85"/>
      <c r="AA23" s="85"/>
      <c r="AB23" s="85"/>
      <c r="AC23" s="85"/>
      <c r="AD23" s="85"/>
      <c r="AE23" s="85"/>
      <c r="AF23" s="85"/>
      <c r="AG23" s="85"/>
      <c r="AH23" s="85"/>
      <c r="AI23" s="80"/>
    </row>
    <row r="24" spans="1:35" ht="18" customHeight="1">
      <c r="A24" s="79"/>
      <c r="B24" s="80"/>
      <c r="C24" s="80"/>
      <c r="D24" s="79"/>
      <c r="E24" s="80"/>
      <c r="F24" s="80"/>
      <c r="G24" s="80"/>
      <c r="H24" s="79"/>
      <c r="I24" s="79"/>
      <c r="J24" s="79"/>
      <c r="K24" s="80"/>
      <c r="L24" s="82"/>
      <c r="M24" s="82"/>
      <c r="N24" s="82"/>
      <c r="O24" s="82"/>
      <c r="P24" s="82"/>
      <c r="Q24" s="82"/>
      <c r="R24" s="82"/>
      <c r="S24" s="82"/>
      <c r="T24" s="82"/>
      <c r="U24" s="82"/>
      <c r="V24" s="82"/>
      <c r="W24" s="82"/>
      <c r="X24" s="82"/>
      <c r="Y24" s="82"/>
      <c r="Z24" s="82"/>
      <c r="AA24" s="82"/>
      <c r="AB24" s="82"/>
      <c r="AC24" s="82"/>
      <c r="AD24" s="82"/>
      <c r="AE24" s="82"/>
      <c r="AF24" s="82"/>
      <c r="AG24" s="82"/>
      <c r="AH24" s="82"/>
      <c r="AI24" s="80"/>
    </row>
    <row r="25" spans="1:35" ht="18" customHeight="1">
      <c r="A25" s="79"/>
      <c r="B25" s="80"/>
      <c r="C25" s="80"/>
      <c r="D25" s="79"/>
      <c r="E25" s="80"/>
      <c r="F25" s="80"/>
      <c r="G25" s="80"/>
      <c r="H25" s="79"/>
      <c r="I25" s="79"/>
      <c r="J25" s="79"/>
      <c r="K25" s="80"/>
      <c r="L25" s="82"/>
      <c r="M25" s="82"/>
      <c r="N25" s="82"/>
      <c r="O25" s="82"/>
      <c r="P25" s="82"/>
      <c r="Q25" s="82"/>
      <c r="R25" s="82"/>
      <c r="S25" s="82"/>
      <c r="T25" s="82"/>
      <c r="U25" s="82"/>
      <c r="V25" s="82"/>
      <c r="W25" s="82"/>
      <c r="X25" s="82"/>
      <c r="Y25" s="82"/>
      <c r="Z25" s="82"/>
      <c r="AA25" s="82"/>
      <c r="AB25" s="82"/>
      <c r="AC25" s="82"/>
      <c r="AD25" s="82"/>
      <c r="AE25" s="82"/>
      <c r="AF25" s="82"/>
      <c r="AG25" s="82"/>
      <c r="AH25" s="82"/>
      <c r="AI25" s="80"/>
    </row>
    <row r="26" spans="1:35" ht="18" customHeight="1">
      <c r="A26" s="79"/>
      <c r="B26" s="80"/>
      <c r="C26" s="80"/>
      <c r="D26" s="79"/>
      <c r="E26" s="80"/>
      <c r="F26" s="80"/>
      <c r="G26" s="80"/>
      <c r="H26" s="79"/>
      <c r="I26" s="79"/>
      <c r="J26" s="79"/>
      <c r="K26" s="80"/>
      <c r="L26" s="82"/>
      <c r="M26" s="82"/>
      <c r="N26" s="82"/>
      <c r="O26" s="82"/>
      <c r="P26" s="82"/>
      <c r="Q26" s="82"/>
      <c r="R26" s="82"/>
      <c r="S26" s="82"/>
      <c r="T26" s="82"/>
      <c r="U26" s="82"/>
      <c r="V26" s="82"/>
      <c r="W26" s="82"/>
      <c r="X26" s="82"/>
      <c r="Y26" s="82"/>
      <c r="Z26" s="82"/>
      <c r="AA26" s="82"/>
      <c r="AB26" s="82"/>
      <c r="AC26" s="82"/>
      <c r="AD26" s="82"/>
      <c r="AE26" s="82"/>
      <c r="AF26" s="82"/>
      <c r="AG26" s="82"/>
      <c r="AH26" s="82"/>
      <c r="AI26" s="80"/>
    </row>
    <row r="27" spans="1:35" ht="18" customHeight="1">
      <c r="A27" s="79"/>
      <c r="B27" s="80"/>
      <c r="C27" s="80"/>
      <c r="D27" s="79"/>
      <c r="E27" s="80"/>
      <c r="F27" s="80"/>
      <c r="G27" s="80"/>
      <c r="H27" s="79"/>
      <c r="I27" s="79"/>
      <c r="J27" s="79"/>
      <c r="K27" s="80"/>
      <c r="L27" s="82"/>
      <c r="M27" s="82"/>
      <c r="N27" s="82"/>
      <c r="O27" s="82"/>
      <c r="P27" s="82"/>
      <c r="Q27" s="82"/>
      <c r="R27" s="82"/>
      <c r="S27" s="82"/>
      <c r="T27" s="82"/>
      <c r="U27" s="82"/>
      <c r="V27" s="82"/>
      <c r="W27" s="82"/>
      <c r="X27" s="82"/>
      <c r="Y27" s="82"/>
      <c r="Z27" s="82"/>
      <c r="AA27" s="82"/>
      <c r="AB27" s="82"/>
      <c r="AC27" s="82"/>
      <c r="AD27" s="82"/>
      <c r="AE27" s="82"/>
      <c r="AF27" s="82"/>
      <c r="AG27" s="82"/>
      <c r="AH27" s="82"/>
      <c r="AI27" s="80"/>
    </row>
    <row r="28" spans="1:35" ht="18" customHeight="1">
      <c r="A28" s="79"/>
      <c r="B28" s="80"/>
      <c r="C28" s="80"/>
      <c r="D28" s="79"/>
      <c r="E28" s="80"/>
      <c r="F28" s="80"/>
      <c r="G28" s="80"/>
      <c r="H28" s="79"/>
      <c r="I28" s="79"/>
      <c r="J28" s="79"/>
      <c r="K28" s="80"/>
      <c r="L28" s="82"/>
      <c r="M28" s="82"/>
      <c r="N28" s="82"/>
      <c r="O28" s="82"/>
      <c r="P28" s="82"/>
      <c r="Q28" s="82"/>
      <c r="R28" s="82"/>
      <c r="S28" s="82"/>
      <c r="T28" s="82"/>
      <c r="U28" s="82"/>
      <c r="V28" s="82"/>
      <c r="W28" s="82"/>
      <c r="X28" s="82"/>
      <c r="Y28" s="82"/>
      <c r="Z28" s="82"/>
      <c r="AA28" s="82"/>
      <c r="AB28" s="82"/>
      <c r="AC28" s="82"/>
      <c r="AD28" s="82"/>
      <c r="AE28" s="82"/>
      <c r="AF28" s="82"/>
      <c r="AG28" s="82"/>
      <c r="AH28" s="82"/>
      <c r="AI28" s="80"/>
    </row>
    <row r="29" spans="1:35" ht="18" customHeight="1">
      <c r="A29" s="79"/>
      <c r="B29" s="80"/>
      <c r="C29" s="80"/>
      <c r="D29" s="79"/>
      <c r="E29" s="80"/>
      <c r="F29" s="80"/>
      <c r="G29" s="80"/>
      <c r="H29" s="79"/>
      <c r="I29" s="79"/>
      <c r="J29" s="79"/>
      <c r="K29" s="80"/>
      <c r="L29" s="82"/>
      <c r="M29" s="82"/>
      <c r="N29" s="82"/>
      <c r="O29" s="82"/>
      <c r="P29" s="82"/>
      <c r="Q29" s="82"/>
      <c r="R29" s="82"/>
      <c r="S29" s="82"/>
      <c r="T29" s="82"/>
      <c r="U29" s="82"/>
      <c r="V29" s="82"/>
      <c r="W29" s="82"/>
      <c r="X29" s="82"/>
      <c r="Y29" s="82"/>
      <c r="Z29" s="82"/>
      <c r="AA29" s="82"/>
      <c r="AB29" s="82"/>
      <c r="AC29" s="82"/>
      <c r="AD29" s="82"/>
      <c r="AE29" s="82"/>
      <c r="AF29" s="82"/>
      <c r="AG29" s="82"/>
      <c r="AH29" s="82"/>
      <c r="AI29" s="80"/>
    </row>
    <row r="30" spans="1:35" ht="18" customHeight="1">
      <c r="A30" s="79"/>
      <c r="B30" s="80"/>
      <c r="C30" s="80"/>
      <c r="D30" s="79"/>
      <c r="E30" s="80"/>
      <c r="F30" s="80"/>
      <c r="G30" s="80"/>
      <c r="H30" s="79"/>
      <c r="I30" s="79"/>
      <c r="J30" s="79"/>
      <c r="K30" s="80"/>
      <c r="L30" s="82"/>
      <c r="M30" s="82"/>
      <c r="N30" s="82"/>
      <c r="O30" s="82"/>
      <c r="P30" s="82"/>
      <c r="Q30" s="82"/>
      <c r="R30" s="82"/>
      <c r="S30" s="82"/>
      <c r="T30" s="82"/>
      <c r="U30" s="82"/>
      <c r="V30" s="82"/>
      <c r="W30" s="82"/>
      <c r="X30" s="82"/>
      <c r="Y30" s="82"/>
      <c r="Z30" s="82"/>
      <c r="AA30" s="82"/>
      <c r="AB30" s="82"/>
      <c r="AC30" s="82"/>
      <c r="AD30" s="82"/>
      <c r="AE30" s="82"/>
      <c r="AF30" s="82"/>
      <c r="AG30" s="82"/>
      <c r="AH30" s="82"/>
      <c r="AI30" s="80"/>
    </row>
    <row r="31" spans="1:35" ht="18" customHeight="1">
      <c r="A31" s="79"/>
      <c r="B31" s="80"/>
      <c r="C31" s="80"/>
      <c r="D31" s="79"/>
      <c r="E31" s="80"/>
      <c r="F31" s="80"/>
      <c r="G31" s="80"/>
      <c r="H31" s="79"/>
      <c r="I31" s="79"/>
      <c r="J31" s="79"/>
      <c r="K31" s="80"/>
      <c r="L31" s="82"/>
      <c r="M31" s="82"/>
      <c r="N31" s="82"/>
      <c r="O31" s="82"/>
      <c r="P31" s="82"/>
      <c r="Q31" s="82"/>
      <c r="R31" s="82"/>
      <c r="S31" s="82"/>
      <c r="T31" s="82"/>
      <c r="U31" s="82"/>
      <c r="V31" s="82"/>
      <c r="W31" s="82"/>
      <c r="X31" s="82"/>
      <c r="Y31" s="82"/>
      <c r="Z31" s="82"/>
      <c r="AA31" s="82"/>
      <c r="AB31" s="82"/>
      <c r="AC31" s="82"/>
      <c r="AD31" s="82"/>
      <c r="AE31" s="82"/>
      <c r="AF31" s="82"/>
      <c r="AG31" s="82"/>
      <c r="AH31" s="82"/>
      <c r="AI31" s="80"/>
    </row>
    <row r="32" spans="1:35" ht="18" customHeight="1">
      <c r="A32" s="79"/>
      <c r="B32" s="80"/>
      <c r="C32" s="80"/>
      <c r="D32" s="79"/>
      <c r="E32" s="80"/>
      <c r="F32" s="80"/>
      <c r="G32" s="80"/>
      <c r="H32" s="79"/>
      <c r="I32" s="79"/>
      <c r="J32" s="79"/>
      <c r="K32" s="80"/>
      <c r="L32" s="82"/>
      <c r="M32" s="82"/>
      <c r="N32" s="82"/>
      <c r="O32" s="82"/>
      <c r="P32" s="82"/>
      <c r="Q32" s="82"/>
      <c r="R32" s="82"/>
      <c r="S32" s="82"/>
      <c r="T32" s="82"/>
      <c r="U32" s="82"/>
      <c r="V32" s="82"/>
      <c r="W32" s="82"/>
      <c r="X32" s="82"/>
      <c r="Y32" s="82"/>
      <c r="Z32" s="82"/>
      <c r="AA32" s="82"/>
      <c r="AB32" s="82"/>
      <c r="AC32" s="82"/>
      <c r="AD32" s="82"/>
      <c r="AE32" s="82"/>
      <c r="AF32" s="82"/>
      <c r="AG32" s="82"/>
      <c r="AH32" s="82"/>
      <c r="AI32" s="80"/>
    </row>
    <row r="33" spans="1:35" ht="18" customHeight="1">
      <c r="A33" s="79"/>
      <c r="B33" s="80"/>
      <c r="C33" s="80"/>
      <c r="D33" s="79"/>
      <c r="E33" s="80"/>
      <c r="F33" s="80"/>
      <c r="G33" s="80"/>
      <c r="H33" s="79"/>
      <c r="I33" s="79"/>
      <c r="J33" s="79"/>
      <c r="K33" s="80"/>
      <c r="L33" s="82"/>
      <c r="M33" s="82"/>
      <c r="N33" s="82"/>
      <c r="O33" s="82"/>
      <c r="P33" s="82"/>
      <c r="Q33" s="82"/>
      <c r="R33" s="82"/>
      <c r="S33" s="82"/>
      <c r="T33" s="82"/>
      <c r="U33" s="82"/>
      <c r="V33" s="82"/>
      <c r="W33" s="82"/>
      <c r="X33" s="82"/>
      <c r="Y33" s="82"/>
      <c r="Z33" s="82"/>
      <c r="AA33" s="82"/>
      <c r="AB33" s="82"/>
      <c r="AC33" s="82"/>
      <c r="AD33" s="82"/>
      <c r="AE33" s="82"/>
      <c r="AF33" s="82"/>
      <c r="AG33" s="82"/>
      <c r="AH33" s="82"/>
      <c r="AI33" s="80"/>
    </row>
    <row r="34" spans="1:35" ht="18" customHeight="1">
      <c r="A34" s="79"/>
      <c r="B34" s="80"/>
      <c r="C34" s="80"/>
      <c r="D34" s="79"/>
      <c r="E34" s="80"/>
      <c r="F34" s="80"/>
      <c r="G34" s="80"/>
      <c r="H34" s="79"/>
      <c r="I34" s="79"/>
      <c r="J34" s="79"/>
      <c r="K34" s="80"/>
      <c r="L34" s="82"/>
      <c r="M34" s="82"/>
      <c r="N34" s="82"/>
      <c r="O34" s="82"/>
      <c r="P34" s="82"/>
      <c r="Q34" s="82"/>
      <c r="R34" s="82"/>
      <c r="S34" s="82"/>
      <c r="T34" s="82"/>
      <c r="U34" s="82"/>
      <c r="V34" s="82"/>
      <c r="W34" s="82"/>
      <c r="X34" s="82"/>
      <c r="Y34" s="82"/>
      <c r="Z34" s="82"/>
      <c r="AA34" s="82"/>
      <c r="AB34" s="82"/>
      <c r="AC34" s="82"/>
      <c r="AD34" s="82"/>
      <c r="AE34" s="82"/>
      <c r="AF34" s="82"/>
      <c r="AG34" s="82"/>
      <c r="AH34" s="82"/>
      <c r="AI34" s="80"/>
    </row>
    <row r="35" spans="1:35" ht="18" customHeight="1">
      <c r="A35" s="79"/>
      <c r="B35" s="80"/>
      <c r="C35" s="80"/>
      <c r="D35" s="79"/>
      <c r="E35" s="80"/>
      <c r="F35" s="80"/>
      <c r="G35" s="80"/>
      <c r="H35" s="79"/>
      <c r="I35" s="79"/>
      <c r="J35" s="79"/>
      <c r="K35" s="80"/>
      <c r="L35" s="82"/>
      <c r="M35" s="82"/>
      <c r="N35" s="82"/>
      <c r="O35" s="82"/>
      <c r="P35" s="82"/>
      <c r="Q35" s="82"/>
      <c r="R35" s="82"/>
      <c r="S35" s="82"/>
      <c r="T35" s="82"/>
      <c r="U35" s="82"/>
      <c r="V35" s="82"/>
      <c r="W35" s="82"/>
      <c r="X35" s="82"/>
      <c r="Y35" s="82"/>
      <c r="Z35" s="82"/>
      <c r="AA35" s="82"/>
      <c r="AB35" s="82"/>
      <c r="AC35" s="82"/>
      <c r="AD35" s="82"/>
      <c r="AE35" s="82"/>
      <c r="AF35" s="82"/>
      <c r="AG35" s="82"/>
      <c r="AH35" s="82"/>
      <c r="AI35" s="80"/>
    </row>
    <row r="36" spans="1:35" ht="18" customHeight="1">
      <c r="A36" s="79"/>
      <c r="B36" s="80"/>
      <c r="C36" s="80"/>
      <c r="D36" s="79"/>
      <c r="E36" s="80"/>
      <c r="F36" s="80"/>
      <c r="G36" s="80"/>
      <c r="H36" s="79"/>
      <c r="I36" s="79"/>
      <c r="J36" s="79"/>
      <c r="K36" s="81"/>
      <c r="L36" s="82"/>
      <c r="M36" s="82"/>
      <c r="N36" s="82"/>
      <c r="O36" s="82"/>
      <c r="P36" s="82"/>
      <c r="Q36" s="82"/>
      <c r="R36" s="82"/>
      <c r="S36" s="82"/>
      <c r="T36" s="82"/>
      <c r="U36" s="82"/>
      <c r="V36" s="82"/>
      <c r="W36" s="82"/>
      <c r="X36" s="82"/>
      <c r="Y36" s="82"/>
      <c r="Z36" s="82"/>
      <c r="AA36" s="82"/>
      <c r="AB36" s="82"/>
      <c r="AC36" s="82"/>
      <c r="AD36" s="82"/>
      <c r="AE36" s="82"/>
      <c r="AF36" s="82"/>
      <c r="AG36" s="82"/>
      <c r="AH36" s="82"/>
      <c r="AI36" s="80"/>
    </row>
    <row r="37" spans="1:35" ht="18" customHeight="1">
      <c r="A37" s="79"/>
      <c r="B37" s="80"/>
      <c r="C37" s="80"/>
      <c r="D37" s="79"/>
      <c r="E37" s="80"/>
      <c r="F37" s="80"/>
      <c r="G37" s="80"/>
      <c r="H37" s="79"/>
      <c r="I37" s="79"/>
      <c r="J37" s="79"/>
      <c r="K37" s="81"/>
      <c r="L37" s="82"/>
      <c r="M37" s="82"/>
      <c r="N37" s="82"/>
      <c r="O37" s="82"/>
      <c r="P37" s="82"/>
      <c r="Q37" s="82"/>
      <c r="R37" s="82"/>
      <c r="S37" s="82"/>
      <c r="T37" s="82"/>
      <c r="U37" s="82"/>
      <c r="V37" s="82"/>
      <c r="W37" s="82"/>
      <c r="X37" s="82"/>
      <c r="Y37" s="82"/>
      <c r="Z37" s="82"/>
      <c r="AA37" s="82"/>
      <c r="AB37" s="82"/>
      <c r="AC37" s="82"/>
      <c r="AD37" s="82"/>
      <c r="AE37" s="82"/>
      <c r="AF37" s="82"/>
      <c r="AG37" s="82"/>
      <c r="AH37" s="82"/>
      <c r="AI37" s="80"/>
    </row>
    <row r="38" spans="1:35" ht="18" customHeight="1">
      <c r="A38" s="79"/>
      <c r="B38" s="80"/>
      <c r="C38" s="80"/>
      <c r="D38" s="79"/>
      <c r="E38" s="80"/>
      <c r="F38" s="80"/>
      <c r="G38" s="80"/>
      <c r="H38" s="79"/>
      <c r="I38" s="79"/>
      <c r="J38" s="79"/>
      <c r="K38" s="81"/>
      <c r="L38" s="82"/>
      <c r="M38" s="82"/>
      <c r="N38" s="82"/>
      <c r="O38" s="82"/>
      <c r="P38" s="82"/>
      <c r="Q38" s="82"/>
      <c r="R38" s="82"/>
      <c r="S38" s="82"/>
      <c r="T38" s="82"/>
      <c r="U38" s="82"/>
      <c r="V38" s="82"/>
      <c r="W38" s="82"/>
      <c r="X38" s="82"/>
      <c r="Y38" s="82"/>
      <c r="Z38" s="82"/>
      <c r="AA38" s="82"/>
      <c r="AB38" s="82"/>
      <c r="AC38" s="82"/>
      <c r="AD38" s="82"/>
      <c r="AE38" s="82"/>
      <c r="AF38" s="82"/>
      <c r="AG38" s="82"/>
      <c r="AH38" s="82"/>
      <c r="AI38" s="80"/>
    </row>
    <row r="39" spans="1:35" ht="18" customHeight="1">
      <c r="A39" s="79"/>
      <c r="B39" s="80"/>
      <c r="C39" s="80"/>
      <c r="D39" s="79"/>
      <c r="E39" s="80"/>
      <c r="F39" s="80"/>
      <c r="G39" s="80"/>
      <c r="H39" s="79"/>
      <c r="I39" s="79"/>
      <c r="J39" s="79"/>
      <c r="K39" s="81"/>
      <c r="L39" s="82"/>
      <c r="M39" s="82"/>
      <c r="N39" s="82"/>
      <c r="O39" s="82"/>
      <c r="P39" s="82"/>
      <c r="Q39" s="82"/>
      <c r="R39" s="82"/>
      <c r="S39" s="82"/>
      <c r="T39" s="82"/>
      <c r="U39" s="82"/>
      <c r="V39" s="82"/>
      <c r="W39" s="82"/>
      <c r="X39" s="82"/>
      <c r="Y39" s="82"/>
      <c r="Z39" s="82"/>
      <c r="AA39" s="82"/>
      <c r="AB39" s="82"/>
      <c r="AC39" s="82"/>
      <c r="AD39" s="82"/>
      <c r="AE39" s="82"/>
      <c r="AF39" s="82"/>
      <c r="AG39" s="82"/>
      <c r="AH39" s="82"/>
      <c r="AI39" s="80"/>
    </row>
    <row r="40" spans="1:35" ht="18" customHeight="1">
      <c r="A40" s="79"/>
      <c r="B40" s="80"/>
      <c r="C40" s="80"/>
      <c r="D40" s="79"/>
      <c r="E40" s="80"/>
      <c r="F40" s="80"/>
      <c r="G40" s="80"/>
      <c r="H40" s="79"/>
      <c r="I40" s="79"/>
      <c r="J40" s="79"/>
      <c r="K40" s="81"/>
      <c r="L40" s="82"/>
      <c r="M40" s="82"/>
      <c r="N40" s="82"/>
      <c r="O40" s="82"/>
      <c r="P40" s="82"/>
      <c r="Q40" s="82"/>
      <c r="R40" s="82"/>
      <c r="S40" s="82"/>
      <c r="T40" s="82"/>
      <c r="U40" s="82"/>
      <c r="V40" s="82"/>
      <c r="W40" s="82"/>
      <c r="X40" s="82"/>
      <c r="Y40" s="82"/>
      <c r="Z40" s="82"/>
      <c r="AA40" s="82"/>
      <c r="AB40" s="82"/>
      <c r="AC40" s="82"/>
      <c r="AD40" s="82"/>
      <c r="AE40" s="82"/>
      <c r="AF40" s="82"/>
      <c r="AG40" s="82"/>
      <c r="AH40" s="82"/>
      <c r="AI40" s="80"/>
    </row>
    <row r="41" spans="1:35" ht="18" customHeight="1">
      <c r="A41" s="79"/>
      <c r="B41" s="80"/>
      <c r="C41" s="80"/>
      <c r="D41" s="79"/>
      <c r="E41" s="80"/>
      <c r="F41" s="80"/>
      <c r="G41" s="80"/>
      <c r="H41" s="79"/>
      <c r="I41" s="79"/>
      <c r="J41" s="79"/>
      <c r="K41" s="81"/>
      <c r="L41" s="82"/>
      <c r="M41" s="82"/>
      <c r="N41" s="82"/>
      <c r="O41" s="82"/>
      <c r="P41" s="82"/>
      <c r="Q41" s="82"/>
      <c r="R41" s="82"/>
      <c r="S41" s="82"/>
      <c r="T41" s="82"/>
      <c r="U41" s="82"/>
      <c r="V41" s="82"/>
      <c r="W41" s="82"/>
      <c r="X41" s="82"/>
      <c r="Y41" s="82"/>
      <c r="Z41" s="82"/>
      <c r="AA41" s="82"/>
      <c r="AB41" s="82"/>
      <c r="AC41" s="82"/>
      <c r="AD41" s="82"/>
      <c r="AE41" s="82"/>
      <c r="AF41" s="82"/>
      <c r="AG41" s="82"/>
      <c r="AH41" s="82"/>
      <c r="AI41" s="80"/>
    </row>
    <row r="42" spans="1:35" ht="18" customHeight="1">
      <c r="A42" s="79"/>
      <c r="B42" s="80"/>
      <c r="C42" s="80"/>
      <c r="D42" s="79"/>
      <c r="E42" s="80"/>
      <c r="F42" s="80"/>
      <c r="G42" s="80"/>
      <c r="H42" s="79"/>
      <c r="I42" s="79"/>
      <c r="J42" s="79"/>
      <c r="K42" s="81"/>
      <c r="L42" s="82"/>
      <c r="M42" s="82"/>
      <c r="N42" s="82"/>
      <c r="O42" s="82"/>
      <c r="P42" s="82"/>
      <c r="Q42" s="82"/>
      <c r="R42" s="82"/>
      <c r="S42" s="82"/>
      <c r="T42" s="82"/>
      <c r="U42" s="82"/>
      <c r="V42" s="82"/>
      <c r="W42" s="82"/>
      <c r="X42" s="82"/>
      <c r="Y42" s="82"/>
      <c r="Z42" s="82"/>
      <c r="AA42" s="82"/>
      <c r="AB42" s="82"/>
      <c r="AC42" s="82"/>
      <c r="AD42" s="82"/>
      <c r="AE42" s="82"/>
      <c r="AF42" s="82"/>
      <c r="AG42" s="82"/>
      <c r="AH42" s="82"/>
      <c r="AI42" s="80"/>
    </row>
    <row r="43" spans="1:35" ht="18" customHeight="1">
      <c r="A43" s="79"/>
      <c r="B43" s="80"/>
      <c r="C43" s="80"/>
      <c r="D43" s="79"/>
      <c r="E43" s="80"/>
      <c r="F43" s="80"/>
      <c r="G43" s="80"/>
      <c r="H43" s="79"/>
      <c r="I43" s="79"/>
      <c r="J43" s="79"/>
      <c r="K43" s="81"/>
      <c r="L43" s="82"/>
      <c r="M43" s="82"/>
      <c r="N43" s="82"/>
      <c r="O43" s="82"/>
      <c r="P43" s="82"/>
      <c r="Q43" s="82"/>
      <c r="R43" s="82"/>
      <c r="S43" s="82"/>
      <c r="T43" s="82"/>
      <c r="U43" s="82"/>
      <c r="V43" s="82"/>
      <c r="W43" s="82"/>
      <c r="X43" s="82"/>
      <c r="Y43" s="82"/>
      <c r="Z43" s="82"/>
      <c r="AA43" s="82"/>
      <c r="AB43" s="82"/>
      <c r="AC43" s="82"/>
      <c r="AD43" s="82"/>
      <c r="AE43" s="82"/>
      <c r="AF43" s="82"/>
      <c r="AG43" s="82"/>
      <c r="AH43" s="82"/>
      <c r="AI43" s="80"/>
    </row>
    <row r="44" spans="1:35" ht="18" customHeight="1">
      <c r="A44" s="79"/>
      <c r="B44" s="80"/>
      <c r="C44" s="80"/>
      <c r="D44" s="79"/>
      <c r="E44" s="80"/>
      <c r="F44" s="80"/>
      <c r="G44" s="80"/>
      <c r="H44" s="79"/>
      <c r="I44" s="79"/>
      <c r="J44" s="79"/>
      <c r="K44" s="81"/>
      <c r="L44" s="82"/>
      <c r="M44" s="82"/>
      <c r="N44" s="82"/>
      <c r="O44" s="82"/>
      <c r="P44" s="82"/>
      <c r="Q44" s="82"/>
      <c r="R44" s="82"/>
      <c r="S44" s="82"/>
      <c r="T44" s="82"/>
      <c r="U44" s="82"/>
      <c r="V44" s="82"/>
      <c r="W44" s="82"/>
      <c r="X44" s="82"/>
      <c r="Y44" s="82"/>
      <c r="Z44" s="82"/>
      <c r="AA44" s="82"/>
      <c r="AB44" s="82"/>
      <c r="AC44" s="82"/>
      <c r="AD44" s="82"/>
      <c r="AE44" s="82"/>
      <c r="AF44" s="82"/>
      <c r="AG44" s="82"/>
      <c r="AH44" s="82"/>
      <c r="AI44" s="80"/>
    </row>
    <row r="45" spans="1:35" ht="18" customHeight="1">
      <c r="A45" s="79"/>
      <c r="B45" s="80"/>
      <c r="C45" s="80"/>
      <c r="D45" s="79"/>
      <c r="E45" s="80"/>
      <c r="F45" s="80"/>
      <c r="G45" s="80"/>
      <c r="H45" s="79"/>
      <c r="I45" s="79"/>
      <c r="J45" s="79"/>
      <c r="K45" s="81"/>
      <c r="L45" s="82"/>
      <c r="M45" s="82"/>
      <c r="N45" s="82"/>
      <c r="O45" s="82"/>
      <c r="P45" s="82"/>
      <c r="Q45" s="82"/>
      <c r="R45" s="82"/>
      <c r="S45" s="82"/>
      <c r="T45" s="82"/>
      <c r="U45" s="82"/>
      <c r="V45" s="82"/>
      <c r="W45" s="82"/>
      <c r="X45" s="82"/>
      <c r="Y45" s="82"/>
      <c r="Z45" s="82"/>
      <c r="AA45" s="82"/>
      <c r="AB45" s="82"/>
      <c r="AC45" s="82"/>
      <c r="AD45" s="82"/>
      <c r="AE45" s="82"/>
      <c r="AF45" s="82"/>
      <c r="AG45" s="82"/>
      <c r="AH45" s="82"/>
      <c r="AI45" s="80"/>
    </row>
    <row r="46" spans="1:35" ht="18" customHeight="1">
      <c r="A46" s="79"/>
      <c r="B46" s="80"/>
      <c r="C46" s="80"/>
      <c r="D46" s="79"/>
      <c r="E46" s="80"/>
      <c r="F46" s="80"/>
      <c r="G46" s="80"/>
      <c r="H46" s="79"/>
      <c r="I46" s="79"/>
      <c r="J46" s="79"/>
      <c r="K46" s="81"/>
      <c r="L46" s="82"/>
      <c r="M46" s="82"/>
      <c r="N46" s="82"/>
      <c r="O46" s="82"/>
      <c r="P46" s="82"/>
      <c r="Q46" s="82"/>
      <c r="R46" s="82"/>
      <c r="S46" s="82"/>
      <c r="T46" s="82"/>
      <c r="U46" s="82"/>
      <c r="V46" s="82"/>
      <c r="W46" s="82"/>
      <c r="X46" s="82"/>
      <c r="Y46" s="82"/>
      <c r="Z46" s="82"/>
      <c r="AA46" s="82"/>
      <c r="AB46" s="82"/>
      <c r="AC46" s="82"/>
      <c r="AD46" s="82"/>
      <c r="AE46" s="82"/>
      <c r="AF46" s="82"/>
      <c r="AG46" s="82"/>
      <c r="AH46" s="82"/>
      <c r="AI46" s="80"/>
    </row>
    <row r="47" spans="1:35" ht="18" customHeight="1">
      <c r="A47" s="79"/>
      <c r="B47" s="80"/>
      <c r="C47" s="80"/>
      <c r="D47" s="79"/>
      <c r="E47" s="80"/>
      <c r="F47" s="80"/>
      <c r="G47" s="80"/>
      <c r="H47" s="79"/>
      <c r="I47" s="79"/>
      <c r="J47" s="79"/>
      <c r="K47" s="81"/>
      <c r="L47" s="82"/>
      <c r="M47" s="82"/>
      <c r="N47" s="82"/>
      <c r="O47" s="82"/>
      <c r="P47" s="82"/>
      <c r="Q47" s="82"/>
      <c r="R47" s="82"/>
      <c r="S47" s="82"/>
      <c r="T47" s="82"/>
      <c r="U47" s="82"/>
      <c r="V47" s="82"/>
      <c r="W47" s="82"/>
      <c r="X47" s="82"/>
      <c r="Y47" s="82"/>
      <c r="Z47" s="82"/>
      <c r="AA47" s="82"/>
      <c r="AB47" s="82"/>
      <c r="AC47" s="82"/>
      <c r="AD47" s="82"/>
      <c r="AE47" s="82"/>
      <c r="AF47" s="82"/>
      <c r="AG47" s="82"/>
      <c r="AH47" s="82"/>
      <c r="AI47" s="80"/>
    </row>
    <row r="48" spans="1:35" ht="18" customHeight="1">
      <c r="A48" s="79"/>
      <c r="B48" s="80"/>
      <c r="C48" s="80"/>
      <c r="D48" s="79"/>
      <c r="E48" s="80"/>
      <c r="F48" s="80"/>
      <c r="G48" s="80"/>
      <c r="H48" s="79"/>
      <c r="I48" s="79"/>
      <c r="J48" s="79"/>
      <c r="K48" s="81"/>
      <c r="L48" s="82"/>
      <c r="M48" s="82"/>
      <c r="N48" s="82"/>
      <c r="O48" s="82"/>
      <c r="P48" s="82"/>
      <c r="Q48" s="82"/>
      <c r="R48" s="82"/>
      <c r="S48" s="82"/>
      <c r="T48" s="82"/>
      <c r="U48" s="82"/>
      <c r="V48" s="82"/>
      <c r="W48" s="82"/>
      <c r="X48" s="82"/>
      <c r="Y48" s="82"/>
      <c r="Z48" s="82"/>
      <c r="AA48" s="82"/>
      <c r="AB48" s="82"/>
      <c r="AC48" s="82"/>
      <c r="AD48" s="82"/>
      <c r="AE48" s="82"/>
      <c r="AF48" s="82"/>
      <c r="AG48" s="82"/>
      <c r="AH48" s="82"/>
      <c r="AI48" s="80"/>
    </row>
    <row r="49" spans="1:35" ht="18" customHeight="1">
      <c r="A49" s="79"/>
      <c r="B49" s="80"/>
      <c r="C49" s="80"/>
      <c r="D49" s="79"/>
      <c r="E49" s="80"/>
      <c r="F49" s="80"/>
      <c r="G49" s="80"/>
      <c r="H49" s="79"/>
      <c r="I49" s="79"/>
      <c r="J49" s="79"/>
      <c r="K49" s="81"/>
      <c r="L49" s="82"/>
      <c r="M49" s="82"/>
      <c r="N49" s="82"/>
      <c r="O49" s="82"/>
      <c r="P49" s="82"/>
      <c r="Q49" s="82"/>
      <c r="R49" s="82"/>
      <c r="S49" s="82"/>
      <c r="T49" s="82"/>
      <c r="U49" s="82"/>
      <c r="V49" s="82"/>
      <c r="W49" s="82"/>
      <c r="X49" s="82"/>
      <c r="Y49" s="82"/>
      <c r="Z49" s="82"/>
      <c r="AA49" s="82"/>
      <c r="AB49" s="82"/>
      <c r="AC49" s="82"/>
      <c r="AD49" s="82"/>
      <c r="AE49" s="82"/>
      <c r="AF49" s="82"/>
      <c r="AG49" s="82"/>
      <c r="AH49" s="82"/>
      <c r="AI49" s="80"/>
    </row>
    <row r="50" spans="1:35" ht="18" customHeight="1">
      <c r="A50" s="79"/>
      <c r="B50" s="81"/>
      <c r="C50" s="80"/>
      <c r="D50" s="79"/>
      <c r="E50" s="80"/>
      <c r="F50" s="81"/>
      <c r="G50" s="80"/>
      <c r="H50" s="79"/>
      <c r="I50" s="79"/>
      <c r="J50" s="79"/>
      <c r="K50" s="81"/>
      <c r="L50" s="82"/>
      <c r="M50" s="82"/>
      <c r="N50" s="82"/>
      <c r="O50" s="82"/>
      <c r="P50" s="82"/>
      <c r="Q50" s="82"/>
      <c r="R50" s="82"/>
      <c r="S50" s="82"/>
      <c r="T50" s="82"/>
      <c r="U50" s="82"/>
      <c r="V50" s="82"/>
      <c r="W50" s="82"/>
      <c r="X50" s="82"/>
      <c r="Y50" s="82"/>
      <c r="Z50" s="82"/>
      <c r="AA50" s="82"/>
      <c r="AB50" s="82"/>
      <c r="AC50" s="82"/>
      <c r="AD50" s="82"/>
      <c r="AE50" s="82"/>
      <c r="AF50" s="82"/>
      <c r="AG50" s="82"/>
      <c r="AH50" s="82"/>
      <c r="AI50" s="80"/>
    </row>
    <row r="51" spans="1:35" ht="18" customHeight="1">
      <c r="A51" s="79"/>
      <c r="B51" s="81"/>
      <c r="C51" s="80"/>
      <c r="D51" s="79"/>
      <c r="E51" s="80"/>
      <c r="F51" s="81"/>
      <c r="G51" s="80"/>
      <c r="H51" s="79"/>
      <c r="I51" s="79"/>
      <c r="J51" s="79"/>
      <c r="K51" s="81"/>
      <c r="L51" s="82"/>
      <c r="M51" s="82"/>
      <c r="N51" s="82"/>
      <c r="O51" s="82"/>
      <c r="P51" s="82"/>
      <c r="Q51" s="82"/>
      <c r="R51" s="82"/>
      <c r="S51" s="82"/>
      <c r="T51" s="82"/>
      <c r="U51" s="82"/>
      <c r="V51" s="82"/>
      <c r="W51" s="82"/>
      <c r="X51" s="82"/>
      <c r="Y51" s="82"/>
      <c r="Z51" s="82"/>
      <c r="AA51" s="82"/>
      <c r="AB51" s="82"/>
      <c r="AC51" s="82"/>
      <c r="AD51" s="82"/>
      <c r="AE51" s="82"/>
      <c r="AF51" s="82"/>
      <c r="AG51" s="82"/>
      <c r="AH51" s="82"/>
      <c r="AI51" s="80"/>
    </row>
    <row r="52" spans="1:35" ht="18" customHeight="1">
      <c r="A52" s="79"/>
      <c r="B52" s="81"/>
      <c r="C52" s="80"/>
      <c r="D52" s="79"/>
      <c r="E52" s="80"/>
      <c r="F52" s="81"/>
      <c r="G52" s="80"/>
      <c r="H52" s="79"/>
      <c r="I52" s="79"/>
      <c r="J52" s="79"/>
      <c r="K52" s="81"/>
      <c r="L52" s="82"/>
      <c r="M52" s="82"/>
      <c r="N52" s="82"/>
      <c r="O52" s="82"/>
      <c r="P52" s="82"/>
      <c r="Q52" s="82"/>
      <c r="R52" s="82"/>
      <c r="S52" s="82"/>
      <c r="T52" s="82"/>
      <c r="U52" s="82"/>
      <c r="V52" s="82"/>
      <c r="W52" s="82"/>
      <c r="X52" s="82"/>
      <c r="Y52" s="82"/>
      <c r="Z52" s="82"/>
      <c r="AA52" s="82"/>
      <c r="AB52" s="82"/>
      <c r="AC52" s="82"/>
      <c r="AD52" s="82"/>
      <c r="AE52" s="82"/>
      <c r="AF52" s="82"/>
      <c r="AG52" s="82"/>
      <c r="AH52" s="82"/>
      <c r="AI52" s="80"/>
    </row>
    <row r="53" spans="1:35" ht="18" customHeight="1">
      <c r="A53" s="79"/>
      <c r="B53" s="81"/>
      <c r="C53" s="81"/>
      <c r="D53" s="79"/>
      <c r="E53" s="81"/>
      <c r="F53" s="81"/>
      <c r="G53" s="81"/>
      <c r="H53" s="79"/>
      <c r="I53" s="79"/>
      <c r="J53" s="79"/>
      <c r="K53" s="81"/>
      <c r="L53" s="79"/>
      <c r="M53" s="79"/>
      <c r="N53" s="79"/>
      <c r="O53" s="79"/>
      <c r="P53" s="79"/>
      <c r="Q53" s="79"/>
      <c r="R53" s="79"/>
      <c r="S53" s="79"/>
      <c r="T53" s="79"/>
      <c r="U53" s="79"/>
      <c r="V53" s="79"/>
      <c r="W53" s="79"/>
      <c r="X53" s="79"/>
      <c r="Y53" s="79"/>
      <c r="Z53" s="79"/>
      <c r="AA53" s="79"/>
      <c r="AB53" s="79"/>
      <c r="AC53" s="79"/>
      <c r="AD53" s="79"/>
      <c r="AE53" s="79"/>
      <c r="AF53" s="79"/>
      <c r="AG53" s="79"/>
      <c r="AH53" s="79"/>
      <c r="AI53" s="81"/>
    </row>
    <row r="54" spans="1:35" ht="18" customHeight="1">
      <c r="A54" s="79"/>
      <c r="B54" s="81"/>
      <c r="C54" s="81"/>
      <c r="D54" s="79"/>
      <c r="E54" s="81"/>
      <c r="F54" s="81"/>
      <c r="G54" s="81"/>
      <c r="H54" s="79"/>
      <c r="I54" s="79"/>
      <c r="J54" s="79"/>
      <c r="K54" s="81"/>
      <c r="L54" s="79"/>
      <c r="M54" s="79"/>
      <c r="N54" s="79"/>
      <c r="O54" s="79"/>
      <c r="P54" s="79"/>
      <c r="Q54" s="79"/>
      <c r="R54" s="79"/>
      <c r="S54" s="79"/>
      <c r="T54" s="79"/>
      <c r="U54" s="79"/>
      <c r="V54" s="79"/>
      <c r="W54" s="79"/>
      <c r="X54" s="79"/>
      <c r="Y54" s="79"/>
      <c r="Z54" s="79"/>
      <c r="AA54" s="79"/>
      <c r="AB54" s="79"/>
      <c r="AC54" s="79"/>
      <c r="AD54" s="79"/>
      <c r="AE54" s="79"/>
      <c r="AF54" s="79"/>
      <c r="AG54" s="79"/>
      <c r="AH54" s="79"/>
      <c r="AI54" s="81"/>
    </row>
    <row r="55" spans="1:35" ht="18" customHeight="1">
      <c r="A55" s="79"/>
      <c r="B55" s="81"/>
      <c r="C55" s="81"/>
      <c r="D55" s="79"/>
      <c r="E55" s="81"/>
      <c r="F55" s="81"/>
      <c r="G55" s="81"/>
      <c r="H55" s="79"/>
      <c r="I55" s="79"/>
      <c r="J55" s="79"/>
      <c r="K55" s="81"/>
      <c r="L55" s="79"/>
      <c r="M55" s="79"/>
      <c r="N55" s="79"/>
      <c r="O55" s="79"/>
      <c r="P55" s="79"/>
      <c r="Q55" s="79"/>
      <c r="R55" s="79"/>
      <c r="S55" s="79"/>
      <c r="T55" s="79"/>
      <c r="U55" s="79"/>
      <c r="V55" s="79"/>
      <c r="W55" s="79"/>
      <c r="X55" s="79"/>
      <c r="Y55" s="79"/>
      <c r="Z55" s="79"/>
      <c r="AA55" s="79"/>
      <c r="AB55" s="79"/>
      <c r="AC55" s="79"/>
      <c r="AD55" s="79"/>
      <c r="AE55" s="79"/>
      <c r="AF55" s="79"/>
      <c r="AG55" s="79"/>
      <c r="AH55" s="79"/>
      <c r="AI55" s="81"/>
    </row>
    <row r="56" spans="1:35" ht="18" customHeight="1">
      <c r="A56" s="79"/>
      <c r="B56" s="81"/>
      <c r="C56" s="81"/>
      <c r="D56" s="79"/>
      <c r="E56" s="81"/>
      <c r="F56" s="81"/>
      <c r="G56" s="81"/>
      <c r="H56" s="79"/>
      <c r="I56" s="79"/>
      <c r="J56" s="79"/>
      <c r="K56" s="81"/>
      <c r="L56" s="79"/>
      <c r="M56" s="79"/>
      <c r="N56" s="79"/>
      <c r="O56" s="79"/>
      <c r="P56" s="79"/>
      <c r="Q56" s="79"/>
      <c r="R56" s="79"/>
      <c r="S56" s="79"/>
      <c r="T56" s="79"/>
      <c r="U56" s="79"/>
      <c r="V56" s="79"/>
      <c r="W56" s="79"/>
      <c r="X56" s="79"/>
      <c r="Y56" s="79"/>
      <c r="Z56" s="79"/>
      <c r="AA56" s="79"/>
      <c r="AB56" s="79"/>
      <c r="AC56" s="79"/>
      <c r="AD56" s="79"/>
      <c r="AE56" s="79"/>
      <c r="AF56" s="79"/>
      <c r="AG56" s="79"/>
      <c r="AH56" s="79"/>
      <c r="AI56" s="81"/>
    </row>
    <row r="57" spans="1:35" ht="18" customHeight="1">
      <c r="A57" s="79"/>
      <c r="B57" s="81"/>
      <c r="C57" s="81"/>
      <c r="D57" s="79"/>
      <c r="E57" s="81"/>
      <c r="F57" s="81"/>
      <c r="G57" s="81"/>
      <c r="H57" s="79"/>
      <c r="I57" s="79"/>
      <c r="J57" s="79"/>
      <c r="K57" s="81"/>
      <c r="L57" s="79"/>
      <c r="M57" s="79"/>
      <c r="N57" s="79"/>
      <c r="O57" s="79"/>
      <c r="P57" s="79"/>
      <c r="Q57" s="79"/>
      <c r="R57" s="79"/>
      <c r="S57" s="79"/>
      <c r="T57" s="79"/>
      <c r="U57" s="79"/>
      <c r="V57" s="79"/>
      <c r="W57" s="79"/>
      <c r="X57" s="79"/>
      <c r="Y57" s="79"/>
      <c r="Z57" s="79"/>
      <c r="AA57" s="79"/>
      <c r="AB57" s="79"/>
      <c r="AC57" s="79"/>
      <c r="AD57" s="79"/>
      <c r="AE57" s="79"/>
      <c r="AF57" s="79"/>
      <c r="AG57" s="79"/>
      <c r="AH57" s="79"/>
      <c r="AI57" s="81"/>
    </row>
    <row r="58" spans="1:35" ht="18" customHeight="1">
      <c r="A58" s="79"/>
      <c r="B58" s="81"/>
      <c r="C58" s="81"/>
      <c r="D58" s="79"/>
      <c r="E58" s="81"/>
      <c r="F58" s="81"/>
      <c r="G58" s="81"/>
      <c r="H58" s="79"/>
      <c r="I58" s="79"/>
      <c r="J58" s="79"/>
      <c r="K58" s="81"/>
      <c r="L58" s="79"/>
      <c r="M58" s="79"/>
      <c r="N58" s="79"/>
      <c r="O58" s="79"/>
      <c r="P58" s="79"/>
      <c r="Q58" s="79"/>
      <c r="R58" s="79"/>
      <c r="S58" s="79"/>
      <c r="T58" s="79"/>
      <c r="U58" s="79"/>
      <c r="V58" s="79"/>
      <c r="W58" s="79"/>
      <c r="X58" s="79"/>
      <c r="Y58" s="79"/>
      <c r="Z58" s="79"/>
      <c r="AA58" s="79"/>
      <c r="AB58" s="79"/>
      <c r="AC58" s="79"/>
      <c r="AD58" s="79"/>
      <c r="AE58" s="79"/>
      <c r="AF58" s="79"/>
      <c r="AG58" s="79"/>
      <c r="AH58" s="79"/>
      <c r="AI58" s="81"/>
    </row>
    <row r="59" spans="1:35" ht="18" customHeight="1">
      <c r="A59" s="79"/>
      <c r="B59" s="81"/>
      <c r="C59" s="81"/>
      <c r="D59" s="79"/>
      <c r="E59" s="81"/>
      <c r="F59" s="81"/>
      <c r="G59" s="81"/>
      <c r="H59" s="79"/>
      <c r="I59" s="79"/>
      <c r="J59" s="79"/>
      <c r="K59" s="81"/>
      <c r="L59" s="79"/>
      <c r="M59" s="79"/>
      <c r="N59" s="79"/>
      <c r="O59" s="79"/>
      <c r="P59" s="79"/>
      <c r="Q59" s="79"/>
      <c r="R59" s="79"/>
      <c r="S59" s="79"/>
      <c r="T59" s="79"/>
      <c r="U59" s="79"/>
      <c r="V59" s="79"/>
      <c r="W59" s="79"/>
      <c r="X59" s="79"/>
      <c r="Y59" s="79"/>
      <c r="Z59" s="79"/>
      <c r="AA59" s="79"/>
      <c r="AB59" s="79"/>
      <c r="AC59" s="79"/>
      <c r="AD59" s="79"/>
      <c r="AE59" s="79"/>
      <c r="AF59" s="79"/>
      <c r="AG59" s="79"/>
      <c r="AH59" s="79"/>
      <c r="AI59" s="81"/>
    </row>
    <row r="60" spans="1:35" ht="18" customHeight="1">
      <c r="A60" s="79"/>
      <c r="B60" s="81"/>
      <c r="C60" s="81"/>
      <c r="D60" s="79"/>
      <c r="E60" s="81"/>
      <c r="F60" s="81"/>
      <c r="G60" s="81"/>
      <c r="H60" s="79"/>
      <c r="I60" s="79"/>
      <c r="J60" s="79"/>
      <c r="K60" s="81"/>
      <c r="L60" s="79"/>
      <c r="M60" s="79"/>
      <c r="N60" s="79"/>
      <c r="O60" s="79"/>
      <c r="P60" s="79"/>
      <c r="Q60" s="79"/>
      <c r="R60" s="79"/>
      <c r="S60" s="79"/>
      <c r="T60" s="79"/>
      <c r="U60" s="79"/>
      <c r="V60" s="79"/>
      <c r="W60" s="79"/>
      <c r="X60" s="79"/>
      <c r="Y60" s="79"/>
      <c r="Z60" s="79"/>
      <c r="AA60" s="79"/>
      <c r="AB60" s="79"/>
      <c r="AC60" s="79"/>
      <c r="AD60" s="79"/>
      <c r="AE60" s="79"/>
      <c r="AF60" s="79"/>
      <c r="AG60" s="79"/>
      <c r="AH60" s="79"/>
      <c r="AI60" s="81"/>
    </row>
    <row r="61" spans="1:35" ht="18" customHeight="1">
      <c r="A61" s="79"/>
      <c r="B61" s="81"/>
      <c r="C61" s="81"/>
      <c r="D61" s="79"/>
      <c r="E61" s="81"/>
      <c r="F61" s="81"/>
      <c r="G61" s="81"/>
      <c r="H61" s="79"/>
      <c r="I61" s="79"/>
      <c r="J61" s="79"/>
      <c r="K61" s="81"/>
      <c r="L61" s="79"/>
      <c r="M61" s="79"/>
      <c r="N61" s="79"/>
      <c r="O61" s="79"/>
      <c r="P61" s="79"/>
      <c r="Q61" s="79"/>
      <c r="R61" s="79"/>
      <c r="S61" s="79"/>
      <c r="T61" s="79"/>
      <c r="U61" s="79"/>
      <c r="V61" s="79"/>
      <c r="W61" s="79"/>
      <c r="X61" s="79"/>
      <c r="Y61" s="79"/>
      <c r="Z61" s="79"/>
      <c r="AA61" s="79"/>
      <c r="AB61" s="79"/>
      <c r="AC61" s="79"/>
      <c r="AD61" s="79"/>
      <c r="AE61" s="79"/>
      <c r="AF61" s="79"/>
      <c r="AG61" s="79"/>
      <c r="AH61" s="79"/>
      <c r="AI61" s="81"/>
    </row>
    <row r="62" spans="1:35" ht="18" customHeight="1">
      <c r="A62" s="79"/>
      <c r="B62" s="81"/>
      <c r="C62" s="81"/>
      <c r="D62" s="79"/>
      <c r="E62" s="81"/>
      <c r="F62" s="81"/>
      <c r="G62" s="81"/>
      <c r="H62" s="79"/>
      <c r="I62" s="79"/>
      <c r="J62" s="79"/>
      <c r="K62" s="81"/>
      <c r="L62" s="79"/>
      <c r="M62" s="79"/>
      <c r="N62" s="79"/>
      <c r="O62" s="79"/>
      <c r="P62" s="79"/>
      <c r="Q62" s="79"/>
      <c r="R62" s="79"/>
      <c r="S62" s="79"/>
      <c r="T62" s="79"/>
      <c r="U62" s="79"/>
      <c r="V62" s="79"/>
      <c r="W62" s="79"/>
      <c r="X62" s="79"/>
      <c r="Y62" s="79"/>
      <c r="Z62" s="79"/>
      <c r="AA62" s="79"/>
      <c r="AB62" s="79"/>
      <c r="AC62" s="79"/>
      <c r="AD62" s="79"/>
      <c r="AE62" s="79"/>
      <c r="AF62" s="79"/>
      <c r="AG62" s="79"/>
      <c r="AH62" s="79"/>
      <c r="AI62" s="81"/>
    </row>
    <row r="63" spans="1:35" ht="18" customHeight="1">
      <c r="A63" s="79"/>
      <c r="B63" s="81"/>
      <c r="C63" s="81"/>
      <c r="D63" s="79"/>
      <c r="E63" s="81"/>
      <c r="F63" s="81"/>
      <c r="G63" s="81"/>
      <c r="H63" s="79"/>
      <c r="I63" s="79"/>
      <c r="J63" s="79"/>
      <c r="K63" s="81"/>
      <c r="L63" s="79"/>
      <c r="M63" s="79"/>
      <c r="N63" s="79"/>
      <c r="O63" s="79"/>
      <c r="P63" s="79"/>
      <c r="Q63" s="79"/>
      <c r="R63" s="79"/>
      <c r="S63" s="79"/>
      <c r="T63" s="79"/>
      <c r="U63" s="79"/>
      <c r="V63" s="79"/>
      <c r="W63" s="79"/>
      <c r="X63" s="79"/>
      <c r="Y63" s="79"/>
      <c r="Z63" s="79"/>
      <c r="AA63" s="79"/>
      <c r="AB63" s="79"/>
      <c r="AC63" s="79"/>
      <c r="AD63" s="79"/>
      <c r="AE63" s="79"/>
      <c r="AF63" s="79"/>
      <c r="AG63" s="79"/>
      <c r="AH63" s="79"/>
      <c r="AI63" s="81"/>
    </row>
    <row r="64" spans="1:35" ht="18" customHeight="1">
      <c r="A64" s="79"/>
      <c r="B64" s="81"/>
      <c r="C64" s="81"/>
      <c r="D64" s="79"/>
      <c r="E64" s="81"/>
      <c r="F64" s="81"/>
      <c r="G64" s="81"/>
      <c r="H64" s="79"/>
      <c r="I64" s="79"/>
      <c r="J64" s="79"/>
      <c r="K64" s="81"/>
      <c r="L64" s="79"/>
      <c r="M64" s="79"/>
      <c r="N64" s="79"/>
      <c r="O64" s="79"/>
      <c r="P64" s="79"/>
      <c r="Q64" s="79"/>
      <c r="R64" s="79"/>
      <c r="S64" s="79"/>
      <c r="T64" s="79"/>
      <c r="U64" s="79"/>
      <c r="V64" s="79"/>
      <c r="W64" s="79"/>
      <c r="X64" s="79"/>
      <c r="Y64" s="79"/>
      <c r="Z64" s="79"/>
      <c r="AA64" s="79"/>
      <c r="AB64" s="79"/>
      <c r="AC64" s="79"/>
      <c r="AD64" s="79"/>
      <c r="AE64" s="79"/>
      <c r="AF64" s="79"/>
      <c r="AG64" s="79"/>
      <c r="AH64" s="79"/>
      <c r="AI64" s="81"/>
    </row>
    <row r="65" spans="1:35" ht="18" customHeight="1">
      <c r="A65" s="79"/>
      <c r="B65" s="81"/>
      <c r="C65" s="81"/>
      <c r="D65" s="79"/>
      <c r="E65" s="81"/>
      <c r="F65" s="81"/>
      <c r="G65" s="81"/>
      <c r="H65" s="79"/>
      <c r="I65" s="79"/>
      <c r="J65" s="79"/>
      <c r="K65" s="81"/>
      <c r="L65" s="79"/>
      <c r="M65" s="79"/>
      <c r="N65" s="79"/>
      <c r="O65" s="79"/>
      <c r="P65" s="79"/>
      <c r="Q65" s="79"/>
      <c r="R65" s="79"/>
      <c r="S65" s="79"/>
      <c r="T65" s="79"/>
      <c r="U65" s="79"/>
      <c r="V65" s="79"/>
      <c r="W65" s="79"/>
      <c r="X65" s="79"/>
      <c r="Y65" s="79"/>
      <c r="Z65" s="79"/>
      <c r="AA65" s="79"/>
      <c r="AB65" s="79"/>
      <c r="AC65" s="79"/>
      <c r="AD65" s="79"/>
      <c r="AE65" s="79"/>
      <c r="AF65" s="79"/>
      <c r="AG65" s="79"/>
      <c r="AH65" s="79"/>
      <c r="AI65" s="81"/>
    </row>
    <row r="66" spans="1:35" ht="18" customHeight="1">
      <c r="A66" s="79"/>
      <c r="B66" s="81"/>
      <c r="C66" s="81"/>
      <c r="D66" s="79"/>
      <c r="E66" s="81"/>
      <c r="F66" s="81"/>
      <c r="G66" s="81"/>
      <c r="H66" s="79"/>
      <c r="I66" s="79"/>
      <c r="J66" s="79"/>
      <c r="K66" s="81"/>
      <c r="L66" s="79"/>
      <c r="M66" s="79"/>
      <c r="N66" s="79"/>
      <c r="O66" s="79"/>
      <c r="P66" s="79"/>
      <c r="Q66" s="79"/>
      <c r="R66" s="79"/>
      <c r="S66" s="79"/>
      <c r="T66" s="79"/>
      <c r="U66" s="79"/>
      <c r="V66" s="79"/>
      <c r="W66" s="79"/>
      <c r="X66" s="79"/>
      <c r="Y66" s="79"/>
      <c r="Z66" s="79"/>
      <c r="AA66" s="79"/>
      <c r="AB66" s="79"/>
      <c r="AC66" s="79"/>
      <c r="AD66" s="79"/>
      <c r="AE66" s="79"/>
      <c r="AF66" s="79"/>
      <c r="AG66" s="79"/>
      <c r="AH66" s="79"/>
      <c r="AI66" s="81"/>
    </row>
    <row r="67" spans="1:35" ht="18" customHeight="1">
      <c r="A67" s="79"/>
      <c r="B67" s="81"/>
      <c r="C67" s="81"/>
      <c r="D67" s="79"/>
      <c r="E67" s="81"/>
      <c r="F67" s="81"/>
      <c r="G67" s="81"/>
      <c r="H67" s="79"/>
      <c r="I67" s="79"/>
      <c r="J67" s="79"/>
      <c r="K67" s="81"/>
      <c r="L67" s="79"/>
      <c r="M67" s="79"/>
      <c r="N67" s="79"/>
      <c r="O67" s="79"/>
      <c r="P67" s="79"/>
      <c r="Q67" s="79"/>
      <c r="R67" s="79"/>
      <c r="S67" s="79"/>
      <c r="T67" s="79"/>
      <c r="U67" s="79"/>
      <c r="V67" s="79"/>
      <c r="W67" s="79"/>
      <c r="X67" s="79"/>
      <c r="Y67" s="79"/>
      <c r="Z67" s="79"/>
      <c r="AA67" s="79"/>
      <c r="AB67" s="79"/>
      <c r="AC67" s="79"/>
      <c r="AD67" s="79"/>
      <c r="AE67" s="79"/>
      <c r="AF67" s="79"/>
      <c r="AG67" s="79"/>
      <c r="AH67" s="79"/>
      <c r="AI67" s="81"/>
    </row>
    <row r="68" spans="1:35" ht="18" customHeight="1">
      <c r="A68" s="79"/>
      <c r="B68" s="81"/>
      <c r="C68" s="81"/>
      <c r="D68" s="79"/>
      <c r="E68" s="81"/>
      <c r="F68" s="81"/>
      <c r="G68" s="81"/>
      <c r="H68" s="79"/>
      <c r="I68" s="79"/>
      <c r="J68" s="79"/>
      <c r="K68" s="81"/>
      <c r="L68" s="79"/>
      <c r="M68" s="79"/>
      <c r="N68" s="79"/>
      <c r="O68" s="79"/>
      <c r="P68" s="79"/>
      <c r="Q68" s="79"/>
      <c r="R68" s="79"/>
      <c r="S68" s="79"/>
      <c r="T68" s="79"/>
      <c r="U68" s="79"/>
      <c r="V68" s="79"/>
      <c r="W68" s="79"/>
      <c r="X68" s="79"/>
      <c r="Y68" s="79"/>
      <c r="Z68" s="79"/>
      <c r="AA68" s="79"/>
      <c r="AB68" s="79"/>
      <c r="AC68" s="79"/>
      <c r="AD68" s="79"/>
      <c r="AE68" s="79"/>
      <c r="AF68" s="79"/>
      <c r="AG68" s="79"/>
      <c r="AH68" s="79"/>
      <c r="AI68" s="81"/>
    </row>
    <row r="69" spans="1:35" ht="18" customHeight="1">
      <c r="A69" s="79"/>
      <c r="B69" s="81"/>
      <c r="C69" s="81"/>
      <c r="D69" s="79"/>
      <c r="E69" s="81"/>
      <c r="F69" s="81"/>
      <c r="G69" s="81"/>
      <c r="H69" s="79"/>
      <c r="I69" s="79"/>
      <c r="J69" s="79"/>
      <c r="K69" s="81"/>
      <c r="L69" s="79"/>
      <c r="M69" s="79"/>
      <c r="N69" s="79"/>
      <c r="O69" s="79"/>
      <c r="P69" s="79"/>
      <c r="Q69" s="79"/>
      <c r="R69" s="79"/>
      <c r="S69" s="79"/>
      <c r="T69" s="79"/>
      <c r="U69" s="79"/>
      <c r="V69" s="79"/>
      <c r="W69" s="79"/>
      <c r="X69" s="79"/>
      <c r="Y69" s="79"/>
      <c r="Z69" s="79"/>
      <c r="AA69" s="79"/>
      <c r="AB69" s="79"/>
      <c r="AC69" s="79"/>
      <c r="AD69" s="79"/>
      <c r="AE69" s="79"/>
      <c r="AF69" s="79"/>
      <c r="AG69" s="79"/>
      <c r="AH69" s="79"/>
      <c r="AI69" s="81"/>
    </row>
    <row r="70" spans="1:35" ht="18" customHeight="1">
      <c r="A70" s="79"/>
      <c r="B70" s="81"/>
      <c r="C70" s="81"/>
      <c r="D70" s="79"/>
      <c r="E70" s="81"/>
      <c r="F70" s="81"/>
      <c r="G70" s="81"/>
      <c r="H70" s="79"/>
      <c r="I70" s="79"/>
      <c r="J70" s="79"/>
      <c r="K70" s="81"/>
      <c r="L70" s="79"/>
      <c r="M70" s="79"/>
      <c r="N70" s="79"/>
      <c r="O70" s="79"/>
      <c r="P70" s="79"/>
      <c r="Q70" s="79"/>
      <c r="R70" s="79"/>
      <c r="S70" s="79"/>
      <c r="T70" s="79"/>
      <c r="U70" s="79"/>
      <c r="V70" s="79"/>
      <c r="W70" s="79"/>
      <c r="X70" s="79"/>
      <c r="Y70" s="79"/>
      <c r="Z70" s="79"/>
      <c r="AA70" s="79"/>
      <c r="AB70" s="79"/>
      <c r="AC70" s="79"/>
      <c r="AD70" s="79"/>
      <c r="AE70" s="79"/>
      <c r="AF70" s="79"/>
      <c r="AG70" s="79"/>
      <c r="AH70" s="79"/>
      <c r="AI70" s="81"/>
    </row>
    <row r="71" spans="1:35" ht="18" customHeight="1">
      <c r="A71" s="79"/>
      <c r="B71" s="81"/>
      <c r="C71" s="81"/>
      <c r="D71" s="79"/>
      <c r="E71" s="81"/>
      <c r="F71" s="81"/>
      <c r="G71" s="81"/>
      <c r="H71" s="79"/>
      <c r="I71" s="79"/>
      <c r="J71" s="79"/>
      <c r="K71" s="81"/>
      <c r="L71" s="79"/>
      <c r="M71" s="79"/>
      <c r="N71" s="79"/>
      <c r="O71" s="79"/>
      <c r="P71" s="79"/>
      <c r="Q71" s="79"/>
      <c r="R71" s="79"/>
      <c r="S71" s="79"/>
      <c r="T71" s="79"/>
      <c r="U71" s="79"/>
      <c r="V71" s="79"/>
      <c r="W71" s="79"/>
      <c r="X71" s="79"/>
      <c r="Y71" s="79"/>
      <c r="Z71" s="79"/>
      <c r="AA71" s="79"/>
      <c r="AB71" s="79"/>
      <c r="AC71" s="79"/>
      <c r="AD71" s="79"/>
      <c r="AE71" s="79"/>
      <c r="AF71" s="79"/>
      <c r="AG71" s="79"/>
      <c r="AH71" s="79"/>
      <c r="AI71" s="81"/>
    </row>
    <row r="72" spans="1:35" ht="18" customHeight="1">
      <c r="A72" s="79"/>
      <c r="B72" s="81"/>
      <c r="C72" s="81"/>
      <c r="D72" s="79"/>
      <c r="E72" s="81"/>
      <c r="F72" s="81"/>
      <c r="G72" s="81"/>
      <c r="H72" s="79"/>
      <c r="I72" s="79"/>
      <c r="J72" s="79"/>
      <c r="K72" s="81"/>
      <c r="L72" s="79"/>
      <c r="M72" s="79"/>
      <c r="N72" s="79"/>
      <c r="O72" s="79"/>
      <c r="P72" s="79"/>
      <c r="Q72" s="79"/>
      <c r="R72" s="79"/>
      <c r="S72" s="79"/>
      <c r="T72" s="79"/>
      <c r="U72" s="79"/>
      <c r="V72" s="79"/>
      <c r="W72" s="79"/>
      <c r="X72" s="79"/>
      <c r="Y72" s="79"/>
      <c r="Z72" s="79"/>
      <c r="AA72" s="79"/>
      <c r="AB72" s="79"/>
      <c r="AC72" s="79"/>
      <c r="AD72" s="79"/>
      <c r="AE72" s="79"/>
      <c r="AF72" s="79"/>
      <c r="AG72" s="79"/>
      <c r="AH72" s="79"/>
      <c r="AI72" s="81"/>
    </row>
    <row r="73" spans="1:35" ht="18" customHeight="1">
      <c r="A73" s="79"/>
      <c r="B73" s="81"/>
      <c r="C73" s="81"/>
      <c r="D73" s="79"/>
      <c r="E73" s="81"/>
      <c r="F73" s="81"/>
      <c r="G73" s="81"/>
      <c r="H73" s="79"/>
      <c r="I73" s="79"/>
      <c r="J73" s="79"/>
      <c r="K73" s="81"/>
      <c r="L73" s="79"/>
      <c r="M73" s="79"/>
      <c r="N73" s="79"/>
      <c r="O73" s="79"/>
      <c r="P73" s="79"/>
      <c r="Q73" s="79"/>
      <c r="R73" s="79"/>
      <c r="S73" s="79"/>
      <c r="T73" s="79"/>
      <c r="U73" s="79"/>
      <c r="V73" s="79"/>
      <c r="W73" s="79"/>
      <c r="X73" s="79"/>
      <c r="Y73" s="79"/>
      <c r="Z73" s="79"/>
      <c r="AA73" s="79"/>
      <c r="AB73" s="79"/>
      <c r="AC73" s="79"/>
      <c r="AD73" s="79"/>
      <c r="AE73" s="79"/>
      <c r="AF73" s="79"/>
      <c r="AG73" s="79"/>
      <c r="AH73" s="79"/>
      <c r="AI73" s="81"/>
    </row>
    <row r="74" spans="1:35" ht="18" customHeight="1">
      <c r="A74" s="79"/>
      <c r="B74" s="81"/>
      <c r="C74" s="81"/>
      <c r="D74" s="79"/>
      <c r="E74" s="81"/>
      <c r="F74" s="81"/>
      <c r="G74" s="81"/>
      <c r="H74" s="79"/>
      <c r="I74" s="79"/>
      <c r="J74" s="79"/>
      <c r="K74" s="81"/>
      <c r="L74" s="79"/>
      <c r="M74" s="79"/>
      <c r="N74" s="79"/>
      <c r="O74" s="79"/>
      <c r="P74" s="79"/>
      <c r="Q74" s="79"/>
      <c r="R74" s="79"/>
      <c r="S74" s="79"/>
      <c r="T74" s="79"/>
      <c r="U74" s="79"/>
      <c r="V74" s="79"/>
      <c r="W74" s="79"/>
      <c r="X74" s="79"/>
      <c r="Y74" s="79"/>
      <c r="Z74" s="79"/>
      <c r="AA74" s="79"/>
      <c r="AB74" s="79"/>
      <c r="AC74" s="79"/>
      <c r="AD74" s="79"/>
      <c r="AE74" s="79"/>
      <c r="AF74" s="79"/>
      <c r="AG74" s="79"/>
      <c r="AH74" s="79"/>
      <c r="AI74" s="81"/>
    </row>
    <row r="75" spans="1:35" ht="18" customHeight="1">
      <c r="A75" s="79"/>
      <c r="B75" s="81"/>
      <c r="C75" s="81"/>
      <c r="D75" s="79"/>
      <c r="E75" s="81"/>
      <c r="F75" s="81"/>
      <c r="G75" s="81"/>
      <c r="H75" s="79"/>
      <c r="I75" s="79"/>
      <c r="J75" s="79"/>
      <c r="K75" s="81"/>
      <c r="L75" s="79"/>
      <c r="M75" s="79"/>
      <c r="N75" s="79"/>
      <c r="O75" s="79"/>
      <c r="P75" s="79"/>
      <c r="Q75" s="79"/>
      <c r="R75" s="79"/>
      <c r="S75" s="79"/>
      <c r="T75" s="79"/>
      <c r="U75" s="79"/>
      <c r="V75" s="79"/>
      <c r="W75" s="79"/>
      <c r="X75" s="79"/>
      <c r="Y75" s="79"/>
      <c r="Z75" s="79"/>
      <c r="AA75" s="79"/>
      <c r="AB75" s="79"/>
      <c r="AC75" s="79"/>
      <c r="AD75" s="79"/>
      <c r="AE75" s="79"/>
      <c r="AF75" s="79"/>
      <c r="AG75" s="79"/>
      <c r="AH75" s="79"/>
      <c r="AI75" s="81"/>
    </row>
    <row r="76" spans="1:35" ht="18" customHeight="1">
      <c r="A76" s="79"/>
      <c r="B76" s="81"/>
      <c r="C76" s="81"/>
      <c r="D76" s="79"/>
      <c r="E76" s="81"/>
      <c r="F76" s="81"/>
      <c r="G76" s="81"/>
      <c r="H76" s="79"/>
      <c r="I76" s="79"/>
      <c r="J76" s="79"/>
      <c r="K76" s="81"/>
      <c r="L76" s="79"/>
      <c r="M76" s="79"/>
      <c r="N76" s="79"/>
      <c r="O76" s="79"/>
      <c r="P76" s="79"/>
      <c r="Q76" s="79"/>
      <c r="R76" s="79"/>
      <c r="S76" s="79"/>
      <c r="T76" s="79"/>
      <c r="U76" s="79"/>
      <c r="V76" s="79"/>
      <c r="W76" s="79"/>
      <c r="X76" s="79"/>
      <c r="Y76" s="79"/>
      <c r="Z76" s="79"/>
      <c r="AA76" s="79"/>
      <c r="AB76" s="79"/>
      <c r="AC76" s="79"/>
      <c r="AD76" s="79"/>
      <c r="AE76" s="79"/>
      <c r="AF76" s="79"/>
      <c r="AG76" s="79"/>
      <c r="AH76" s="79"/>
      <c r="AI76" s="81"/>
    </row>
    <row r="77" spans="1:35" ht="18" customHeight="1">
      <c r="A77" s="79"/>
      <c r="B77" s="81"/>
      <c r="C77" s="81"/>
      <c r="D77" s="79"/>
      <c r="E77" s="81"/>
      <c r="F77" s="81"/>
      <c r="G77" s="81"/>
      <c r="H77" s="79"/>
      <c r="I77" s="79"/>
      <c r="J77" s="79"/>
      <c r="K77" s="81"/>
      <c r="L77" s="79"/>
      <c r="M77" s="79"/>
      <c r="N77" s="79"/>
      <c r="O77" s="79"/>
      <c r="P77" s="79"/>
      <c r="Q77" s="79"/>
      <c r="R77" s="79"/>
      <c r="S77" s="79"/>
      <c r="T77" s="79"/>
      <c r="U77" s="79"/>
      <c r="V77" s="79"/>
      <c r="W77" s="79"/>
      <c r="X77" s="79"/>
      <c r="Y77" s="79"/>
      <c r="Z77" s="79"/>
      <c r="AA77" s="79"/>
      <c r="AB77" s="79"/>
      <c r="AC77" s="79"/>
      <c r="AD77" s="79"/>
      <c r="AE77" s="79"/>
      <c r="AF77" s="79"/>
      <c r="AG77" s="79"/>
      <c r="AH77" s="79"/>
      <c r="AI77" s="81"/>
    </row>
    <row r="78" spans="1:35" ht="18" customHeight="1">
      <c r="A78" s="79"/>
      <c r="B78" s="81"/>
      <c r="C78" s="81"/>
      <c r="D78" s="79"/>
      <c r="E78" s="81"/>
      <c r="F78" s="81"/>
      <c r="G78" s="81"/>
      <c r="H78" s="79"/>
      <c r="I78" s="79"/>
      <c r="J78" s="79"/>
      <c r="K78" s="81"/>
      <c r="L78" s="79"/>
      <c r="M78" s="79"/>
      <c r="N78" s="79"/>
      <c r="O78" s="79"/>
      <c r="P78" s="79"/>
      <c r="Q78" s="79"/>
      <c r="R78" s="79"/>
      <c r="S78" s="79"/>
      <c r="T78" s="79"/>
      <c r="U78" s="79"/>
      <c r="V78" s="79"/>
      <c r="W78" s="79"/>
      <c r="X78" s="79"/>
      <c r="Y78" s="79"/>
      <c r="Z78" s="79"/>
      <c r="AA78" s="79"/>
      <c r="AB78" s="79"/>
      <c r="AC78" s="79"/>
      <c r="AD78" s="79"/>
      <c r="AE78" s="79"/>
      <c r="AF78" s="79"/>
      <c r="AG78" s="79"/>
      <c r="AH78" s="79"/>
      <c r="AI78" s="81"/>
    </row>
    <row r="79" spans="1:35" ht="18" customHeight="1">
      <c r="A79" s="79"/>
      <c r="B79" s="81"/>
      <c r="C79" s="81"/>
      <c r="D79" s="79"/>
      <c r="E79" s="81"/>
      <c r="F79" s="81"/>
      <c r="G79" s="81"/>
      <c r="H79" s="79"/>
      <c r="I79" s="79"/>
      <c r="J79" s="79"/>
      <c r="K79" s="81"/>
      <c r="L79" s="79"/>
      <c r="M79" s="79"/>
      <c r="N79" s="79"/>
      <c r="O79" s="79"/>
      <c r="P79" s="79"/>
      <c r="Q79" s="79"/>
      <c r="R79" s="79"/>
      <c r="S79" s="79"/>
      <c r="T79" s="79"/>
      <c r="U79" s="79"/>
      <c r="V79" s="79"/>
      <c r="W79" s="79"/>
      <c r="X79" s="79"/>
      <c r="Y79" s="79"/>
      <c r="Z79" s="79"/>
      <c r="AA79" s="79"/>
      <c r="AB79" s="79"/>
      <c r="AC79" s="79"/>
      <c r="AD79" s="79"/>
      <c r="AE79" s="79"/>
      <c r="AF79" s="79"/>
      <c r="AG79" s="79"/>
      <c r="AH79" s="79"/>
      <c r="AI79" s="81"/>
    </row>
    <row r="80" spans="1:35" ht="18" customHeight="1">
      <c r="A80" s="79"/>
      <c r="B80" s="81"/>
      <c r="C80" s="81"/>
      <c r="D80" s="79"/>
      <c r="E80" s="81"/>
      <c r="F80" s="81"/>
      <c r="G80" s="81"/>
      <c r="H80" s="79"/>
      <c r="I80" s="79"/>
      <c r="J80" s="79"/>
      <c r="K80" s="81"/>
      <c r="L80" s="79"/>
      <c r="M80" s="79"/>
      <c r="N80" s="79"/>
      <c r="O80" s="79"/>
      <c r="P80" s="79"/>
      <c r="Q80" s="79"/>
      <c r="R80" s="79"/>
      <c r="S80" s="79"/>
      <c r="T80" s="79"/>
      <c r="U80" s="79"/>
      <c r="V80" s="79"/>
      <c r="W80" s="79"/>
      <c r="X80" s="79"/>
      <c r="Y80" s="79"/>
      <c r="Z80" s="79"/>
      <c r="AA80" s="79"/>
      <c r="AB80" s="79"/>
      <c r="AC80" s="79"/>
      <c r="AD80" s="79"/>
      <c r="AE80" s="79"/>
      <c r="AF80" s="79"/>
      <c r="AG80" s="79"/>
      <c r="AH80" s="79"/>
      <c r="AI80" s="81"/>
    </row>
    <row r="81" spans="1:35" ht="18" customHeight="1">
      <c r="A81" s="79"/>
      <c r="B81" s="81"/>
      <c r="C81" s="81"/>
      <c r="D81" s="79"/>
      <c r="E81" s="81"/>
      <c r="F81" s="81"/>
      <c r="G81" s="81"/>
      <c r="H81" s="79"/>
      <c r="I81" s="79"/>
      <c r="J81" s="79"/>
      <c r="K81" s="81"/>
      <c r="L81" s="79"/>
      <c r="M81" s="79"/>
      <c r="N81" s="79"/>
      <c r="O81" s="79"/>
      <c r="P81" s="79"/>
      <c r="Q81" s="79"/>
      <c r="R81" s="79"/>
      <c r="S81" s="79"/>
      <c r="T81" s="79"/>
      <c r="U81" s="79"/>
      <c r="V81" s="79"/>
      <c r="W81" s="79"/>
      <c r="X81" s="79"/>
      <c r="Y81" s="79"/>
      <c r="Z81" s="79"/>
      <c r="AA81" s="79"/>
      <c r="AB81" s="79"/>
      <c r="AC81" s="79"/>
      <c r="AD81" s="79"/>
      <c r="AE81" s="79"/>
      <c r="AF81" s="79"/>
      <c r="AG81" s="79"/>
      <c r="AH81" s="79"/>
      <c r="AI81" s="81"/>
    </row>
    <row r="82" spans="1:35" ht="18" customHeight="1">
      <c r="A82" s="79"/>
      <c r="B82" s="81"/>
      <c r="C82" s="81"/>
      <c r="D82" s="79"/>
      <c r="E82" s="81"/>
      <c r="F82" s="81"/>
      <c r="G82" s="81"/>
      <c r="H82" s="79"/>
      <c r="I82" s="79"/>
      <c r="J82" s="79"/>
      <c r="K82" s="81"/>
      <c r="L82" s="79"/>
      <c r="M82" s="79"/>
      <c r="N82" s="79"/>
      <c r="O82" s="79"/>
      <c r="P82" s="79"/>
      <c r="Q82" s="79"/>
      <c r="R82" s="79"/>
      <c r="S82" s="79"/>
      <c r="T82" s="79"/>
      <c r="U82" s="79"/>
      <c r="V82" s="79"/>
      <c r="W82" s="79"/>
      <c r="X82" s="79"/>
      <c r="Y82" s="79"/>
      <c r="Z82" s="79"/>
      <c r="AA82" s="79"/>
      <c r="AB82" s="79"/>
      <c r="AC82" s="79"/>
      <c r="AD82" s="79"/>
      <c r="AE82" s="79"/>
      <c r="AF82" s="79"/>
      <c r="AG82" s="79"/>
      <c r="AH82" s="79"/>
      <c r="AI82" s="81"/>
    </row>
    <row r="83" spans="1:35" ht="18" customHeight="1">
      <c r="A83" s="79"/>
      <c r="B83" s="81"/>
      <c r="C83" s="81"/>
      <c r="D83" s="79"/>
      <c r="E83" s="81"/>
      <c r="F83" s="81"/>
      <c r="G83" s="81"/>
      <c r="H83" s="79"/>
      <c r="I83" s="79"/>
      <c r="J83" s="79"/>
      <c r="K83" s="81"/>
      <c r="L83" s="79"/>
      <c r="M83" s="79"/>
      <c r="N83" s="79"/>
      <c r="O83" s="79"/>
      <c r="P83" s="79"/>
      <c r="Q83" s="79"/>
      <c r="R83" s="79"/>
      <c r="S83" s="79"/>
      <c r="T83" s="79"/>
      <c r="U83" s="79"/>
      <c r="V83" s="79"/>
      <c r="W83" s="79"/>
      <c r="X83" s="79"/>
      <c r="Y83" s="79"/>
      <c r="Z83" s="79"/>
      <c r="AA83" s="79"/>
      <c r="AB83" s="79"/>
      <c r="AC83" s="79"/>
      <c r="AD83" s="79"/>
      <c r="AE83" s="79"/>
      <c r="AF83" s="79"/>
      <c r="AG83" s="79"/>
      <c r="AH83" s="79"/>
      <c r="AI83" s="81"/>
    </row>
    <row r="84" spans="1:35" ht="18" customHeight="1">
      <c r="A84" s="79"/>
      <c r="B84" s="81"/>
      <c r="C84" s="81"/>
      <c r="D84" s="79"/>
      <c r="E84" s="81"/>
      <c r="F84" s="81"/>
      <c r="G84" s="81"/>
      <c r="H84" s="79"/>
      <c r="I84" s="79"/>
      <c r="J84" s="79"/>
      <c r="K84" s="81"/>
      <c r="L84" s="79"/>
      <c r="M84" s="79"/>
      <c r="N84" s="79"/>
      <c r="O84" s="79"/>
      <c r="P84" s="79"/>
      <c r="Q84" s="79"/>
      <c r="R84" s="79"/>
      <c r="S84" s="79"/>
      <c r="T84" s="79"/>
      <c r="U84" s="79"/>
      <c r="V84" s="79"/>
      <c r="W84" s="79"/>
      <c r="X84" s="79"/>
      <c r="Y84" s="79"/>
      <c r="Z84" s="79"/>
      <c r="AA84" s="79"/>
      <c r="AB84" s="79"/>
      <c r="AC84" s="79"/>
      <c r="AD84" s="79"/>
      <c r="AE84" s="79"/>
      <c r="AF84" s="79"/>
      <c r="AG84" s="79"/>
      <c r="AH84" s="79"/>
      <c r="AI84" s="81"/>
    </row>
    <row r="85" spans="1:35" ht="18" customHeight="1">
      <c r="A85" s="79"/>
      <c r="B85" s="81"/>
      <c r="C85" s="81"/>
      <c r="D85" s="79"/>
      <c r="E85" s="81"/>
      <c r="F85" s="81"/>
      <c r="G85" s="81"/>
      <c r="H85" s="79"/>
      <c r="I85" s="79"/>
      <c r="J85" s="79"/>
      <c r="K85" s="81"/>
      <c r="L85" s="79"/>
      <c r="M85" s="79"/>
      <c r="N85" s="79"/>
      <c r="O85" s="79"/>
      <c r="P85" s="79"/>
      <c r="Q85" s="79"/>
      <c r="R85" s="79"/>
      <c r="S85" s="79"/>
      <c r="T85" s="79"/>
      <c r="U85" s="79"/>
      <c r="V85" s="79"/>
      <c r="W85" s="79"/>
      <c r="X85" s="79"/>
      <c r="Y85" s="79"/>
      <c r="Z85" s="79"/>
      <c r="AA85" s="79"/>
      <c r="AB85" s="79"/>
      <c r="AC85" s="79"/>
      <c r="AD85" s="79"/>
      <c r="AE85" s="79"/>
      <c r="AF85" s="79"/>
      <c r="AG85" s="79"/>
      <c r="AH85" s="79"/>
      <c r="AI85" s="81"/>
    </row>
    <row r="86" spans="1:35" ht="18" customHeight="1">
      <c r="A86" s="79"/>
      <c r="B86" s="81"/>
      <c r="C86" s="81"/>
      <c r="D86" s="79"/>
      <c r="E86" s="81"/>
      <c r="F86" s="81"/>
      <c r="G86" s="81"/>
      <c r="H86" s="79"/>
      <c r="I86" s="79"/>
      <c r="J86" s="79"/>
      <c r="K86" s="81"/>
      <c r="L86" s="79"/>
      <c r="M86" s="79"/>
      <c r="N86" s="79"/>
      <c r="O86" s="79"/>
      <c r="P86" s="79"/>
      <c r="Q86" s="79"/>
      <c r="R86" s="79"/>
      <c r="S86" s="79"/>
      <c r="T86" s="79"/>
      <c r="U86" s="79"/>
      <c r="V86" s="79"/>
      <c r="W86" s="79"/>
      <c r="X86" s="79"/>
      <c r="Y86" s="79"/>
      <c r="Z86" s="79"/>
      <c r="AA86" s="79"/>
      <c r="AB86" s="79"/>
      <c r="AC86" s="79"/>
      <c r="AD86" s="79"/>
      <c r="AE86" s="79"/>
      <c r="AF86" s="79"/>
      <c r="AG86" s="79"/>
      <c r="AH86" s="79"/>
      <c r="AI86" s="81"/>
    </row>
    <row r="87" spans="1:35" ht="18" customHeight="1">
      <c r="A87" s="79"/>
      <c r="B87" s="81"/>
      <c r="C87" s="81"/>
      <c r="D87" s="79"/>
      <c r="E87" s="81"/>
      <c r="F87" s="81"/>
      <c r="G87" s="81"/>
      <c r="H87" s="79"/>
      <c r="I87" s="79"/>
      <c r="J87" s="79"/>
      <c r="K87" s="81"/>
      <c r="L87" s="79"/>
      <c r="M87" s="79"/>
      <c r="N87" s="79"/>
      <c r="O87" s="79"/>
      <c r="P87" s="79"/>
      <c r="Q87" s="79"/>
      <c r="R87" s="79"/>
      <c r="S87" s="79"/>
      <c r="T87" s="79"/>
      <c r="U87" s="79"/>
      <c r="V87" s="79"/>
      <c r="W87" s="79"/>
      <c r="X87" s="79"/>
      <c r="Y87" s="79"/>
      <c r="Z87" s="79"/>
      <c r="AA87" s="79"/>
      <c r="AB87" s="79"/>
      <c r="AC87" s="79"/>
      <c r="AD87" s="79"/>
      <c r="AE87" s="79"/>
      <c r="AF87" s="79"/>
      <c r="AG87" s="79"/>
      <c r="AH87" s="79"/>
      <c r="AI87" s="81"/>
    </row>
    <row r="88" spans="1:35" ht="18" customHeight="1">
      <c r="A88" s="79"/>
      <c r="B88" s="81"/>
      <c r="C88" s="81"/>
      <c r="D88" s="79"/>
      <c r="E88" s="81"/>
      <c r="F88" s="81"/>
      <c r="G88" s="81"/>
      <c r="H88" s="79"/>
      <c r="I88" s="79"/>
      <c r="J88" s="79"/>
      <c r="K88" s="81"/>
      <c r="L88" s="79"/>
      <c r="M88" s="79"/>
      <c r="N88" s="79"/>
      <c r="O88" s="79"/>
      <c r="P88" s="79"/>
      <c r="Q88" s="79"/>
      <c r="R88" s="79"/>
      <c r="S88" s="79"/>
      <c r="T88" s="79"/>
      <c r="U88" s="79"/>
      <c r="V88" s="79"/>
      <c r="W88" s="79"/>
      <c r="X88" s="79"/>
      <c r="Y88" s="79"/>
      <c r="Z88" s="79"/>
      <c r="AA88" s="79"/>
      <c r="AB88" s="79"/>
      <c r="AC88" s="79"/>
      <c r="AD88" s="79"/>
      <c r="AE88" s="79"/>
      <c r="AF88" s="79"/>
      <c r="AG88" s="79"/>
      <c r="AH88" s="79"/>
      <c r="AI88" s="81"/>
    </row>
    <row r="89" spans="1:35" ht="18" customHeight="1">
      <c r="A89" s="79"/>
      <c r="B89" s="81"/>
      <c r="C89" s="81"/>
      <c r="D89" s="79"/>
      <c r="E89" s="81"/>
      <c r="F89" s="81"/>
      <c r="G89" s="81"/>
      <c r="H89" s="79"/>
      <c r="I89" s="79"/>
      <c r="J89" s="79"/>
      <c r="K89" s="81"/>
      <c r="L89" s="79"/>
      <c r="M89" s="79"/>
      <c r="N89" s="79"/>
      <c r="O89" s="79"/>
      <c r="P89" s="79"/>
      <c r="Q89" s="79"/>
      <c r="R89" s="79"/>
      <c r="S89" s="79"/>
      <c r="T89" s="79"/>
      <c r="U89" s="79"/>
      <c r="V89" s="79"/>
      <c r="W89" s="79"/>
      <c r="X89" s="79"/>
      <c r="Y89" s="79"/>
      <c r="Z89" s="79"/>
      <c r="AA89" s="79"/>
      <c r="AB89" s="79"/>
      <c r="AC89" s="79"/>
      <c r="AD89" s="79"/>
      <c r="AE89" s="79"/>
      <c r="AF89" s="79"/>
      <c r="AG89" s="79"/>
      <c r="AH89" s="79"/>
      <c r="AI89" s="81"/>
    </row>
    <row r="90" spans="1:35" ht="18" customHeight="1">
      <c r="A90" s="79"/>
      <c r="B90" s="81"/>
      <c r="C90" s="81"/>
      <c r="D90" s="79"/>
      <c r="E90" s="81"/>
      <c r="F90" s="81"/>
      <c r="G90" s="81"/>
      <c r="H90" s="79"/>
      <c r="I90" s="79"/>
      <c r="J90" s="79"/>
      <c r="K90" s="81"/>
      <c r="L90" s="79"/>
      <c r="M90" s="79"/>
      <c r="N90" s="79"/>
      <c r="O90" s="79"/>
      <c r="P90" s="79"/>
      <c r="Q90" s="79"/>
      <c r="R90" s="79"/>
      <c r="S90" s="79"/>
      <c r="T90" s="79"/>
      <c r="U90" s="79"/>
      <c r="V90" s="79"/>
      <c r="W90" s="79"/>
      <c r="X90" s="79"/>
      <c r="Y90" s="79"/>
      <c r="Z90" s="79"/>
      <c r="AA90" s="79"/>
      <c r="AB90" s="79"/>
      <c r="AC90" s="79"/>
      <c r="AD90" s="79"/>
      <c r="AE90" s="79"/>
      <c r="AF90" s="79"/>
      <c r="AG90" s="79"/>
      <c r="AH90" s="79"/>
      <c r="AI90" s="81"/>
    </row>
    <row r="91" spans="1:35" ht="18" customHeight="1">
      <c r="A91" s="79"/>
      <c r="B91" s="81"/>
      <c r="C91" s="81"/>
      <c r="D91" s="79"/>
      <c r="E91" s="81"/>
      <c r="F91" s="81"/>
      <c r="G91" s="81"/>
      <c r="H91" s="79"/>
      <c r="I91" s="79"/>
      <c r="J91" s="79"/>
      <c r="K91" s="81"/>
      <c r="L91" s="79"/>
      <c r="M91" s="79"/>
      <c r="N91" s="79"/>
      <c r="O91" s="79"/>
      <c r="P91" s="79"/>
      <c r="Q91" s="79"/>
      <c r="R91" s="79"/>
      <c r="S91" s="79"/>
      <c r="T91" s="79"/>
      <c r="U91" s="79"/>
      <c r="V91" s="79"/>
      <c r="W91" s="79"/>
      <c r="X91" s="79"/>
      <c r="Y91" s="79"/>
      <c r="Z91" s="79"/>
      <c r="AA91" s="79"/>
      <c r="AB91" s="79"/>
      <c r="AC91" s="79"/>
      <c r="AD91" s="79"/>
      <c r="AE91" s="79"/>
      <c r="AF91" s="79"/>
      <c r="AG91" s="79"/>
      <c r="AH91" s="79"/>
      <c r="AI91" s="81"/>
    </row>
    <row r="92" spans="1:35" ht="18" customHeight="1">
      <c r="A92" s="79"/>
      <c r="B92" s="81"/>
      <c r="C92" s="81"/>
      <c r="D92" s="79"/>
      <c r="E92" s="81"/>
      <c r="F92" s="81"/>
      <c r="G92" s="81"/>
      <c r="H92" s="79"/>
      <c r="I92" s="79"/>
      <c r="J92" s="79"/>
      <c r="K92" s="81"/>
      <c r="L92" s="79"/>
      <c r="M92" s="79"/>
      <c r="N92" s="79"/>
      <c r="O92" s="79"/>
      <c r="P92" s="79"/>
      <c r="Q92" s="79"/>
      <c r="R92" s="79"/>
      <c r="S92" s="79"/>
      <c r="T92" s="79"/>
      <c r="U92" s="79"/>
      <c r="V92" s="79"/>
      <c r="W92" s="79"/>
      <c r="X92" s="79"/>
      <c r="Y92" s="79"/>
      <c r="Z92" s="79"/>
      <c r="AA92" s="79"/>
      <c r="AB92" s="79"/>
      <c r="AC92" s="79"/>
      <c r="AD92" s="79"/>
      <c r="AE92" s="79"/>
      <c r="AF92" s="79"/>
      <c r="AG92" s="79"/>
      <c r="AH92" s="79"/>
      <c r="AI92" s="81"/>
    </row>
    <row r="93" spans="1:35" ht="18" customHeight="1">
      <c r="A93" s="79"/>
      <c r="B93" s="81"/>
      <c r="C93" s="81"/>
      <c r="D93" s="79"/>
      <c r="E93" s="81"/>
      <c r="F93" s="81"/>
      <c r="G93" s="81"/>
      <c r="H93" s="79"/>
      <c r="I93" s="79"/>
      <c r="J93" s="79"/>
      <c r="K93" s="81"/>
      <c r="L93" s="79"/>
      <c r="M93" s="79"/>
      <c r="N93" s="79"/>
      <c r="O93" s="79"/>
      <c r="P93" s="79"/>
      <c r="Q93" s="79"/>
      <c r="R93" s="79"/>
      <c r="S93" s="79"/>
      <c r="T93" s="79"/>
      <c r="U93" s="79"/>
      <c r="V93" s="79"/>
      <c r="W93" s="79"/>
      <c r="X93" s="79"/>
      <c r="Y93" s="79"/>
      <c r="Z93" s="79"/>
      <c r="AA93" s="79"/>
      <c r="AB93" s="79"/>
      <c r="AC93" s="79"/>
      <c r="AD93" s="79"/>
      <c r="AE93" s="79"/>
      <c r="AF93" s="79"/>
      <c r="AG93" s="79"/>
      <c r="AH93" s="79"/>
      <c r="AI93" s="81"/>
    </row>
    <row r="94" spans="1:35" ht="18" customHeight="1">
      <c r="A94" s="79"/>
      <c r="B94" s="81"/>
      <c r="C94" s="81"/>
      <c r="D94" s="79"/>
      <c r="E94" s="81"/>
      <c r="F94" s="81"/>
      <c r="G94" s="81"/>
      <c r="H94" s="79"/>
      <c r="I94" s="79"/>
      <c r="J94" s="79"/>
      <c r="K94" s="81"/>
      <c r="L94" s="79"/>
      <c r="M94" s="79"/>
      <c r="N94" s="79"/>
      <c r="O94" s="79"/>
      <c r="P94" s="79"/>
      <c r="Q94" s="79"/>
      <c r="R94" s="79"/>
      <c r="S94" s="79"/>
      <c r="T94" s="79"/>
      <c r="U94" s="79"/>
      <c r="V94" s="79"/>
      <c r="W94" s="79"/>
      <c r="X94" s="79"/>
      <c r="Y94" s="79"/>
      <c r="Z94" s="79"/>
      <c r="AA94" s="79"/>
      <c r="AB94" s="79"/>
      <c r="AC94" s="79"/>
      <c r="AD94" s="79"/>
      <c r="AE94" s="79"/>
      <c r="AF94" s="79"/>
      <c r="AG94" s="79"/>
      <c r="AH94" s="79"/>
      <c r="AI94" s="81"/>
    </row>
    <row r="95" spans="1:35" ht="18" customHeight="1">
      <c r="A95" s="79"/>
      <c r="B95" s="81"/>
      <c r="C95" s="81"/>
      <c r="D95" s="79"/>
      <c r="E95" s="81"/>
      <c r="F95" s="81"/>
      <c r="G95" s="81"/>
      <c r="H95" s="79"/>
      <c r="I95" s="79"/>
      <c r="J95" s="79"/>
      <c r="K95" s="81"/>
      <c r="L95" s="79"/>
      <c r="M95" s="79"/>
      <c r="N95" s="79"/>
      <c r="O95" s="79"/>
      <c r="P95" s="79"/>
      <c r="Q95" s="79"/>
      <c r="R95" s="79"/>
      <c r="S95" s="79"/>
      <c r="T95" s="79"/>
      <c r="U95" s="79"/>
      <c r="V95" s="79"/>
      <c r="W95" s="79"/>
      <c r="X95" s="79"/>
      <c r="Y95" s="79"/>
      <c r="Z95" s="79"/>
      <c r="AA95" s="79"/>
      <c r="AB95" s="79"/>
      <c r="AC95" s="79"/>
      <c r="AD95" s="79"/>
      <c r="AE95" s="79"/>
      <c r="AF95" s="79"/>
      <c r="AG95" s="79"/>
      <c r="AH95" s="79"/>
      <c r="AI95" s="81"/>
    </row>
    <row r="96" spans="1:35" ht="18" customHeight="1">
      <c r="A96" s="79"/>
      <c r="B96" s="81"/>
      <c r="C96" s="81"/>
      <c r="D96" s="79"/>
      <c r="E96" s="81"/>
      <c r="F96" s="81"/>
      <c r="G96" s="81"/>
      <c r="H96" s="79"/>
      <c r="I96" s="79"/>
      <c r="J96" s="79"/>
      <c r="K96" s="81"/>
      <c r="L96" s="79"/>
      <c r="M96" s="79"/>
      <c r="N96" s="79"/>
      <c r="O96" s="79"/>
      <c r="P96" s="79"/>
      <c r="Q96" s="79"/>
      <c r="R96" s="79"/>
      <c r="S96" s="79"/>
      <c r="T96" s="79"/>
      <c r="U96" s="79"/>
      <c r="V96" s="79"/>
      <c r="W96" s="79"/>
      <c r="X96" s="79"/>
      <c r="Y96" s="79"/>
      <c r="Z96" s="79"/>
      <c r="AA96" s="79"/>
      <c r="AB96" s="79"/>
      <c r="AC96" s="79"/>
      <c r="AD96" s="79"/>
      <c r="AE96" s="79"/>
      <c r="AF96" s="79"/>
      <c r="AG96" s="79"/>
      <c r="AH96" s="79"/>
      <c r="AI96" s="81"/>
    </row>
    <row r="97" spans="1:35" ht="18" customHeight="1">
      <c r="A97" s="79"/>
      <c r="B97" s="81"/>
      <c r="C97" s="81"/>
      <c r="D97" s="79"/>
      <c r="E97" s="81"/>
      <c r="F97" s="81"/>
      <c r="G97" s="81"/>
      <c r="H97" s="79"/>
      <c r="I97" s="79"/>
      <c r="J97" s="79"/>
      <c r="K97" s="81"/>
      <c r="L97" s="79"/>
      <c r="M97" s="79"/>
      <c r="N97" s="79"/>
      <c r="O97" s="79"/>
      <c r="P97" s="79"/>
      <c r="Q97" s="79"/>
      <c r="R97" s="79"/>
      <c r="S97" s="79"/>
      <c r="T97" s="79"/>
      <c r="U97" s="79"/>
      <c r="V97" s="79"/>
      <c r="W97" s="79"/>
      <c r="X97" s="79"/>
      <c r="Y97" s="79"/>
      <c r="Z97" s="79"/>
      <c r="AA97" s="79"/>
      <c r="AB97" s="79"/>
      <c r="AC97" s="79"/>
      <c r="AD97" s="79"/>
      <c r="AE97" s="79"/>
      <c r="AF97" s="79"/>
      <c r="AG97" s="79"/>
      <c r="AH97" s="79"/>
      <c r="AI97" s="81"/>
    </row>
    <row r="98" spans="1:35" ht="18" customHeight="1">
      <c r="A98" s="79"/>
      <c r="B98" s="81"/>
      <c r="C98" s="81"/>
      <c r="D98" s="79"/>
      <c r="E98" s="81"/>
      <c r="F98" s="81"/>
      <c r="G98" s="81"/>
      <c r="H98" s="79"/>
      <c r="I98" s="79"/>
      <c r="J98" s="79"/>
      <c r="K98" s="81"/>
      <c r="L98" s="79"/>
      <c r="M98" s="79"/>
      <c r="N98" s="79"/>
      <c r="O98" s="79"/>
      <c r="P98" s="79"/>
      <c r="Q98" s="79"/>
      <c r="R98" s="79"/>
      <c r="S98" s="79"/>
      <c r="T98" s="79"/>
      <c r="U98" s="79"/>
      <c r="V98" s="79"/>
      <c r="W98" s="79"/>
      <c r="X98" s="79"/>
      <c r="Y98" s="79"/>
      <c r="Z98" s="79"/>
      <c r="AA98" s="79"/>
      <c r="AB98" s="79"/>
      <c r="AC98" s="79"/>
      <c r="AD98" s="79"/>
      <c r="AE98" s="79"/>
      <c r="AF98" s="79"/>
      <c r="AG98" s="79"/>
      <c r="AH98" s="79"/>
      <c r="AI98" s="81"/>
    </row>
    <row r="99" spans="1:35" ht="18" customHeight="1">
      <c r="A99" s="79"/>
      <c r="B99" s="81"/>
      <c r="C99" s="81"/>
      <c r="D99" s="79"/>
      <c r="E99" s="81"/>
      <c r="F99" s="81"/>
      <c r="G99" s="81"/>
      <c r="H99" s="79"/>
      <c r="I99" s="79"/>
      <c r="J99" s="79"/>
      <c r="K99" s="81"/>
      <c r="L99" s="79"/>
      <c r="M99" s="79"/>
      <c r="N99" s="79"/>
      <c r="O99" s="79"/>
      <c r="P99" s="79"/>
      <c r="Q99" s="79"/>
      <c r="R99" s="79"/>
      <c r="S99" s="79"/>
      <c r="T99" s="79"/>
      <c r="U99" s="79"/>
      <c r="V99" s="79"/>
      <c r="W99" s="79"/>
      <c r="X99" s="79"/>
      <c r="Y99" s="79"/>
      <c r="Z99" s="79"/>
      <c r="AA99" s="79"/>
      <c r="AB99" s="79"/>
      <c r="AC99" s="79"/>
      <c r="AD99" s="79"/>
      <c r="AE99" s="79"/>
      <c r="AF99" s="79"/>
      <c r="AG99" s="79"/>
      <c r="AH99" s="79"/>
      <c r="AI99" s="81"/>
    </row>
    <row r="100" spans="1:35" ht="18" customHeight="1">
      <c r="A100" s="79"/>
      <c r="B100" s="81"/>
      <c r="C100" s="81"/>
      <c r="D100" s="79"/>
      <c r="E100" s="81"/>
      <c r="F100" s="81"/>
      <c r="G100" s="81"/>
      <c r="H100" s="79"/>
      <c r="I100" s="79"/>
      <c r="J100" s="79"/>
      <c r="K100" s="81"/>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81"/>
    </row>
    <row r="101" spans="1:35" ht="18" customHeight="1">
      <c r="A101" s="79"/>
      <c r="B101" s="81"/>
      <c r="C101" s="81"/>
      <c r="D101" s="79"/>
      <c r="E101" s="81"/>
      <c r="F101" s="81"/>
      <c r="G101" s="81"/>
      <c r="H101" s="79"/>
      <c r="I101" s="79"/>
      <c r="J101" s="79"/>
      <c r="K101" s="81"/>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81"/>
    </row>
    <row r="102" spans="1:35" ht="18" customHeight="1">
      <c r="A102" s="79"/>
      <c r="B102" s="81"/>
      <c r="C102" s="81"/>
      <c r="D102" s="79"/>
      <c r="E102" s="81"/>
      <c r="F102" s="81"/>
      <c r="G102" s="81"/>
      <c r="H102" s="79"/>
      <c r="I102" s="79"/>
      <c r="J102" s="79"/>
      <c r="K102" s="81"/>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81"/>
    </row>
    <row r="103" spans="1:35" ht="18" customHeight="1">
      <c r="A103" s="79"/>
      <c r="B103" s="81"/>
      <c r="C103" s="81"/>
      <c r="D103" s="79"/>
      <c r="E103" s="81"/>
      <c r="F103" s="81"/>
      <c r="G103" s="81"/>
      <c r="H103" s="79"/>
      <c r="I103" s="79"/>
      <c r="J103" s="79"/>
      <c r="K103" s="81"/>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81"/>
    </row>
    <row r="104" spans="1:35" ht="18" customHeight="1">
      <c r="A104" s="79"/>
      <c r="B104" s="81"/>
      <c r="C104" s="81"/>
      <c r="D104" s="79"/>
      <c r="E104" s="81"/>
      <c r="F104" s="81"/>
      <c r="G104" s="81"/>
      <c r="H104" s="79"/>
      <c r="I104" s="79"/>
      <c r="J104" s="79"/>
      <c r="K104" s="81"/>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81"/>
    </row>
    <row r="105" spans="1:35" ht="18" customHeight="1">
      <c r="A105" s="79"/>
      <c r="B105" s="81"/>
      <c r="C105" s="81"/>
      <c r="D105" s="79"/>
      <c r="E105" s="81"/>
      <c r="F105" s="81"/>
      <c r="G105" s="81"/>
      <c r="H105" s="79"/>
      <c r="I105" s="79"/>
      <c r="J105" s="79"/>
      <c r="K105" s="81"/>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81"/>
    </row>
    <row r="106" spans="1:35" ht="18" customHeight="1">
      <c r="A106" s="79"/>
      <c r="B106" s="81"/>
      <c r="C106" s="81"/>
      <c r="D106" s="79"/>
      <c r="E106" s="81"/>
      <c r="F106" s="81"/>
      <c r="G106" s="81"/>
      <c r="H106" s="79"/>
      <c r="I106" s="79"/>
      <c r="J106" s="79"/>
      <c r="K106" s="81"/>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81"/>
    </row>
    <row r="107" spans="1:35" ht="18" customHeight="1">
      <c r="A107" s="79"/>
      <c r="B107" s="81"/>
      <c r="C107" s="81"/>
      <c r="D107" s="79"/>
      <c r="E107" s="81"/>
      <c r="F107" s="81"/>
      <c r="G107" s="81"/>
      <c r="H107" s="79"/>
      <c r="I107" s="79"/>
      <c r="J107" s="79"/>
      <c r="K107" s="81"/>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81"/>
    </row>
    <row r="108" spans="1:35" ht="18" customHeight="1">
      <c r="A108" s="79"/>
      <c r="B108" s="81"/>
      <c r="C108" s="81"/>
      <c r="D108" s="79"/>
      <c r="E108" s="81"/>
      <c r="F108" s="81"/>
      <c r="G108" s="81"/>
      <c r="H108" s="79"/>
      <c r="I108" s="79"/>
      <c r="J108" s="79"/>
      <c r="K108" s="81"/>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81"/>
    </row>
    <row r="109" spans="1:35" ht="18" customHeight="1">
      <c r="A109" s="79"/>
      <c r="B109" s="81"/>
      <c r="C109" s="81"/>
      <c r="D109" s="79"/>
      <c r="E109" s="81"/>
      <c r="F109" s="81"/>
      <c r="G109" s="81"/>
      <c r="H109" s="79"/>
      <c r="I109" s="79"/>
      <c r="J109" s="79"/>
      <c r="K109" s="81"/>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81"/>
    </row>
    <row r="110" spans="1:35" ht="18" customHeight="1">
      <c r="A110" s="79"/>
      <c r="B110" s="81"/>
      <c r="C110" s="81"/>
      <c r="D110" s="79"/>
      <c r="E110" s="81"/>
      <c r="F110" s="81"/>
      <c r="G110" s="81"/>
      <c r="H110" s="79"/>
      <c r="I110" s="79"/>
      <c r="J110" s="79"/>
      <c r="K110" s="81"/>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81"/>
    </row>
    <row r="111" spans="1:35" ht="18" customHeight="1">
      <c r="A111" s="79"/>
      <c r="B111" s="81"/>
      <c r="C111" s="81"/>
      <c r="D111" s="79"/>
      <c r="E111" s="81"/>
      <c r="F111" s="81"/>
      <c r="G111" s="81"/>
      <c r="H111" s="79"/>
      <c r="I111" s="79"/>
      <c r="J111" s="79"/>
      <c r="K111" s="81"/>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81"/>
    </row>
    <row r="112" spans="1:35" ht="18" customHeight="1">
      <c r="A112" s="79"/>
      <c r="B112" s="81"/>
      <c r="C112" s="81"/>
      <c r="D112" s="79"/>
      <c r="E112" s="81"/>
      <c r="F112" s="81"/>
      <c r="G112" s="81"/>
      <c r="H112" s="79"/>
      <c r="I112" s="79"/>
      <c r="J112" s="79"/>
      <c r="K112" s="81"/>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81"/>
    </row>
    <row r="113" spans="1:35" ht="18" customHeight="1">
      <c r="A113" s="79"/>
      <c r="B113" s="81"/>
      <c r="C113" s="81"/>
      <c r="D113" s="79"/>
      <c r="E113" s="81"/>
      <c r="F113" s="81"/>
      <c r="G113" s="81"/>
      <c r="H113" s="79"/>
      <c r="I113" s="79"/>
      <c r="J113" s="79"/>
      <c r="K113" s="81"/>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81"/>
    </row>
    <row r="114" spans="1:35" ht="18" customHeight="1">
      <c r="A114" s="79"/>
      <c r="B114" s="81"/>
      <c r="C114" s="81"/>
      <c r="D114" s="79"/>
      <c r="E114" s="81"/>
      <c r="F114" s="81"/>
      <c r="G114" s="81"/>
      <c r="H114" s="79"/>
      <c r="I114" s="79"/>
      <c r="J114" s="79"/>
      <c r="K114" s="81"/>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81"/>
    </row>
    <row r="115" spans="1:35" ht="18" customHeight="1">
      <c r="A115" s="79"/>
      <c r="B115" s="81"/>
      <c r="C115" s="81"/>
      <c r="D115" s="79"/>
      <c r="E115" s="81"/>
      <c r="F115" s="81"/>
      <c r="G115" s="81"/>
      <c r="H115" s="79"/>
      <c r="I115" s="79"/>
      <c r="J115" s="79"/>
      <c r="K115" s="81"/>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81"/>
    </row>
    <row r="116" spans="1:35" ht="18" customHeight="1">
      <c r="A116" s="79"/>
      <c r="B116" s="81"/>
      <c r="C116" s="81"/>
      <c r="D116" s="79"/>
      <c r="E116" s="81"/>
      <c r="F116" s="81"/>
      <c r="G116" s="81"/>
      <c r="H116" s="79"/>
      <c r="I116" s="79"/>
      <c r="J116" s="79"/>
      <c r="K116" s="81"/>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81"/>
    </row>
    <row r="117" spans="1:35" ht="18" customHeight="1">
      <c r="A117" s="79"/>
      <c r="B117" s="81"/>
      <c r="C117" s="81"/>
      <c r="D117" s="79"/>
      <c r="E117" s="81"/>
      <c r="F117" s="81"/>
      <c r="G117" s="81"/>
      <c r="H117" s="79"/>
      <c r="I117" s="79"/>
      <c r="J117" s="79"/>
      <c r="K117" s="81"/>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81"/>
    </row>
    <row r="118" spans="1:35" ht="18" customHeight="1">
      <c r="A118" s="79"/>
      <c r="B118" s="81"/>
      <c r="C118" s="81"/>
      <c r="D118" s="79"/>
      <c r="E118" s="81"/>
      <c r="F118" s="81"/>
      <c r="G118" s="81"/>
      <c r="H118" s="79"/>
      <c r="I118" s="79"/>
      <c r="J118" s="79"/>
      <c r="K118" s="81"/>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81"/>
    </row>
    <row r="119" spans="1:35" ht="18" customHeight="1">
      <c r="A119" s="79"/>
      <c r="B119" s="81"/>
      <c r="C119" s="81"/>
      <c r="D119" s="79"/>
      <c r="E119" s="81"/>
      <c r="F119" s="81"/>
      <c r="G119" s="81"/>
      <c r="H119" s="79"/>
      <c r="I119" s="79"/>
      <c r="J119" s="79"/>
      <c r="K119" s="81"/>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81"/>
    </row>
    <row r="120" spans="1:35" ht="18" customHeight="1">
      <c r="A120" s="79"/>
      <c r="B120" s="81"/>
      <c r="C120" s="81"/>
      <c r="D120" s="79"/>
      <c r="E120" s="81"/>
      <c r="F120" s="81"/>
      <c r="G120" s="81"/>
      <c r="H120" s="79"/>
      <c r="I120" s="79"/>
      <c r="J120" s="79"/>
      <c r="K120" s="81"/>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81"/>
    </row>
    <row r="121" spans="1:35" ht="18" customHeight="1">
      <c r="A121" s="79"/>
      <c r="B121" s="81"/>
      <c r="C121" s="81"/>
      <c r="D121" s="79"/>
      <c r="E121" s="81"/>
      <c r="F121" s="81"/>
      <c r="G121" s="81"/>
      <c r="H121" s="79"/>
      <c r="I121" s="79"/>
      <c r="J121" s="79"/>
      <c r="K121" s="81"/>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81"/>
    </row>
    <row r="122" spans="1:35" ht="18" customHeight="1">
      <c r="A122" s="79"/>
      <c r="B122" s="81"/>
      <c r="C122" s="81"/>
      <c r="D122" s="79"/>
      <c r="E122" s="81"/>
      <c r="F122" s="81"/>
      <c r="G122" s="81"/>
      <c r="H122" s="79"/>
      <c r="I122" s="79"/>
      <c r="J122" s="79"/>
      <c r="K122" s="81"/>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81"/>
    </row>
    <row r="123" spans="1:35" ht="18" customHeight="1">
      <c r="A123" s="79"/>
      <c r="B123" s="81"/>
      <c r="C123" s="81"/>
      <c r="D123" s="79"/>
      <c r="E123" s="81"/>
      <c r="F123" s="81"/>
      <c r="G123" s="81"/>
      <c r="H123" s="79"/>
      <c r="I123" s="79"/>
      <c r="J123" s="79"/>
      <c r="K123" s="81"/>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81"/>
    </row>
    <row r="124" spans="1:35" ht="18" customHeight="1">
      <c r="A124" s="79"/>
      <c r="B124" s="81"/>
      <c r="C124" s="81"/>
      <c r="D124" s="79"/>
      <c r="E124" s="81"/>
      <c r="F124" s="81"/>
      <c r="G124" s="81"/>
      <c r="H124" s="79"/>
      <c r="I124" s="79"/>
      <c r="J124" s="79"/>
      <c r="K124" s="81"/>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81"/>
    </row>
    <row r="125" spans="1:35" ht="18" customHeight="1">
      <c r="A125" s="79"/>
      <c r="B125" s="81"/>
      <c r="C125" s="81"/>
      <c r="D125" s="79"/>
      <c r="E125" s="81"/>
      <c r="F125" s="81"/>
      <c r="G125" s="81"/>
      <c r="H125" s="79"/>
      <c r="I125" s="79"/>
      <c r="J125" s="79"/>
      <c r="K125" s="81"/>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81"/>
    </row>
    <row r="126" spans="1:35" ht="18" customHeight="1">
      <c r="A126" s="79"/>
      <c r="B126" s="81"/>
      <c r="C126" s="81"/>
      <c r="D126" s="79"/>
      <c r="E126" s="81"/>
      <c r="F126" s="81"/>
      <c r="G126" s="81"/>
      <c r="H126" s="79"/>
      <c r="I126" s="79"/>
      <c r="J126" s="79"/>
      <c r="K126" s="81"/>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81"/>
    </row>
    <row r="127" spans="1:35" ht="18" customHeight="1">
      <c r="A127" s="79"/>
      <c r="B127" s="81"/>
      <c r="C127" s="81"/>
      <c r="D127" s="79"/>
      <c r="E127" s="81"/>
      <c r="F127" s="81"/>
      <c r="G127" s="81"/>
      <c r="H127" s="79"/>
      <c r="I127" s="79"/>
      <c r="J127" s="79"/>
      <c r="K127" s="81"/>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81"/>
    </row>
    <row r="128" spans="1:35" ht="18" customHeight="1">
      <c r="A128" s="79"/>
      <c r="B128" s="81"/>
      <c r="C128" s="81"/>
      <c r="D128" s="79"/>
      <c r="E128" s="81"/>
      <c r="F128" s="81"/>
      <c r="G128" s="81"/>
      <c r="H128" s="79"/>
      <c r="I128" s="79"/>
      <c r="J128" s="79"/>
      <c r="K128" s="81"/>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81"/>
    </row>
    <row r="129" spans="1:35" ht="18" customHeight="1">
      <c r="A129" s="79"/>
      <c r="B129" s="81"/>
      <c r="C129" s="81"/>
      <c r="D129" s="79"/>
      <c r="E129" s="81"/>
      <c r="F129" s="81"/>
      <c r="G129" s="81"/>
      <c r="H129" s="79"/>
      <c r="I129" s="79"/>
      <c r="J129" s="79"/>
      <c r="K129" s="81"/>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81"/>
    </row>
    <row r="130" spans="1:35" ht="18" customHeight="1">
      <c r="A130" s="79"/>
      <c r="B130" s="81"/>
      <c r="C130" s="81"/>
      <c r="D130" s="79"/>
      <c r="E130" s="81"/>
      <c r="F130" s="81"/>
      <c r="G130" s="81"/>
      <c r="H130" s="79"/>
      <c r="I130" s="79"/>
      <c r="J130" s="79"/>
      <c r="K130" s="81"/>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81"/>
    </row>
    <row r="131" spans="1:35" ht="18" customHeight="1">
      <c r="A131" s="79"/>
      <c r="B131" s="81"/>
      <c r="C131" s="81"/>
      <c r="D131" s="79"/>
      <c r="E131" s="81"/>
      <c r="F131" s="81"/>
      <c r="G131" s="81"/>
      <c r="H131" s="79"/>
      <c r="I131" s="79"/>
      <c r="J131" s="79"/>
      <c r="K131" s="81"/>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81"/>
    </row>
    <row r="132" spans="1:35" ht="18" customHeight="1">
      <c r="A132" s="79"/>
      <c r="B132" s="81"/>
      <c r="C132" s="81"/>
      <c r="D132" s="79"/>
      <c r="E132" s="81"/>
      <c r="F132" s="81"/>
      <c r="G132" s="81"/>
      <c r="H132" s="79"/>
      <c r="I132" s="79"/>
      <c r="J132" s="79"/>
      <c r="K132" s="81"/>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81"/>
    </row>
    <row r="133" spans="1:35" ht="18" customHeight="1">
      <c r="A133" s="79"/>
      <c r="B133" s="81"/>
      <c r="C133" s="81"/>
      <c r="D133" s="79"/>
      <c r="E133" s="81"/>
      <c r="F133" s="81"/>
      <c r="G133" s="81"/>
      <c r="H133" s="79"/>
      <c r="I133" s="79"/>
      <c r="J133" s="79"/>
      <c r="K133" s="81"/>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81"/>
    </row>
    <row r="134" spans="1:35" ht="18" customHeight="1">
      <c r="A134" s="79"/>
      <c r="B134" s="81"/>
      <c r="C134" s="81"/>
      <c r="D134" s="79"/>
      <c r="E134" s="81"/>
      <c r="F134" s="81"/>
      <c r="G134" s="81"/>
      <c r="H134" s="79"/>
      <c r="I134" s="79"/>
      <c r="J134" s="79"/>
      <c r="K134" s="81"/>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81"/>
    </row>
    <row r="135" spans="1:35" ht="18" customHeight="1">
      <c r="A135" s="79"/>
      <c r="B135" s="81"/>
      <c r="C135" s="81"/>
      <c r="D135" s="79"/>
      <c r="E135" s="81"/>
      <c r="F135" s="81"/>
      <c r="G135" s="81"/>
      <c r="H135" s="79"/>
      <c r="I135" s="79"/>
      <c r="J135" s="79"/>
      <c r="K135" s="81"/>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81"/>
    </row>
    <row r="136" spans="1:35" ht="18" customHeight="1">
      <c r="A136" s="79"/>
      <c r="B136" s="81"/>
      <c r="C136" s="81"/>
      <c r="D136" s="79"/>
      <c r="E136" s="81"/>
      <c r="F136" s="81"/>
      <c r="G136" s="81"/>
      <c r="H136" s="79"/>
      <c r="I136" s="79"/>
      <c r="J136" s="79"/>
      <c r="K136" s="81"/>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81"/>
    </row>
    <row r="137" spans="1:35" ht="18" customHeight="1">
      <c r="A137" s="79"/>
      <c r="B137" s="81"/>
      <c r="C137" s="81"/>
      <c r="D137" s="79"/>
      <c r="E137" s="81"/>
      <c r="F137" s="81"/>
      <c r="G137" s="81"/>
      <c r="H137" s="79"/>
      <c r="I137" s="79"/>
      <c r="J137" s="79"/>
      <c r="K137" s="81"/>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81"/>
    </row>
    <row r="138" spans="1:35" ht="18" customHeight="1">
      <c r="A138" s="79"/>
      <c r="B138" s="81"/>
      <c r="C138" s="81"/>
      <c r="D138" s="79"/>
      <c r="E138" s="81"/>
      <c r="F138" s="81"/>
      <c r="G138" s="81"/>
      <c r="H138" s="79"/>
      <c r="I138" s="79"/>
      <c r="J138" s="79"/>
      <c r="K138" s="81"/>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81"/>
    </row>
    <row r="139" spans="1:35" ht="18" customHeight="1">
      <c r="A139" s="79"/>
      <c r="B139" s="81"/>
      <c r="C139" s="81"/>
      <c r="D139" s="79"/>
      <c r="E139" s="81"/>
      <c r="F139" s="81"/>
      <c r="G139" s="81"/>
      <c r="H139" s="79"/>
      <c r="I139" s="79"/>
      <c r="J139" s="79"/>
      <c r="K139" s="81"/>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81"/>
    </row>
    <row r="140" spans="1:35" ht="18" customHeight="1">
      <c r="A140" s="79"/>
      <c r="B140" s="81"/>
      <c r="C140" s="81"/>
      <c r="D140" s="79"/>
      <c r="E140" s="81"/>
      <c r="F140" s="81"/>
      <c r="G140" s="81"/>
      <c r="H140" s="79"/>
      <c r="I140" s="79"/>
      <c r="J140" s="79"/>
      <c r="K140" s="81"/>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81"/>
    </row>
    <row r="141" spans="1:35" ht="18" customHeight="1">
      <c r="A141" s="79"/>
      <c r="B141" s="81"/>
      <c r="C141" s="81"/>
      <c r="D141" s="79"/>
      <c r="E141" s="81"/>
      <c r="F141" s="81"/>
      <c r="G141" s="81"/>
      <c r="H141" s="79"/>
      <c r="I141" s="79"/>
      <c r="J141" s="79"/>
      <c r="K141" s="81"/>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81"/>
    </row>
    <row r="142" spans="1:35" ht="18" customHeight="1">
      <c r="A142" s="79"/>
      <c r="B142" s="81"/>
      <c r="C142" s="81"/>
      <c r="D142" s="79"/>
      <c r="E142" s="81"/>
      <c r="F142" s="81"/>
      <c r="G142" s="81"/>
      <c r="H142" s="79"/>
      <c r="I142" s="79"/>
      <c r="J142" s="79"/>
      <c r="K142" s="81"/>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81"/>
    </row>
    <row r="143" spans="1:35" ht="18" customHeight="1">
      <c r="A143" s="79"/>
      <c r="B143" s="81"/>
      <c r="C143" s="81"/>
      <c r="D143" s="79"/>
      <c r="E143" s="81"/>
      <c r="F143" s="81"/>
      <c r="G143" s="81"/>
      <c r="H143" s="79"/>
      <c r="I143" s="79"/>
      <c r="J143" s="79"/>
      <c r="K143" s="81"/>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81"/>
    </row>
    <row r="144" spans="1:35" ht="18" customHeight="1">
      <c r="A144" s="79"/>
      <c r="B144" s="81"/>
      <c r="C144" s="81"/>
      <c r="D144" s="79"/>
      <c r="E144" s="81"/>
      <c r="F144" s="81"/>
      <c r="G144" s="81"/>
      <c r="H144" s="79"/>
      <c r="I144" s="79"/>
      <c r="J144" s="79"/>
      <c r="K144" s="81"/>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81"/>
    </row>
    <row r="145" spans="1:35" ht="18" customHeight="1">
      <c r="A145" s="79"/>
      <c r="B145" s="81"/>
      <c r="C145" s="81"/>
      <c r="D145" s="79"/>
      <c r="E145" s="81"/>
      <c r="F145" s="81"/>
      <c r="G145" s="81"/>
      <c r="H145" s="79"/>
      <c r="I145" s="79"/>
      <c r="J145" s="79"/>
      <c r="K145" s="81"/>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81"/>
    </row>
    <row r="146" spans="1:35" ht="18" customHeight="1">
      <c r="A146" s="79"/>
      <c r="B146" s="81"/>
      <c r="C146" s="81"/>
      <c r="D146" s="79"/>
      <c r="E146" s="81"/>
      <c r="F146" s="81"/>
      <c r="G146" s="81"/>
      <c r="H146" s="79"/>
      <c r="I146" s="79"/>
      <c r="J146" s="79"/>
      <c r="K146" s="81"/>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81"/>
    </row>
    <row r="147" spans="1:35" ht="18" customHeight="1">
      <c r="A147" s="79"/>
      <c r="B147" s="81"/>
      <c r="C147" s="81"/>
      <c r="D147" s="79"/>
      <c r="E147" s="81"/>
      <c r="F147" s="81"/>
      <c r="G147" s="81"/>
      <c r="H147" s="79"/>
      <c r="I147" s="79"/>
      <c r="J147" s="79"/>
      <c r="K147" s="81"/>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81"/>
    </row>
    <row r="148" spans="1:35" ht="18" customHeight="1">
      <c r="A148" s="79"/>
      <c r="B148" s="81"/>
      <c r="C148" s="81"/>
      <c r="D148" s="79"/>
      <c r="E148" s="81"/>
      <c r="F148" s="81"/>
      <c r="G148" s="81"/>
      <c r="H148" s="79"/>
      <c r="I148" s="79"/>
      <c r="J148" s="79"/>
      <c r="K148" s="81"/>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81"/>
    </row>
    <row r="149" spans="1:35" ht="18" customHeight="1">
      <c r="A149" s="79"/>
      <c r="B149" s="81"/>
      <c r="C149" s="81"/>
      <c r="D149" s="79"/>
      <c r="E149" s="81"/>
      <c r="F149" s="81"/>
      <c r="G149" s="81"/>
      <c r="H149" s="79"/>
      <c r="I149" s="79"/>
      <c r="J149" s="79"/>
      <c r="K149" s="81"/>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81"/>
    </row>
    <row r="150" spans="1:35" ht="18" customHeight="1">
      <c r="A150" s="79"/>
      <c r="B150" s="81"/>
      <c r="C150" s="81"/>
      <c r="D150" s="79"/>
      <c r="E150" s="81"/>
      <c r="F150" s="81"/>
      <c r="G150" s="81"/>
      <c r="H150" s="79"/>
      <c r="I150" s="79"/>
      <c r="J150" s="79"/>
      <c r="K150" s="81"/>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81"/>
    </row>
    <row r="151" spans="1:35" ht="18" customHeight="1">
      <c r="A151" s="79"/>
      <c r="B151" s="81"/>
      <c r="C151" s="81"/>
      <c r="D151" s="79"/>
      <c r="E151" s="81"/>
      <c r="F151" s="81"/>
      <c r="G151" s="81"/>
      <c r="H151" s="79"/>
      <c r="I151" s="79"/>
      <c r="J151" s="79"/>
      <c r="K151" s="81"/>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81"/>
    </row>
    <row r="152" spans="1:35" ht="18" customHeight="1">
      <c r="A152" s="79"/>
      <c r="B152" s="81"/>
      <c r="C152" s="81"/>
      <c r="D152" s="79"/>
      <c r="E152" s="81"/>
      <c r="F152" s="81"/>
      <c r="G152" s="81"/>
      <c r="H152" s="79"/>
      <c r="I152" s="79"/>
      <c r="J152" s="79"/>
      <c r="K152" s="81"/>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81"/>
    </row>
    <row r="153" spans="1:35" ht="18" customHeight="1">
      <c r="A153" s="79"/>
      <c r="B153" s="81"/>
      <c r="C153" s="81"/>
      <c r="D153" s="79"/>
      <c r="E153" s="81"/>
      <c r="F153" s="81"/>
      <c r="G153" s="81"/>
      <c r="H153" s="79"/>
      <c r="I153" s="79"/>
      <c r="J153" s="79"/>
      <c r="K153" s="81"/>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81"/>
    </row>
    <row r="154" spans="1:35" ht="18" customHeight="1">
      <c r="A154" s="79"/>
      <c r="B154" s="81"/>
      <c r="C154" s="81"/>
      <c r="D154" s="79"/>
      <c r="E154" s="81"/>
      <c r="F154" s="81"/>
      <c r="G154" s="81"/>
      <c r="H154" s="79"/>
      <c r="I154" s="79"/>
      <c r="J154" s="79"/>
      <c r="K154" s="81"/>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81"/>
    </row>
    <row r="155" spans="1:35" ht="18" customHeight="1">
      <c r="A155" s="79"/>
      <c r="B155" s="81"/>
      <c r="C155" s="81"/>
      <c r="D155" s="79"/>
      <c r="E155" s="81"/>
      <c r="F155" s="81"/>
      <c r="G155" s="81"/>
      <c r="H155" s="79"/>
      <c r="I155" s="79"/>
      <c r="J155" s="79"/>
      <c r="K155" s="81"/>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81"/>
    </row>
    <row r="156" spans="1:35" ht="18" customHeight="1">
      <c r="A156" s="79"/>
      <c r="B156" s="81"/>
      <c r="C156" s="81"/>
      <c r="D156" s="79"/>
      <c r="E156" s="81"/>
      <c r="F156" s="81"/>
      <c r="G156" s="81"/>
      <c r="H156" s="79"/>
      <c r="I156" s="79"/>
      <c r="J156" s="79"/>
      <c r="K156" s="81"/>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81"/>
    </row>
    <row r="157" spans="1:35" ht="18" customHeight="1">
      <c r="A157" s="79"/>
      <c r="B157" s="81"/>
      <c r="C157" s="81"/>
      <c r="D157" s="79"/>
      <c r="E157" s="81"/>
      <c r="F157" s="81"/>
      <c r="G157" s="81"/>
      <c r="H157" s="79"/>
      <c r="I157" s="79"/>
      <c r="J157" s="79"/>
      <c r="K157" s="81"/>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81"/>
    </row>
    <row r="158" spans="1:35" ht="18" customHeight="1">
      <c r="A158" s="79"/>
      <c r="B158" s="81"/>
      <c r="C158" s="81"/>
      <c r="D158" s="79"/>
      <c r="E158" s="81"/>
      <c r="F158" s="81"/>
      <c r="G158" s="81"/>
      <c r="H158" s="79"/>
      <c r="I158" s="79"/>
      <c r="J158" s="79"/>
      <c r="K158" s="81"/>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81"/>
    </row>
    <row r="159" spans="1:35" ht="18" customHeight="1">
      <c r="A159" s="79"/>
      <c r="B159" s="81"/>
      <c r="C159" s="81"/>
      <c r="D159" s="79"/>
      <c r="E159" s="81"/>
      <c r="F159" s="81"/>
      <c r="G159" s="81"/>
      <c r="H159" s="79"/>
      <c r="I159" s="79"/>
      <c r="J159" s="79"/>
      <c r="K159" s="81"/>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81"/>
    </row>
    <row r="160" spans="1:35" ht="18" customHeight="1">
      <c r="A160" s="79"/>
      <c r="B160" s="81"/>
      <c r="C160" s="81"/>
      <c r="D160" s="79"/>
      <c r="E160" s="81"/>
      <c r="F160" s="81"/>
      <c r="G160" s="81"/>
      <c r="H160" s="79"/>
      <c r="I160" s="79"/>
      <c r="J160" s="79"/>
      <c r="K160" s="81"/>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81"/>
    </row>
    <row r="161" spans="1:35" ht="18" customHeight="1">
      <c r="A161" s="79"/>
      <c r="B161" s="81"/>
      <c r="C161" s="81"/>
      <c r="D161" s="79"/>
      <c r="E161" s="81"/>
      <c r="F161" s="81"/>
      <c r="G161" s="81"/>
      <c r="H161" s="79"/>
      <c r="I161" s="79"/>
      <c r="J161" s="79"/>
      <c r="K161" s="81"/>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81"/>
    </row>
    <row r="162" spans="1:35" ht="18" customHeight="1">
      <c r="A162" s="79"/>
      <c r="B162" s="81"/>
      <c r="C162" s="81"/>
      <c r="D162" s="79"/>
      <c r="E162" s="81"/>
      <c r="F162" s="81"/>
      <c r="G162" s="81"/>
      <c r="H162" s="79"/>
      <c r="I162" s="79"/>
      <c r="J162" s="79"/>
      <c r="K162" s="81"/>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81"/>
    </row>
    <row r="163" spans="1:35" ht="18" customHeight="1">
      <c r="A163" s="79"/>
      <c r="B163" s="81"/>
      <c r="C163" s="81"/>
      <c r="D163" s="79"/>
      <c r="E163" s="81"/>
      <c r="F163" s="81"/>
      <c r="G163" s="81"/>
      <c r="H163" s="79"/>
      <c r="I163" s="79"/>
      <c r="J163" s="79"/>
      <c r="K163" s="81"/>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81"/>
    </row>
    <row r="164" spans="1:35" ht="18" customHeight="1">
      <c r="A164" s="79"/>
      <c r="B164" s="81"/>
      <c r="C164" s="81"/>
      <c r="D164" s="79"/>
      <c r="E164" s="81"/>
      <c r="F164" s="81"/>
      <c r="G164" s="81"/>
      <c r="H164" s="79"/>
      <c r="I164" s="79"/>
      <c r="J164" s="79"/>
      <c r="K164" s="81"/>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81"/>
    </row>
    <row r="165" spans="1:35" ht="18" customHeight="1">
      <c r="A165" s="79"/>
      <c r="B165" s="81"/>
      <c r="C165" s="81"/>
      <c r="D165" s="79"/>
      <c r="E165" s="81"/>
      <c r="F165" s="81"/>
      <c r="G165" s="81"/>
      <c r="H165" s="79"/>
      <c r="I165" s="79"/>
      <c r="J165" s="79"/>
      <c r="K165" s="81"/>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81"/>
    </row>
    <row r="166" spans="1:35" ht="18" customHeight="1">
      <c r="A166" s="79"/>
      <c r="B166" s="81"/>
      <c r="C166" s="81"/>
      <c r="D166" s="79"/>
      <c r="E166" s="81"/>
      <c r="F166" s="81"/>
      <c r="G166" s="81"/>
      <c r="H166" s="79"/>
      <c r="I166" s="79"/>
      <c r="J166" s="79"/>
      <c r="K166" s="81"/>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81"/>
    </row>
    <row r="167" spans="1:35" ht="18" customHeight="1">
      <c r="A167" s="79"/>
      <c r="B167" s="81"/>
      <c r="C167" s="81"/>
      <c r="D167" s="79"/>
      <c r="E167" s="81"/>
      <c r="F167" s="81"/>
      <c r="G167" s="81"/>
      <c r="H167" s="79"/>
      <c r="I167" s="79"/>
      <c r="J167" s="79"/>
      <c r="K167" s="81"/>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81"/>
    </row>
    <row r="168" spans="1:35" ht="18" customHeight="1">
      <c r="A168" s="79"/>
      <c r="B168" s="81"/>
      <c r="C168" s="81"/>
      <c r="D168" s="79"/>
      <c r="E168" s="81"/>
      <c r="F168" s="81"/>
      <c r="G168" s="81"/>
      <c r="H168" s="79"/>
      <c r="I168" s="79"/>
      <c r="J168" s="79"/>
      <c r="K168" s="81"/>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81"/>
    </row>
    <row r="169" spans="1:35" ht="18" customHeight="1">
      <c r="A169" s="79"/>
      <c r="B169" s="81"/>
      <c r="C169" s="81"/>
      <c r="D169" s="79"/>
      <c r="E169" s="81"/>
      <c r="F169" s="81"/>
      <c r="G169" s="81"/>
      <c r="H169" s="79"/>
      <c r="I169" s="79"/>
      <c r="J169" s="79"/>
      <c r="K169" s="81"/>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81"/>
    </row>
    <row r="170" spans="1:35" ht="18" customHeight="1">
      <c r="A170" s="79"/>
      <c r="B170" s="81"/>
      <c r="C170" s="81"/>
      <c r="D170" s="79"/>
      <c r="E170" s="81"/>
      <c r="F170" s="81"/>
      <c r="G170" s="81"/>
      <c r="H170" s="79"/>
      <c r="I170" s="79"/>
      <c r="J170" s="79"/>
      <c r="K170" s="81"/>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81"/>
    </row>
    <row r="171" spans="1:35" ht="18" customHeight="1">
      <c r="A171" s="79"/>
      <c r="B171" s="81"/>
      <c r="C171" s="81"/>
      <c r="D171" s="79"/>
      <c r="E171" s="81"/>
      <c r="F171" s="81"/>
      <c r="G171" s="81"/>
      <c r="H171" s="79"/>
      <c r="I171" s="79"/>
      <c r="J171" s="79"/>
      <c r="K171" s="81"/>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81"/>
    </row>
    <row r="172" spans="1:35" ht="18" customHeight="1">
      <c r="A172" s="79"/>
      <c r="B172" s="81"/>
      <c r="C172" s="81"/>
      <c r="D172" s="79"/>
      <c r="E172" s="81"/>
      <c r="F172" s="81"/>
      <c r="G172" s="81"/>
      <c r="H172" s="79"/>
      <c r="I172" s="79"/>
      <c r="J172" s="79"/>
      <c r="K172" s="81"/>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81"/>
    </row>
    <row r="173" spans="1:35" ht="18" customHeight="1">
      <c r="A173" s="79"/>
      <c r="B173" s="81"/>
      <c r="C173" s="81"/>
      <c r="D173" s="79"/>
      <c r="E173" s="81"/>
      <c r="F173" s="81"/>
      <c r="G173" s="81"/>
      <c r="H173" s="79"/>
      <c r="I173" s="79"/>
      <c r="J173" s="79"/>
      <c r="K173" s="81"/>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81"/>
    </row>
    <row r="174" spans="1:35" ht="18" customHeight="1">
      <c r="A174" s="79"/>
      <c r="B174" s="81"/>
      <c r="C174" s="81"/>
      <c r="D174" s="79"/>
      <c r="E174" s="81"/>
      <c r="F174" s="81"/>
      <c r="G174" s="81"/>
      <c r="H174" s="79"/>
      <c r="I174" s="79"/>
      <c r="J174" s="79"/>
      <c r="K174" s="81"/>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81"/>
    </row>
    <row r="175" spans="1:35" ht="18" customHeight="1">
      <c r="A175" s="79"/>
      <c r="B175" s="81"/>
      <c r="C175" s="81"/>
      <c r="D175" s="79"/>
      <c r="E175" s="81"/>
      <c r="F175" s="81"/>
      <c r="G175" s="81"/>
      <c r="H175" s="79"/>
      <c r="I175" s="79"/>
      <c r="J175" s="79"/>
      <c r="K175" s="81"/>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81"/>
    </row>
    <row r="176" spans="1:35" ht="18" customHeight="1">
      <c r="A176" s="79"/>
      <c r="B176" s="81"/>
      <c r="C176" s="81"/>
      <c r="D176" s="79"/>
      <c r="E176" s="81"/>
      <c r="F176" s="81"/>
      <c r="G176" s="81"/>
      <c r="H176" s="79"/>
      <c r="I176" s="79"/>
      <c r="J176" s="79"/>
      <c r="K176" s="81"/>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81"/>
    </row>
    <row r="177" spans="1:35" ht="18" customHeight="1">
      <c r="A177" s="79"/>
      <c r="B177" s="81"/>
      <c r="C177" s="81"/>
      <c r="D177" s="79"/>
      <c r="E177" s="81"/>
      <c r="F177" s="81"/>
      <c r="G177" s="81"/>
      <c r="H177" s="79"/>
      <c r="I177" s="79"/>
      <c r="J177" s="79"/>
      <c r="K177" s="81"/>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81"/>
    </row>
    <row r="178" spans="1:35" ht="18" customHeight="1">
      <c r="A178" s="79"/>
      <c r="B178" s="81"/>
      <c r="C178" s="81"/>
      <c r="D178" s="79"/>
      <c r="E178" s="81"/>
      <c r="F178" s="81"/>
      <c r="G178" s="81"/>
      <c r="H178" s="79"/>
      <c r="I178" s="79"/>
      <c r="J178" s="79"/>
      <c r="K178" s="81"/>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81"/>
    </row>
    <row r="179" spans="1:35" ht="18" customHeight="1">
      <c r="A179" s="79"/>
      <c r="B179" s="81"/>
      <c r="C179" s="81"/>
      <c r="D179" s="79"/>
      <c r="E179" s="81"/>
      <c r="F179" s="81"/>
      <c r="G179" s="81"/>
      <c r="H179" s="79"/>
      <c r="I179" s="79"/>
      <c r="J179" s="79"/>
      <c r="K179" s="81"/>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81"/>
    </row>
    <row r="180" spans="1:35" ht="18" customHeight="1">
      <c r="A180" s="79"/>
      <c r="B180" s="81"/>
      <c r="C180" s="81"/>
      <c r="D180" s="79"/>
      <c r="E180" s="81"/>
      <c r="F180" s="81"/>
      <c r="G180" s="81"/>
      <c r="H180" s="79"/>
      <c r="I180" s="79"/>
      <c r="J180" s="79"/>
      <c r="K180" s="81"/>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81"/>
    </row>
    <row r="181" spans="1:35" ht="18" customHeight="1">
      <c r="A181" s="79"/>
      <c r="B181" s="81"/>
      <c r="C181" s="81"/>
      <c r="D181" s="79"/>
      <c r="E181" s="81"/>
      <c r="F181" s="81"/>
      <c r="G181" s="81"/>
      <c r="H181" s="79"/>
      <c r="I181" s="79"/>
      <c r="J181" s="79"/>
      <c r="K181" s="81"/>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81"/>
    </row>
    <row r="182" spans="1:35" ht="18" customHeight="1">
      <c r="A182" s="79"/>
      <c r="B182" s="81"/>
      <c r="C182" s="81"/>
      <c r="D182" s="79"/>
      <c r="E182" s="81"/>
      <c r="F182" s="81"/>
      <c r="G182" s="81"/>
      <c r="H182" s="79"/>
      <c r="I182" s="79"/>
      <c r="J182" s="79"/>
      <c r="K182" s="81"/>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79"/>
      <c r="AI182" s="81"/>
    </row>
    <row r="183" spans="1:35" ht="18" customHeight="1">
      <c r="A183" s="79"/>
      <c r="B183" s="81"/>
      <c r="C183" s="81"/>
      <c r="D183" s="79"/>
      <c r="E183" s="81"/>
      <c r="F183" s="81"/>
      <c r="G183" s="81"/>
      <c r="H183" s="79"/>
      <c r="I183" s="79"/>
      <c r="J183" s="79"/>
      <c r="K183" s="81"/>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81"/>
    </row>
    <row r="184" spans="1:35" ht="18" customHeight="1">
      <c r="A184" s="79"/>
      <c r="B184" s="81"/>
      <c r="C184" s="81"/>
      <c r="D184" s="79"/>
      <c r="E184" s="81"/>
      <c r="F184" s="81"/>
      <c r="G184" s="81"/>
      <c r="H184" s="79"/>
      <c r="I184" s="79"/>
      <c r="J184" s="79"/>
      <c r="K184" s="81"/>
      <c r="L184" s="79"/>
      <c r="M184" s="79"/>
      <c r="N184" s="79"/>
      <c r="O184" s="79"/>
      <c r="P184" s="79"/>
      <c r="Q184" s="79"/>
      <c r="R184" s="79"/>
      <c r="S184" s="79"/>
      <c r="T184" s="79"/>
      <c r="U184" s="79"/>
      <c r="V184" s="79"/>
      <c r="W184" s="79"/>
      <c r="X184" s="79"/>
      <c r="Y184" s="79"/>
      <c r="Z184" s="79"/>
      <c r="AA184" s="79"/>
      <c r="AB184" s="79"/>
      <c r="AC184" s="79"/>
      <c r="AD184" s="79"/>
      <c r="AE184" s="79"/>
      <c r="AF184" s="79"/>
      <c r="AG184" s="79"/>
      <c r="AH184" s="79"/>
      <c r="AI184" s="81"/>
    </row>
    <row r="185" spans="1:35" ht="18" customHeight="1">
      <c r="A185" s="79"/>
      <c r="B185" s="81"/>
      <c r="C185" s="81"/>
      <c r="D185" s="79"/>
      <c r="E185" s="81"/>
      <c r="F185" s="81"/>
      <c r="G185" s="81"/>
      <c r="H185" s="79"/>
      <c r="I185" s="79"/>
      <c r="J185" s="79"/>
      <c r="K185" s="81"/>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81"/>
    </row>
    <row r="186" spans="1:35" ht="18" customHeight="1">
      <c r="A186" s="79"/>
      <c r="B186" s="81"/>
      <c r="C186" s="81"/>
      <c r="D186" s="79"/>
      <c r="E186" s="81"/>
      <c r="F186" s="81"/>
      <c r="G186" s="81"/>
      <c r="H186" s="79"/>
      <c r="I186" s="79"/>
      <c r="J186" s="79"/>
      <c r="K186" s="81"/>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81"/>
    </row>
    <row r="187" spans="1:35" ht="18" customHeight="1">
      <c r="A187" s="79"/>
      <c r="B187" s="81"/>
      <c r="C187" s="81"/>
      <c r="D187" s="79"/>
      <c r="E187" s="81"/>
      <c r="F187" s="81"/>
      <c r="G187" s="81"/>
      <c r="H187" s="79"/>
      <c r="I187" s="79"/>
      <c r="J187" s="79"/>
      <c r="K187" s="81"/>
      <c r="L187" s="79"/>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81"/>
    </row>
    <row r="188" spans="1:35" ht="18" customHeight="1">
      <c r="A188" s="79"/>
      <c r="B188" s="81"/>
      <c r="C188" s="81"/>
      <c r="D188" s="79"/>
      <c r="E188" s="81"/>
      <c r="F188" s="81"/>
      <c r="G188" s="81"/>
      <c r="H188" s="79"/>
      <c r="I188" s="79"/>
      <c r="J188" s="79"/>
      <c r="K188" s="81"/>
      <c r="L188" s="79"/>
      <c r="M188" s="79"/>
      <c r="N188" s="79"/>
      <c r="O188" s="79"/>
      <c r="P188" s="79"/>
      <c r="Q188" s="79"/>
      <c r="R188" s="79"/>
      <c r="S188" s="79"/>
      <c r="T188" s="79"/>
      <c r="U188" s="79"/>
      <c r="V188" s="79"/>
      <c r="W188" s="79"/>
      <c r="X188" s="79"/>
      <c r="Y188" s="79"/>
      <c r="Z188" s="79"/>
      <c r="AA188" s="79"/>
      <c r="AB188" s="79"/>
      <c r="AC188" s="79"/>
      <c r="AD188" s="79"/>
      <c r="AE188" s="79"/>
      <c r="AF188" s="79"/>
      <c r="AG188" s="79"/>
      <c r="AH188" s="79"/>
      <c r="AI188" s="81"/>
    </row>
    <row r="189" spans="1:35" ht="18" customHeight="1">
      <c r="A189" s="79"/>
      <c r="B189" s="81"/>
      <c r="C189" s="81"/>
      <c r="D189" s="79"/>
      <c r="E189" s="81"/>
      <c r="F189" s="81"/>
      <c r="G189" s="81"/>
      <c r="H189" s="79"/>
      <c r="I189" s="79"/>
      <c r="J189" s="79"/>
      <c r="K189" s="81"/>
      <c r="L189" s="79"/>
      <c r="M189" s="79"/>
      <c r="N189" s="79"/>
      <c r="O189" s="79"/>
      <c r="P189" s="79"/>
      <c r="Q189" s="79"/>
      <c r="R189" s="79"/>
      <c r="S189" s="79"/>
      <c r="T189" s="79"/>
      <c r="U189" s="79"/>
      <c r="V189" s="79"/>
      <c r="W189" s="79"/>
      <c r="X189" s="79"/>
      <c r="Y189" s="79"/>
      <c r="Z189" s="79"/>
      <c r="AA189" s="79"/>
      <c r="AB189" s="79"/>
      <c r="AC189" s="79"/>
      <c r="AD189" s="79"/>
      <c r="AE189" s="79"/>
      <c r="AF189" s="79"/>
      <c r="AG189" s="79"/>
      <c r="AH189" s="79"/>
      <c r="AI189" s="81"/>
    </row>
    <row r="190" spans="1:35" ht="18" customHeight="1">
      <c r="A190" s="79"/>
      <c r="B190" s="81"/>
      <c r="C190" s="81"/>
      <c r="D190" s="79"/>
      <c r="E190" s="81"/>
      <c r="F190" s="81"/>
      <c r="G190" s="81"/>
      <c r="H190" s="79"/>
      <c r="I190" s="79"/>
      <c r="J190" s="79"/>
      <c r="K190" s="81"/>
      <c r="L190" s="79"/>
      <c r="M190" s="79"/>
      <c r="N190" s="79"/>
      <c r="O190" s="79"/>
      <c r="P190" s="79"/>
      <c r="Q190" s="79"/>
      <c r="R190" s="79"/>
      <c r="S190" s="79"/>
      <c r="T190" s="79"/>
      <c r="U190" s="79"/>
      <c r="V190" s="79"/>
      <c r="W190" s="79"/>
      <c r="X190" s="79"/>
      <c r="Y190" s="79"/>
      <c r="Z190" s="79"/>
      <c r="AA190" s="79"/>
      <c r="AB190" s="79"/>
      <c r="AC190" s="79"/>
      <c r="AD190" s="79"/>
      <c r="AE190" s="79"/>
      <c r="AF190" s="79"/>
      <c r="AG190" s="79"/>
      <c r="AH190" s="79"/>
      <c r="AI190" s="81"/>
    </row>
    <row r="191" spans="1:35" ht="18" customHeight="1">
      <c r="A191" s="79"/>
      <c r="B191" s="81"/>
      <c r="C191" s="81"/>
      <c r="D191" s="79"/>
      <c r="E191" s="81"/>
      <c r="F191" s="81"/>
      <c r="G191" s="81"/>
      <c r="H191" s="79"/>
      <c r="I191" s="79"/>
      <c r="J191" s="79"/>
      <c r="K191" s="81"/>
      <c r="L191" s="79"/>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81"/>
    </row>
    <row r="192" spans="1:35" ht="18" customHeight="1">
      <c r="A192" s="79"/>
      <c r="B192" s="81"/>
      <c r="C192" s="81"/>
      <c r="D192" s="79"/>
      <c r="E192" s="81"/>
      <c r="F192" s="81"/>
      <c r="G192" s="81"/>
      <c r="H192" s="79"/>
      <c r="I192" s="79"/>
      <c r="J192" s="79"/>
      <c r="K192" s="81"/>
      <c r="L192" s="79"/>
      <c r="M192" s="79"/>
      <c r="N192" s="79"/>
      <c r="O192" s="79"/>
      <c r="P192" s="79"/>
      <c r="Q192" s="79"/>
      <c r="R192" s="79"/>
      <c r="S192" s="79"/>
      <c r="T192" s="79"/>
      <c r="U192" s="79"/>
      <c r="V192" s="79"/>
      <c r="W192" s="79"/>
      <c r="X192" s="79"/>
      <c r="Y192" s="79"/>
      <c r="Z192" s="79"/>
      <c r="AA192" s="79"/>
      <c r="AB192" s="79"/>
      <c r="AC192" s="79"/>
      <c r="AD192" s="79"/>
      <c r="AE192" s="79"/>
      <c r="AF192" s="79"/>
      <c r="AG192" s="79"/>
      <c r="AH192" s="79"/>
      <c r="AI192" s="81"/>
    </row>
    <row r="193" spans="1:35" ht="18" customHeight="1">
      <c r="A193" s="79"/>
      <c r="B193" s="81"/>
      <c r="C193" s="81"/>
      <c r="D193" s="79"/>
      <c r="E193" s="81"/>
      <c r="F193" s="81"/>
      <c r="G193" s="81"/>
      <c r="H193" s="79"/>
      <c r="I193" s="79"/>
      <c r="J193" s="79"/>
      <c r="K193" s="81"/>
      <c r="L193" s="79"/>
      <c r="M193" s="79"/>
      <c r="N193" s="79"/>
      <c r="O193" s="79"/>
      <c r="P193" s="79"/>
      <c r="Q193" s="79"/>
      <c r="R193" s="79"/>
      <c r="S193" s="79"/>
      <c r="T193" s="79"/>
      <c r="U193" s="79"/>
      <c r="V193" s="79"/>
      <c r="W193" s="79"/>
      <c r="X193" s="79"/>
      <c r="Y193" s="79"/>
      <c r="Z193" s="79"/>
      <c r="AA193" s="79"/>
      <c r="AB193" s="79"/>
      <c r="AC193" s="79"/>
      <c r="AD193" s="79"/>
      <c r="AE193" s="79"/>
      <c r="AF193" s="79"/>
      <c r="AG193" s="79"/>
      <c r="AH193" s="79"/>
      <c r="AI193" s="81"/>
    </row>
    <row r="194" spans="1:35" ht="18" customHeight="1">
      <c r="A194" s="79"/>
      <c r="B194" s="81"/>
      <c r="C194" s="81"/>
      <c r="D194" s="79"/>
      <c r="E194" s="81"/>
      <c r="F194" s="81"/>
      <c r="G194" s="81"/>
      <c r="H194" s="79"/>
      <c r="I194" s="79"/>
      <c r="J194" s="79"/>
      <c r="K194" s="81"/>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81"/>
    </row>
    <row r="195" spans="1:35" ht="18" customHeight="1">
      <c r="A195" s="79"/>
      <c r="B195" s="81"/>
      <c r="C195" s="81"/>
      <c r="D195" s="79"/>
      <c r="E195" s="81"/>
      <c r="F195" s="81"/>
      <c r="G195" s="81"/>
      <c r="H195" s="79"/>
      <c r="I195" s="79"/>
      <c r="J195" s="79"/>
      <c r="K195" s="81"/>
      <c r="L195" s="79"/>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81"/>
    </row>
    <row r="196" spans="1:35" ht="18" customHeight="1">
      <c r="A196" s="79"/>
      <c r="B196" s="81"/>
      <c r="C196" s="81"/>
      <c r="D196" s="79"/>
      <c r="E196" s="81"/>
      <c r="F196" s="81"/>
      <c r="G196" s="81"/>
      <c r="H196" s="79"/>
      <c r="I196" s="79"/>
      <c r="J196" s="79"/>
      <c r="K196" s="81"/>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79"/>
      <c r="AI196" s="81"/>
    </row>
    <row r="197" spans="1:35" ht="18" customHeight="1">
      <c r="A197" s="79"/>
      <c r="B197" s="81"/>
      <c r="C197" s="81"/>
      <c r="D197" s="79"/>
      <c r="E197" s="81"/>
      <c r="F197" s="81"/>
      <c r="G197" s="81"/>
      <c r="H197" s="79"/>
      <c r="I197" s="79"/>
      <c r="J197" s="79"/>
      <c r="K197" s="81"/>
      <c r="L197" s="79"/>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81"/>
    </row>
    <row r="198" spans="1:35" ht="18" customHeight="1">
      <c r="A198" s="79"/>
      <c r="B198" s="81"/>
      <c r="C198" s="81"/>
      <c r="D198" s="79"/>
      <c r="E198" s="81"/>
      <c r="F198" s="81"/>
      <c r="G198" s="81"/>
      <c r="H198" s="79"/>
      <c r="I198" s="79"/>
      <c r="J198" s="79"/>
      <c r="K198" s="81"/>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81"/>
    </row>
    <row r="199" spans="1:35" ht="18" customHeight="1">
      <c r="A199" s="79"/>
      <c r="B199" s="81"/>
      <c r="C199" s="81"/>
      <c r="D199" s="79"/>
      <c r="E199" s="81"/>
      <c r="F199" s="81"/>
      <c r="G199" s="81"/>
      <c r="H199" s="79"/>
      <c r="I199" s="79"/>
      <c r="J199" s="79"/>
      <c r="K199" s="81"/>
      <c r="L199" s="79"/>
      <c r="M199" s="79"/>
      <c r="N199" s="79"/>
      <c r="O199" s="79"/>
      <c r="P199" s="79"/>
      <c r="Q199" s="79"/>
      <c r="R199" s="79"/>
      <c r="S199" s="79"/>
      <c r="T199" s="79"/>
      <c r="U199" s="79"/>
      <c r="V199" s="79"/>
      <c r="W199" s="79"/>
      <c r="X199" s="79"/>
      <c r="Y199" s="79"/>
      <c r="Z199" s="79"/>
      <c r="AA199" s="79"/>
      <c r="AB199" s="79"/>
      <c r="AC199" s="79"/>
      <c r="AD199" s="79"/>
      <c r="AE199" s="79"/>
      <c r="AF199" s="79"/>
      <c r="AG199" s="79"/>
      <c r="AH199" s="79"/>
      <c r="AI199" s="81"/>
    </row>
    <row r="200" spans="1:35" ht="18" customHeight="1">
      <c r="A200" s="79"/>
      <c r="B200" s="81"/>
      <c r="C200" s="81"/>
      <c r="D200" s="79"/>
      <c r="E200" s="81"/>
      <c r="F200" s="81"/>
      <c r="G200" s="81"/>
      <c r="H200" s="79"/>
      <c r="I200" s="79"/>
      <c r="J200" s="79"/>
      <c r="K200" s="81"/>
      <c r="L200" s="79"/>
      <c r="M200" s="79"/>
      <c r="N200" s="79"/>
      <c r="O200" s="79"/>
      <c r="P200" s="79"/>
      <c r="Q200" s="79"/>
      <c r="R200" s="79"/>
      <c r="S200" s="79"/>
      <c r="T200" s="79"/>
      <c r="U200" s="79"/>
      <c r="V200" s="79"/>
      <c r="W200" s="79"/>
      <c r="X200" s="79"/>
      <c r="Y200" s="79"/>
      <c r="Z200" s="79"/>
      <c r="AA200" s="79"/>
      <c r="AB200" s="79"/>
      <c r="AC200" s="79"/>
      <c r="AD200" s="79"/>
      <c r="AE200" s="79"/>
      <c r="AF200" s="79"/>
      <c r="AG200" s="79"/>
      <c r="AH200" s="79"/>
      <c r="AI200" s="81"/>
    </row>
    <row r="201" spans="1:35" ht="18" customHeight="1">
      <c r="A201" s="79"/>
      <c r="B201" s="81"/>
      <c r="C201" s="81"/>
      <c r="D201" s="79"/>
      <c r="E201" s="81"/>
      <c r="F201" s="81"/>
      <c r="G201" s="81"/>
      <c r="H201" s="79"/>
      <c r="I201" s="79"/>
      <c r="J201" s="79"/>
      <c r="K201" s="81"/>
      <c r="L201" s="79"/>
      <c r="M201" s="79"/>
      <c r="N201" s="79"/>
      <c r="O201" s="79"/>
      <c r="P201" s="79"/>
      <c r="Q201" s="79"/>
      <c r="R201" s="79"/>
      <c r="S201" s="79"/>
      <c r="T201" s="79"/>
      <c r="U201" s="79"/>
      <c r="V201" s="79"/>
      <c r="W201" s="79"/>
      <c r="X201" s="79"/>
      <c r="Y201" s="79"/>
      <c r="Z201" s="79"/>
      <c r="AA201" s="79"/>
      <c r="AB201" s="79"/>
      <c r="AC201" s="79"/>
      <c r="AD201" s="79"/>
      <c r="AE201" s="79"/>
      <c r="AF201" s="79"/>
      <c r="AG201" s="79"/>
      <c r="AH201" s="79"/>
      <c r="AI201" s="81"/>
    </row>
    <row r="202" spans="1:35" ht="18" customHeight="1">
      <c r="A202" s="79"/>
      <c r="B202" s="81"/>
      <c r="C202" s="81"/>
      <c r="D202" s="79"/>
      <c r="E202" s="81"/>
      <c r="F202" s="81"/>
      <c r="G202" s="81"/>
      <c r="H202" s="79"/>
      <c r="I202" s="79"/>
      <c r="J202" s="79"/>
      <c r="K202" s="81"/>
      <c r="L202" s="79"/>
      <c r="M202" s="79"/>
      <c r="N202" s="79"/>
      <c r="O202" s="79"/>
      <c r="P202" s="79"/>
      <c r="Q202" s="79"/>
      <c r="R202" s="79"/>
      <c r="S202" s="79"/>
      <c r="T202" s="79"/>
      <c r="U202" s="79"/>
      <c r="V202" s="79"/>
      <c r="W202" s="79"/>
      <c r="X202" s="79"/>
      <c r="Y202" s="79"/>
      <c r="Z202" s="79"/>
      <c r="AA202" s="79"/>
      <c r="AB202" s="79"/>
      <c r="AC202" s="79"/>
      <c r="AD202" s="79"/>
      <c r="AE202" s="79"/>
      <c r="AF202" s="79"/>
      <c r="AG202" s="79"/>
      <c r="AH202" s="79"/>
      <c r="AI202" s="81"/>
    </row>
    <row r="203" spans="1:35" ht="18" customHeight="1">
      <c r="A203" s="79"/>
      <c r="B203" s="81"/>
      <c r="C203" s="81"/>
      <c r="D203" s="79"/>
      <c r="E203" s="81"/>
      <c r="F203" s="81"/>
      <c r="G203" s="81"/>
      <c r="H203" s="79"/>
      <c r="I203" s="79"/>
      <c r="J203" s="79"/>
      <c r="K203" s="81"/>
      <c r="L203" s="79"/>
      <c r="M203" s="79"/>
      <c r="N203" s="79"/>
      <c r="O203" s="79"/>
      <c r="P203" s="79"/>
      <c r="Q203" s="79"/>
      <c r="R203" s="79"/>
      <c r="S203" s="79"/>
      <c r="T203" s="79"/>
      <c r="U203" s="79"/>
      <c r="V203" s="79"/>
      <c r="W203" s="79"/>
      <c r="X203" s="79"/>
      <c r="Y203" s="79"/>
      <c r="Z203" s="79"/>
      <c r="AA203" s="79"/>
      <c r="AB203" s="79"/>
      <c r="AC203" s="79"/>
      <c r="AD203" s="79"/>
      <c r="AE203" s="79"/>
      <c r="AF203" s="79"/>
      <c r="AG203" s="79"/>
      <c r="AH203" s="79"/>
      <c r="AI203" s="81"/>
    </row>
    <row r="204" spans="1:35" ht="18" customHeight="1">
      <c r="A204" s="79"/>
      <c r="B204" s="81"/>
      <c r="C204" s="81"/>
      <c r="D204" s="79"/>
      <c r="E204" s="81"/>
      <c r="F204" s="81"/>
      <c r="G204" s="81"/>
      <c r="H204" s="79"/>
      <c r="I204" s="79"/>
      <c r="J204" s="79"/>
      <c r="K204" s="81"/>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79"/>
      <c r="AI204" s="81"/>
    </row>
    <row r="205" spans="1:35" ht="18" customHeight="1">
      <c r="A205" s="79"/>
      <c r="B205" s="81"/>
      <c r="C205" s="81"/>
      <c r="D205" s="79"/>
      <c r="E205" s="81"/>
      <c r="F205" s="81"/>
      <c r="G205" s="81"/>
      <c r="H205" s="79"/>
      <c r="I205" s="79"/>
      <c r="J205" s="79"/>
      <c r="K205" s="81"/>
      <c r="L205" s="79"/>
      <c r="M205" s="79"/>
      <c r="N205" s="79"/>
      <c r="O205" s="79"/>
      <c r="P205" s="79"/>
      <c r="Q205" s="79"/>
      <c r="R205" s="79"/>
      <c r="S205" s="79"/>
      <c r="T205" s="79"/>
      <c r="U205" s="79"/>
      <c r="V205" s="79"/>
      <c r="W205" s="79"/>
      <c r="X205" s="79"/>
      <c r="Y205" s="79"/>
      <c r="Z205" s="79"/>
      <c r="AA205" s="79"/>
      <c r="AB205" s="79"/>
      <c r="AC205" s="79"/>
      <c r="AD205" s="79"/>
      <c r="AE205" s="79"/>
      <c r="AF205" s="79"/>
      <c r="AG205" s="79"/>
      <c r="AH205" s="79"/>
      <c r="AI205" s="81"/>
    </row>
    <row r="206" spans="1:35" ht="18" customHeight="1">
      <c r="A206" s="79"/>
      <c r="B206" s="81"/>
      <c r="C206" s="81"/>
      <c r="D206" s="79"/>
      <c r="E206" s="81"/>
      <c r="F206" s="81"/>
      <c r="G206" s="81"/>
      <c r="H206" s="79"/>
      <c r="I206" s="79"/>
      <c r="J206" s="79"/>
      <c r="K206" s="81"/>
      <c r="L206" s="79"/>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81"/>
    </row>
    <row r="207" spans="1:35" ht="18" customHeight="1">
      <c r="A207" s="79"/>
      <c r="B207" s="81"/>
      <c r="C207" s="81"/>
      <c r="D207" s="79"/>
      <c r="E207" s="81"/>
      <c r="F207" s="81"/>
      <c r="G207" s="81"/>
      <c r="H207" s="79"/>
      <c r="I207" s="79"/>
      <c r="J207" s="79"/>
      <c r="K207" s="81"/>
      <c r="L207" s="79"/>
      <c r="M207" s="79"/>
      <c r="N207" s="79"/>
      <c r="O207" s="79"/>
      <c r="P207" s="79"/>
      <c r="Q207" s="79"/>
      <c r="R207" s="79"/>
      <c r="S207" s="79"/>
      <c r="T207" s="79"/>
      <c r="U207" s="79"/>
      <c r="V207" s="79"/>
      <c r="W207" s="79"/>
      <c r="X207" s="79"/>
      <c r="Y207" s="79"/>
      <c r="Z207" s="79"/>
      <c r="AA207" s="79"/>
      <c r="AB207" s="79"/>
      <c r="AC207" s="79"/>
      <c r="AD207" s="79"/>
      <c r="AE207" s="79"/>
      <c r="AF207" s="79"/>
      <c r="AG207" s="79"/>
      <c r="AH207" s="79"/>
      <c r="AI207" s="81"/>
    </row>
    <row r="208" spans="1:35" ht="18" customHeight="1">
      <c r="A208" s="79"/>
      <c r="B208" s="81"/>
      <c r="C208" s="81"/>
      <c r="D208" s="79"/>
      <c r="E208" s="81"/>
      <c r="F208" s="81"/>
      <c r="G208" s="81"/>
      <c r="H208" s="79"/>
      <c r="I208" s="79"/>
      <c r="J208" s="79"/>
      <c r="K208" s="81"/>
      <c r="L208" s="79"/>
      <c r="M208" s="79"/>
      <c r="N208" s="79"/>
      <c r="O208" s="79"/>
      <c r="P208" s="79"/>
      <c r="Q208" s="79"/>
      <c r="R208" s="79"/>
      <c r="S208" s="79"/>
      <c r="T208" s="79"/>
      <c r="U208" s="79"/>
      <c r="V208" s="79"/>
      <c r="W208" s="79"/>
      <c r="X208" s="79"/>
      <c r="Y208" s="79"/>
      <c r="Z208" s="79"/>
      <c r="AA208" s="79"/>
      <c r="AB208" s="79"/>
      <c r="AC208" s="79"/>
      <c r="AD208" s="79"/>
      <c r="AE208" s="79"/>
      <c r="AF208" s="79"/>
      <c r="AG208" s="79"/>
      <c r="AH208" s="79"/>
      <c r="AI208" s="81"/>
    </row>
    <row r="209" spans="1:35" ht="18" customHeight="1">
      <c r="A209" s="79"/>
      <c r="B209" s="81"/>
      <c r="C209" s="81"/>
      <c r="D209" s="79"/>
      <c r="E209" s="81"/>
      <c r="F209" s="81"/>
      <c r="G209" s="81"/>
      <c r="H209" s="79"/>
      <c r="I209" s="79"/>
      <c r="J209" s="79"/>
      <c r="K209" s="81"/>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81"/>
    </row>
    <row r="210" spans="1:35" ht="18" customHeight="1">
      <c r="A210" s="79"/>
      <c r="B210" s="81"/>
      <c r="C210" s="81"/>
      <c r="D210" s="79"/>
      <c r="E210" s="81"/>
      <c r="F210" s="81"/>
      <c r="G210" s="81"/>
      <c r="H210" s="79"/>
      <c r="I210" s="79"/>
      <c r="J210" s="79"/>
      <c r="K210" s="81"/>
      <c r="L210" s="79"/>
      <c r="M210" s="79"/>
      <c r="N210" s="79"/>
      <c r="O210" s="79"/>
      <c r="P210" s="79"/>
      <c r="Q210" s="79"/>
      <c r="R210" s="79"/>
      <c r="S210" s="79"/>
      <c r="T210" s="79"/>
      <c r="U210" s="79"/>
      <c r="V210" s="79"/>
      <c r="W210" s="79"/>
      <c r="X210" s="79"/>
      <c r="Y210" s="79"/>
      <c r="Z210" s="79"/>
      <c r="AA210" s="79"/>
      <c r="AB210" s="79"/>
      <c r="AC210" s="79"/>
      <c r="AD210" s="79"/>
      <c r="AE210" s="79"/>
      <c r="AF210" s="79"/>
      <c r="AG210" s="79"/>
      <c r="AH210" s="79"/>
      <c r="AI210" s="81"/>
    </row>
    <row r="211" spans="1:35" ht="18" customHeight="1">
      <c r="A211" s="79"/>
      <c r="B211" s="81"/>
      <c r="C211" s="81"/>
      <c r="D211" s="79"/>
      <c r="E211" s="81"/>
      <c r="F211" s="81"/>
      <c r="G211" s="81"/>
      <c r="H211" s="79"/>
      <c r="I211" s="79"/>
      <c r="J211" s="79"/>
      <c r="K211" s="81"/>
      <c r="L211" s="79"/>
      <c r="M211" s="79"/>
      <c r="N211" s="79"/>
      <c r="O211" s="79"/>
      <c r="P211" s="79"/>
      <c r="Q211" s="79"/>
      <c r="R211" s="79"/>
      <c r="S211" s="79"/>
      <c r="T211" s="79"/>
      <c r="U211" s="79"/>
      <c r="V211" s="79"/>
      <c r="W211" s="79"/>
      <c r="X211" s="79"/>
      <c r="Y211" s="79"/>
      <c r="Z211" s="79"/>
      <c r="AA211" s="79"/>
      <c r="AB211" s="79"/>
      <c r="AC211" s="79"/>
      <c r="AD211" s="79"/>
      <c r="AE211" s="79"/>
      <c r="AF211" s="79"/>
      <c r="AG211" s="79"/>
      <c r="AH211" s="79"/>
      <c r="AI211" s="81"/>
    </row>
    <row r="212" spans="1:35" ht="18" customHeight="1">
      <c r="A212" s="79"/>
      <c r="B212" s="81"/>
      <c r="C212" s="81"/>
      <c r="D212" s="79"/>
      <c r="E212" s="81"/>
      <c r="F212" s="81"/>
      <c r="G212" s="81"/>
      <c r="H212" s="79"/>
      <c r="I212" s="79"/>
      <c r="J212" s="79"/>
      <c r="K212" s="81"/>
      <c r="L212" s="79"/>
      <c r="M212" s="79"/>
      <c r="N212" s="79"/>
      <c r="O212" s="79"/>
      <c r="P212" s="79"/>
      <c r="Q212" s="79"/>
      <c r="R212" s="79"/>
      <c r="S212" s="79"/>
      <c r="T212" s="79"/>
      <c r="U212" s="79"/>
      <c r="V212" s="79"/>
      <c r="W212" s="79"/>
      <c r="X212" s="79"/>
      <c r="Y212" s="79"/>
      <c r="Z212" s="79"/>
      <c r="AA212" s="79"/>
      <c r="AB212" s="79"/>
      <c r="AC212" s="79"/>
      <c r="AD212" s="79"/>
      <c r="AE212" s="79"/>
      <c r="AF212" s="79"/>
      <c r="AG212" s="79"/>
      <c r="AH212" s="79"/>
      <c r="AI212" s="81"/>
    </row>
    <row r="213" spans="1:35" ht="18" customHeight="1">
      <c r="A213" s="79"/>
      <c r="B213" s="81"/>
      <c r="C213" s="81"/>
      <c r="D213" s="79"/>
      <c r="E213" s="81"/>
      <c r="F213" s="81"/>
      <c r="G213" s="81"/>
      <c r="H213" s="79"/>
      <c r="I213" s="79"/>
      <c r="J213" s="79"/>
      <c r="K213" s="81"/>
      <c r="L213" s="79"/>
      <c r="M213" s="79"/>
      <c r="N213" s="79"/>
      <c r="O213" s="79"/>
      <c r="P213" s="79"/>
      <c r="Q213" s="79"/>
      <c r="R213" s="79"/>
      <c r="S213" s="79"/>
      <c r="T213" s="79"/>
      <c r="U213" s="79"/>
      <c r="V213" s="79"/>
      <c r="W213" s="79"/>
      <c r="X213" s="79"/>
      <c r="Y213" s="79"/>
      <c r="Z213" s="79"/>
      <c r="AA213" s="79"/>
      <c r="AB213" s="79"/>
      <c r="AC213" s="79"/>
      <c r="AD213" s="79"/>
      <c r="AE213" s="79"/>
      <c r="AF213" s="79"/>
      <c r="AG213" s="79"/>
      <c r="AH213" s="79"/>
      <c r="AI213" s="81"/>
    </row>
    <row r="214" spans="1:35" ht="18" customHeight="1">
      <c r="A214" s="79"/>
      <c r="B214" s="81"/>
      <c r="C214" s="81"/>
      <c r="D214" s="79"/>
      <c r="E214" s="81"/>
      <c r="F214" s="81"/>
      <c r="G214" s="81"/>
      <c r="H214" s="79"/>
      <c r="I214" s="79"/>
      <c r="J214" s="79"/>
      <c r="K214" s="81"/>
      <c r="L214" s="79"/>
      <c r="M214" s="79"/>
      <c r="N214" s="79"/>
      <c r="O214" s="79"/>
      <c r="P214" s="79"/>
      <c r="Q214" s="79"/>
      <c r="R214" s="79"/>
      <c r="S214" s="79"/>
      <c r="T214" s="79"/>
      <c r="U214" s="79"/>
      <c r="V214" s="79"/>
      <c r="W214" s="79"/>
      <c r="X214" s="79"/>
      <c r="Y214" s="79"/>
      <c r="Z214" s="79"/>
      <c r="AA214" s="79"/>
      <c r="AB214" s="79"/>
      <c r="AC214" s="79"/>
      <c r="AD214" s="79"/>
      <c r="AE214" s="79"/>
      <c r="AF214" s="79"/>
      <c r="AG214" s="79"/>
      <c r="AH214" s="79"/>
      <c r="AI214" s="81"/>
    </row>
    <row r="215" spans="1:35" ht="18" customHeight="1">
      <c r="A215" s="79"/>
      <c r="B215" s="81"/>
      <c r="C215" s="81"/>
      <c r="D215" s="79"/>
      <c r="E215" s="81"/>
      <c r="F215" s="81"/>
      <c r="G215" s="81"/>
      <c r="H215" s="79"/>
      <c r="I215" s="79"/>
      <c r="J215" s="79"/>
      <c r="K215" s="81"/>
      <c r="L215" s="79"/>
      <c r="M215" s="79"/>
      <c r="N215" s="79"/>
      <c r="O215" s="79"/>
      <c r="P215" s="79"/>
      <c r="Q215" s="79"/>
      <c r="R215" s="79"/>
      <c r="S215" s="79"/>
      <c r="T215" s="79"/>
      <c r="U215" s="79"/>
      <c r="V215" s="79"/>
      <c r="W215" s="79"/>
      <c r="X215" s="79"/>
      <c r="Y215" s="79"/>
      <c r="Z215" s="79"/>
      <c r="AA215" s="79"/>
      <c r="AB215" s="79"/>
      <c r="AC215" s="79"/>
      <c r="AD215" s="79"/>
      <c r="AE215" s="79"/>
      <c r="AF215" s="79"/>
      <c r="AG215" s="79"/>
      <c r="AH215" s="79"/>
      <c r="AI215" s="81"/>
    </row>
    <row r="216" spans="1:35" ht="18" customHeight="1">
      <c r="A216" s="79"/>
      <c r="B216" s="81"/>
      <c r="C216" s="81"/>
      <c r="D216" s="79"/>
      <c r="E216" s="81"/>
      <c r="F216" s="81"/>
      <c r="G216" s="81"/>
      <c r="H216" s="79"/>
      <c r="I216" s="79"/>
      <c r="J216" s="79"/>
      <c r="K216" s="81"/>
      <c r="L216" s="79"/>
      <c r="M216" s="79"/>
      <c r="N216" s="79"/>
      <c r="O216" s="79"/>
      <c r="P216" s="79"/>
      <c r="Q216" s="79"/>
      <c r="R216" s="79"/>
      <c r="S216" s="79"/>
      <c r="T216" s="79"/>
      <c r="U216" s="79"/>
      <c r="V216" s="79"/>
      <c r="W216" s="79"/>
      <c r="X216" s="79"/>
      <c r="Y216" s="79"/>
      <c r="Z216" s="79"/>
      <c r="AA216" s="79"/>
      <c r="AB216" s="79"/>
      <c r="AC216" s="79"/>
      <c r="AD216" s="79"/>
      <c r="AE216" s="79"/>
      <c r="AF216" s="79"/>
      <c r="AG216" s="79"/>
      <c r="AH216" s="79"/>
      <c r="AI216" s="81"/>
    </row>
    <row r="217" spans="1:35" ht="18" customHeight="1">
      <c r="A217" s="79"/>
      <c r="B217" s="81"/>
      <c r="C217" s="81"/>
      <c r="D217" s="79"/>
      <c r="E217" s="81"/>
      <c r="F217" s="81"/>
      <c r="G217" s="81"/>
      <c r="H217" s="79"/>
      <c r="I217" s="79"/>
      <c r="J217" s="79"/>
      <c r="K217" s="81"/>
      <c r="L217" s="79"/>
      <c r="M217" s="79"/>
      <c r="N217" s="79"/>
      <c r="O217" s="79"/>
      <c r="P217" s="79"/>
      <c r="Q217" s="79"/>
      <c r="R217" s="79"/>
      <c r="S217" s="79"/>
      <c r="T217" s="79"/>
      <c r="U217" s="79"/>
      <c r="V217" s="79"/>
      <c r="W217" s="79"/>
      <c r="X217" s="79"/>
      <c r="Y217" s="79"/>
      <c r="Z217" s="79"/>
      <c r="AA217" s="79"/>
      <c r="AB217" s="79"/>
      <c r="AC217" s="79"/>
      <c r="AD217" s="79"/>
      <c r="AE217" s="79"/>
      <c r="AF217" s="79"/>
      <c r="AG217" s="79"/>
      <c r="AH217" s="79"/>
      <c r="AI217" s="81"/>
    </row>
    <row r="218" spans="1:35" ht="18" customHeight="1">
      <c r="A218" s="79"/>
      <c r="B218" s="81"/>
      <c r="C218" s="81"/>
      <c r="D218" s="79"/>
      <c r="E218" s="81"/>
      <c r="F218" s="81"/>
      <c r="G218" s="81"/>
      <c r="H218" s="79"/>
      <c r="I218" s="79"/>
      <c r="J218" s="79"/>
      <c r="K218" s="81"/>
      <c r="L218" s="79"/>
      <c r="M218" s="79"/>
      <c r="N218" s="79"/>
      <c r="O218" s="79"/>
      <c r="P218" s="79"/>
      <c r="Q218" s="79"/>
      <c r="R218" s="79"/>
      <c r="S218" s="79"/>
      <c r="T218" s="79"/>
      <c r="U218" s="79"/>
      <c r="V218" s="79"/>
      <c r="W218" s="79"/>
      <c r="X218" s="79"/>
      <c r="Y218" s="79"/>
      <c r="Z218" s="79"/>
      <c r="AA218" s="79"/>
      <c r="AB218" s="79"/>
      <c r="AC218" s="79"/>
      <c r="AD218" s="79"/>
      <c r="AE218" s="79"/>
      <c r="AF218" s="79"/>
      <c r="AG218" s="79"/>
      <c r="AH218" s="79"/>
      <c r="AI218" s="81"/>
    </row>
    <row r="219" spans="1:35" ht="18" customHeight="1">
      <c r="A219" s="79"/>
      <c r="B219" s="81"/>
      <c r="C219" s="81"/>
      <c r="D219" s="79"/>
      <c r="E219" s="81"/>
      <c r="F219" s="81"/>
      <c r="G219" s="81"/>
      <c r="H219" s="79"/>
      <c r="I219" s="79"/>
      <c r="J219" s="79"/>
      <c r="K219" s="81"/>
      <c r="L219" s="79"/>
      <c r="M219" s="79"/>
      <c r="N219" s="79"/>
      <c r="O219" s="79"/>
      <c r="P219" s="79"/>
      <c r="Q219" s="79"/>
      <c r="R219" s="79"/>
      <c r="S219" s="79"/>
      <c r="T219" s="79"/>
      <c r="U219" s="79"/>
      <c r="V219" s="79"/>
      <c r="W219" s="79"/>
      <c r="X219" s="79"/>
      <c r="Y219" s="79"/>
      <c r="Z219" s="79"/>
      <c r="AA219" s="79"/>
      <c r="AB219" s="79"/>
      <c r="AC219" s="79"/>
      <c r="AD219" s="79"/>
      <c r="AE219" s="79"/>
      <c r="AF219" s="79"/>
      <c r="AG219" s="79"/>
      <c r="AH219" s="79"/>
      <c r="AI219" s="81"/>
    </row>
    <row r="220" spans="1:35" ht="18" customHeight="1">
      <c r="A220" s="79"/>
      <c r="B220" s="81"/>
      <c r="C220" s="81"/>
      <c r="D220" s="79"/>
      <c r="E220" s="81"/>
      <c r="F220" s="81"/>
      <c r="G220" s="81"/>
      <c r="H220" s="79"/>
      <c r="I220" s="79"/>
      <c r="J220" s="79"/>
      <c r="K220" s="81"/>
      <c r="L220" s="79"/>
      <c r="M220" s="79"/>
      <c r="N220" s="79"/>
      <c r="O220" s="79"/>
      <c r="P220" s="79"/>
      <c r="Q220" s="79"/>
      <c r="R220" s="79"/>
      <c r="S220" s="79"/>
      <c r="T220" s="79"/>
      <c r="U220" s="79"/>
      <c r="V220" s="79"/>
      <c r="W220" s="79"/>
      <c r="X220" s="79"/>
      <c r="Y220" s="79"/>
      <c r="Z220" s="79"/>
      <c r="AA220" s="79"/>
      <c r="AB220" s="79"/>
      <c r="AC220" s="79"/>
      <c r="AD220" s="79"/>
      <c r="AE220" s="79"/>
      <c r="AF220" s="79"/>
      <c r="AG220" s="79"/>
      <c r="AH220" s="79"/>
      <c r="AI220" s="81"/>
    </row>
    <row r="221" spans="1:35" ht="18" customHeight="1">
      <c r="A221" s="79"/>
      <c r="B221" s="81"/>
      <c r="C221" s="81"/>
      <c r="D221" s="79"/>
      <c r="E221" s="81"/>
      <c r="F221" s="81"/>
      <c r="G221" s="81"/>
      <c r="H221" s="79"/>
      <c r="I221" s="79"/>
      <c r="J221" s="79"/>
      <c r="K221" s="81"/>
      <c r="L221" s="79"/>
      <c r="M221" s="79"/>
      <c r="N221" s="79"/>
      <c r="O221" s="79"/>
      <c r="P221" s="79"/>
      <c r="Q221" s="79"/>
      <c r="R221" s="79"/>
      <c r="S221" s="79"/>
      <c r="T221" s="79"/>
      <c r="U221" s="79"/>
      <c r="V221" s="79"/>
      <c r="W221" s="79"/>
      <c r="X221" s="79"/>
      <c r="Y221" s="79"/>
      <c r="Z221" s="79"/>
      <c r="AA221" s="79"/>
      <c r="AB221" s="79"/>
      <c r="AC221" s="79"/>
      <c r="AD221" s="79"/>
      <c r="AE221" s="79"/>
      <c r="AF221" s="79"/>
      <c r="AG221" s="79"/>
      <c r="AH221" s="79"/>
      <c r="AI221" s="81"/>
    </row>
    <row r="222" spans="1:35" ht="18" customHeight="1">
      <c r="A222" s="79"/>
      <c r="B222" s="81"/>
      <c r="C222" s="81"/>
      <c r="D222" s="79"/>
      <c r="E222" s="81"/>
      <c r="F222" s="81"/>
      <c r="G222" s="81"/>
      <c r="H222" s="79"/>
      <c r="I222" s="79"/>
      <c r="J222" s="79"/>
      <c r="K222" s="81"/>
      <c r="L222" s="79"/>
      <c r="M222" s="79"/>
      <c r="N222" s="79"/>
      <c r="O222" s="79"/>
      <c r="P222" s="79"/>
      <c r="Q222" s="79"/>
      <c r="R222" s="79"/>
      <c r="S222" s="79"/>
      <c r="T222" s="79"/>
      <c r="U222" s="79"/>
      <c r="V222" s="79"/>
      <c r="W222" s="79"/>
      <c r="X222" s="79"/>
      <c r="Y222" s="79"/>
      <c r="Z222" s="79"/>
      <c r="AA222" s="79"/>
      <c r="AB222" s="79"/>
      <c r="AC222" s="79"/>
      <c r="AD222" s="79"/>
      <c r="AE222" s="79"/>
      <c r="AF222" s="79"/>
      <c r="AG222" s="79"/>
      <c r="AH222" s="79"/>
      <c r="AI222" s="81"/>
    </row>
    <row r="223" spans="1:35" ht="18" customHeight="1">
      <c r="A223" s="79"/>
      <c r="B223" s="81"/>
      <c r="C223" s="81"/>
      <c r="D223" s="79"/>
      <c r="E223" s="81"/>
      <c r="F223" s="81"/>
      <c r="G223" s="81"/>
      <c r="H223" s="79"/>
      <c r="I223" s="79"/>
      <c r="J223" s="79"/>
      <c r="K223" s="81"/>
      <c r="L223" s="79"/>
      <c r="M223" s="79"/>
      <c r="N223" s="79"/>
      <c r="O223" s="79"/>
      <c r="P223" s="79"/>
      <c r="Q223" s="79"/>
      <c r="R223" s="79"/>
      <c r="S223" s="79"/>
      <c r="T223" s="79"/>
      <c r="U223" s="79"/>
      <c r="V223" s="79"/>
      <c r="W223" s="79"/>
      <c r="X223" s="79"/>
      <c r="Y223" s="79"/>
      <c r="Z223" s="79"/>
      <c r="AA223" s="79"/>
      <c r="AB223" s="79"/>
      <c r="AC223" s="79"/>
      <c r="AD223" s="79"/>
      <c r="AE223" s="79"/>
      <c r="AF223" s="79"/>
      <c r="AG223" s="79"/>
      <c r="AH223" s="79"/>
      <c r="AI223" s="81"/>
    </row>
    <row r="224" spans="1:35" ht="18" customHeight="1">
      <c r="A224" s="79"/>
      <c r="B224" s="81"/>
      <c r="C224" s="81"/>
      <c r="D224" s="79"/>
      <c r="E224" s="81"/>
      <c r="F224" s="81"/>
      <c r="G224" s="81"/>
      <c r="H224" s="79"/>
      <c r="I224" s="79"/>
      <c r="J224" s="79"/>
      <c r="K224" s="81"/>
      <c r="L224" s="79"/>
      <c r="M224" s="79"/>
      <c r="N224" s="79"/>
      <c r="O224" s="79"/>
      <c r="P224" s="79"/>
      <c r="Q224" s="79"/>
      <c r="R224" s="79"/>
      <c r="S224" s="79"/>
      <c r="T224" s="79"/>
      <c r="U224" s="79"/>
      <c r="V224" s="79"/>
      <c r="W224" s="79"/>
      <c r="X224" s="79"/>
      <c r="Y224" s="79"/>
      <c r="Z224" s="79"/>
      <c r="AA224" s="79"/>
      <c r="AB224" s="79"/>
      <c r="AC224" s="79"/>
      <c r="AD224" s="79"/>
      <c r="AE224" s="79"/>
      <c r="AF224" s="79"/>
      <c r="AG224" s="79"/>
      <c r="AH224" s="79"/>
      <c r="AI224" s="81"/>
    </row>
    <row r="225" spans="1:35" ht="18" customHeight="1">
      <c r="A225" s="79"/>
      <c r="B225" s="81"/>
      <c r="C225" s="81"/>
      <c r="D225" s="79"/>
      <c r="E225" s="81"/>
      <c r="F225" s="81"/>
      <c r="G225" s="81"/>
      <c r="H225" s="79"/>
      <c r="I225" s="79"/>
      <c r="J225" s="79"/>
      <c r="K225" s="81"/>
      <c r="L225" s="79"/>
      <c r="M225" s="79"/>
      <c r="N225" s="79"/>
      <c r="O225" s="79"/>
      <c r="P225" s="79"/>
      <c r="Q225" s="79"/>
      <c r="R225" s="79"/>
      <c r="S225" s="79"/>
      <c r="T225" s="79"/>
      <c r="U225" s="79"/>
      <c r="V225" s="79"/>
      <c r="W225" s="79"/>
      <c r="X225" s="79"/>
      <c r="Y225" s="79"/>
      <c r="Z225" s="79"/>
      <c r="AA225" s="79"/>
      <c r="AB225" s="79"/>
      <c r="AC225" s="79"/>
      <c r="AD225" s="79"/>
      <c r="AE225" s="79"/>
      <c r="AF225" s="79"/>
      <c r="AG225" s="79"/>
      <c r="AH225" s="79"/>
      <c r="AI225" s="81"/>
    </row>
    <row r="226" spans="1:35" ht="18" customHeight="1">
      <c r="A226" s="79"/>
      <c r="B226" s="81"/>
      <c r="C226" s="81"/>
      <c r="D226" s="79"/>
      <c r="E226" s="81"/>
      <c r="F226" s="81"/>
      <c r="G226" s="81"/>
      <c r="H226" s="79"/>
      <c r="I226" s="79"/>
      <c r="J226" s="79"/>
      <c r="K226" s="81"/>
      <c r="L226" s="79"/>
      <c r="M226" s="79"/>
      <c r="N226" s="79"/>
      <c r="O226" s="79"/>
      <c r="P226" s="79"/>
      <c r="Q226" s="79"/>
      <c r="R226" s="79"/>
      <c r="S226" s="79"/>
      <c r="T226" s="79"/>
      <c r="U226" s="79"/>
      <c r="V226" s="79"/>
      <c r="W226" s="79"/>
      <c r="X226" s="79"/>
      <c r="Y226" s="79"/>
      <c r="Z226" s="79"/>
      <c r="AA226" s="79"/>
      <c r="AB226" s="79"/>
      <c r="AC226" s="79"/>
      <c r="AD226" s="79"/>
      <c r="AE226" s="79"/>
      <c r="AF226" s="79"/>
      <c r="AG226" s="79"/>
      <c r="AH226" s="79"/>
      <c r="AI226" s="81"/>
    </row>
    <row r="227" spans="1:35" ht="18" customHeight="1">
      <c r="A227" s="79"/>
      <c r="B227" s="81"/>
      <c r="C227" s="81"/>
      <c r="D227" s="79"/>
      <c r="E227" s="81"/>
      <c r="F227" s="81"/>
      <c r="G227" s="81"/>
      <c r="H227" s="79"/>
      <c r="I227" s="79"/>
      <c r="J227" s="79"/>
      <c r="K227" s="81"/>
      <c r="L227" s="79"/>
      <c r="M227" s="79"/>
      <c r="N227" s="79"/>
      <c r="O227" s="79"/>
      <c r="P227" s="79"/>
      <c r="Q227" s="79"/>
      <c r="R227" s="79"/>
      <c r="S227" s="79"/>
      <c r="T227" s="79"/>
      <c r="U227" s="79"/>
      <c r="V227" s="79"/>
      <c r="W227" s="79"/>
      <c r="X227" s="79"/>
      <c r="Y227" s="79"/>
      <c r="Z227" s="79"/>
      <c r="AA227" s="79"/>
      <c r="AB227" s="79"/>
      <c r="AC227" s="79"/>
      <c r="AD227" s="79"/>
      <c r="AE227" s="79"/>
      <c r="AF227" s="79"/>
      <c r="AG227" s="79"/>
      <c r="AH227" s="79"/>
      <c r="AI227" s="81"/>
    </row>
    <row r="228" spans="1:35" ht="18" customHeight="1">
      <c r="A228" s="79"/>
      <c r="B228" s="81"/>
      <c r="C228" s="81"/>
      <c r="D228" s="79"/>
      <c r="E228" s="81"/>
      <c r="F228" s="81"/>
      <c r="G228" s="81"/>
      <c r="H228" s="79"/>
      <c r="I228" s="79"/>
      <c r="J228" s="79"/>
      <c r="K228" s="81"/>
      <c r="L228" s="79"/>
      <c r="M228" s="79"/>
      <c r="N228" s="79"/>
      <c r="O228" s="79"/>
      <c r="P228" s="79"/>
      <c r="Q228" s="79"/>
      <c r="R228" s="79"/>
      <c r="S228" s="79"/>
      <c r="T228" s="79"/>
      <c r="U228" s="79"/>
      <c r="V228" s="79"/>
      <c r="W228" s="79"/>
      <c r="X228" s="79"/>
      <c r="Y228" s="79"/>
      <c r="Z228" s="79"/>
      <c r="AA228" s="79"/>
      <c r="AB228" s="79"/>
      <c r="AC228" s="79"/>
      <c r="AD228" s="79"/>
      <c r="AE228" s="79"/>
      <c r="AF228" s="79"/>
      <c r="AG228" s="79"/>
      <c r="AH228" s="79"/>
      <c r="AI228" s="81"/>
    </row>
    <row r="229" spans="1:35" ht="18" customHeight="1">
      <c r="A229" s="79"/>
      <c r="B229" s="81"/>
      <c r="C229" s="81"/>
      <c r="D229" s="79"/>
      <c r="E229" s="81"/>
      <c r="F229" s="81"/>
      <c r="G229" s="81"/>
      <c r="H229" s="79"/>
      <c r="I229" s="79"/>
      <c r="J229" s="79"/>
      <c r="K229" s="81"/>
      <c r="L229" s="79"/>
      <c r="M229" s="79"/>
      <c r="N229" s="79"/>
      <c r="O229" s="79"/>
      <c r="P229" s="79"/>
      <c r="Q229" s="79"/>
      <c r="R229" s="79"/>
      <c r="S229" s="79"/>
      <c r="T229" s="79"/>
      <c r="U229" s="79"/>
      <c r="V229" s="79"/>
      <c r="W229" s="79"/>
      <c r="X229" s="79"/>
      <c r="Y229" s="79"/>
      <c r="Z229" s="79"/>
      <c r="AA229" s="79"/>
      <c r="AB229" s="79"/>
      <c r="AC229" s="79"/>
      <c r="AD229" s="79"/>
      <c r="AE229" s="79"/>
      <c r="AF229" s="79"/>
      <c r="AG229" s="79"/>
      <c r="AH229" s="79"/>
      <c r="AI229" s="81"/>
    </row>
    <row r="230" spans="1:35" ht="18" customHeight="1">
      <c r="A230" s="79"/>
      <c r="B230" s="81"/>
      <c r="C230" s="81"/>
      <c r="D230" s="79"/>
      <c r="E230" s="81"/>
      <c r="F230" s="81"/>
      <c r="G230" s="81"/>
      <c r="H230" s="79"/>
      <c r="I230" s="79"/>
      <c r="J230" s="79"/>
      <c r="K230" s="81"/>
      <c r="L230" s="79"/>
      <c r="M230" s="79"/>
      <c r="N230" s="79"/>
      <c r="O230" s="79"/>
      <c r="P230" s="79"/>
      <c r="Q230" s="79"/>
      <c r="R230" s="79"/>
      <c r="S230" s="79"/>
      <c r="T230" s="79"/>
      <c r="U230" s="79"/>
      <c r="V230" s="79"/>
      <c r="W230" s="79"/>
      <c r="X230" s="79"/>
      <c r="Y230" s="79"/>
      <c r="Z230" s="79"/>
      <c r="AA230" s="79"/>
      <c r="AB230" s="79"/>
      <c r="AC230" s="79"/>
      <c r="AD230" s="79"/>
      <c r="AE230" s="79"/>
      <c r="AF230" s="79"/>
      <c r="AG230" s="79"/>
      <c r="AH230" s="79"/>
      <c r="AI230" s="81"/>
    </row>
    <row r="231" spans="1:35" ht="18" customHeight="1">
      <c r="A231" s="79"/>
      <c r="B231" s="81"/>
      <c r="C231" s="81"/>
      <c r="D231" s="79"/>
      <c r="E231" s="81"/>
      <c r="F231" s="81"/>
      <c r="G231" s="81"/>
      <c r="H231" s="79"/>
      <c r="I231" s="79"/>
      <c r="J231" s="79"/>
      <c r="K231" s="81"/>
      <c r="L231" s="79"/>
      <c r="M231" s="79"/>
      <c r="N231" s="79"/>
      <c r="O231" s="79"/>
      <c r="P231" s="79"/>
      <c r="Q231" s="79"/>
      <c r="R231" s="79"/>
      <c r="S231" s="79"/>
      <c r="T231" s="79"/>
      <c r="U231" s="79"/>
      <c r="V231" s="79"/>
      <c r="W231" s="79"/>
      <c r="X231" s="79"/>
      <c r="Y231" s="79"/>
      <c r="Z231" s="79"/>
      <c r="AA231" s="79"/>
      <c r="AB231" s="79"/>
      <c r="AC231" s="79"/>
      <c r="AD231" s="79"/>
      <c r="AE231" s="79"/>
      <c r="AF231" s="79"/>
      <c r="AG231" s="79"/>
      <c r="AH231" s="79"/>
      <c r="AI231" s="81"/>
    </row>
    <row r="232" spans="1:35" ht="18" customHeight="1">
      <c r="A232" s="79"/>
      <c r="B232" s="81"/>
      <c r="C232" s="81"/>
      <c r="D232" s="79"/>
      <c r="E232" s="81"/>
      <c r="F232" s="81"/>
      <c r="G232" s="81"/>
      <c r="H232" s="79"/>
      <c r="I232" s="79"/>
      <c r="J232" s="79"/>
      <c r="K232" s="81"/>
      <c r="L232" s="79"/>
      <c r="M232" s="79"/>
      <c r="N232" s="79"/>
      <c r="O232" s="79"/>
      <c r="P232" s="79"/>
      <c r="Q232" s="79"/>
      <c r="R232" s="79"/>
      <c r="S232" s="79"/>
      <c r="T232" s="79"/>
      <c r="U232" s="79"/>
      <c r="V232" s="79"/>
      <c r="W232" s="79"/>
      <c r="X232" s="79"/>
      <c r="Y232" s="79"/>
      <c r="Z232" s="79"/>
      <c r="AA232" s="79"/>
      <c r="AB232" s="79"/>
      <c r="AC232" s="79"/>
      <c r="AD232" s="79"/>
      <c r="AE232" s="79"/>
      <c r="AF232" s="79"/>
      <c r="AG232" s="79"/>
      <c r="AH232" s="79"/>
      <c r="AI232" s="81"/>
    </row>
    <row r="233" spans="1:35" ht="18" customHeight="1">
      <c r="A233" s="79"/>
      <c r="B233" s="81"/>
      <c r="C233" s="81"/>
      <c r="D233" s="79"/>
      <c r="E233" s="81"/>
      <c r="F233" s="81"/>
      <c r="G233" s="81"/>
      <c r="H233" s="79"/>
      <c r="I233" s="79"/>
      <c r="J233" s="79"/>
      <c r="K233" s="81"/>
      <c r="L233" s="79"/>
      <c r="M233" s="79"/>
      <c r="N233" s="79"/>
      <c r="O233" s="79"/>
      <c r="P233" s="79"/>
      <c r="Q233" s="79"/>
      <c r="R233" s="79"/>
      <c r="S233" s="79"/>
      <c r="T233" s="79"/>
      <c r="U233" s="79"/>
      <c r="V233" s="79"/>
      <c r="W233" s="79"/>
      <c r="X233" s="79"/>
      <c r="Y233" s="79"/>
      <c r="Z233" s="79"/>
      <c r="AA233" s="79"/>
      <c r="AB233" s="79"/>
      <c r="AC233" s="79"/>
      <c r="AD233" s="79"/>
      <c r="AE233" s="79"/>
      <c r="AF233" s="79"/>
      <c r="AG233" s="79"/>
      <c r="AH233" s="79"/>
      <c r="AI233" s="81"/>
    </row>
    <row r="234" spans="1:35" ht="18" customHeight="1">
      <c r="A234" s="79"/>
      <c r="B234" s="81"/>
      <c r="C234" s="81"/>
      <c r="D234" s="79"/>
      <c r="E234" s="81"/>
      <c r="F234" s="81"/>
      <c r="G234" s="81"/>
      <c r="H234" s="79"/>
      <c r="I234" s="79"/>
      <c r="J234" s="79"/>
      <c r="K234" s="81"/>
      <c r="L234" s="79"/>
      <c r="M234" s="79"/>
      <c r="N234" s="79"/>
      <c r="O234" s="79"/>
      <c r="P234" s="79"/>
      <c r="Q234" s="79"/>
      <c r="R234" s="79"/>
      <c r="S234" s="79"/>
      <c r="T234" s="79"/>
      <c r="U234" s="79"/>
      <c r="V234" s="79"/>
      <c r="W234" s="79"/>
      <c r="X234" s="79"/>
      <c r="Y234" s="79"/>
      <c r="Z234" s="79"/>
      <c r="AA234" s="79"/>
      <c r="AB234" s="79"/>
      <c r="AC234" s="79"/>
      <c r="AD234" s="79"/>
      <c r="AE234" s="79"/>
      <c r="AF234" s="79"/>
      <c r="AG234" s="79"/>
      <c r="AH234" s="79"/>
      <c r="AI234" s="81"/>
    </row>
    <row r="235" spans="1:35" ht="18" customHeight="1">
      <c r="A235" s="79"/>
      <c r="B235" s="81"/>
      <c r="C235" s="81"/>
      <c r="D235" s="79"/>
      <c r="E235" s="81"/>
      <c r="F235" s="81"/>
      <c r="G235" s="81"/>
      <c r="H235" s="79"/>
      <c r="I235" s="79"/>
      <c r="J235" s="79"/>
      <c r="K235" s="81"/>
      <c r="L235" s="79"/>
      <c r="M235" s="79"/>
      <c r="N235" s="79"/>
      <c r="O235" s="79"/>
      <c r="P235" s="79"/>
      <c r="Q235" s="79"/>
      <c r="R235" s="79"/>
      <c r="S235" s="79"/>
      <c r="T235" s="79"/>
      <c r="U235" s="79"/>
      <c r="V235" s="79"/>
      <c r="W235" s="79"/>
      <c r="X235" s="79"/>
      <c r="Y235" s="79"/>
      <c r="Z235" s="79"/>
      <c r="AA235" s="79"/>
      <c r="AB235" s="79"/>
      <c r="AC235" s="79"/>
      <c r="AD235" s="79"/>
      <c r="AE235" s="79"/>
      <c r="AF235" s="79"/>
      <c r="AG235" s="79"/>
      <c r="AH235" s="79"/>
      <c r="AI235" s="81"/>
    </row>
    <row r="236" spans="1:35" ht="18" customHeight="1">
      <c r="A236" s="79"/>
      <c r="B236" s="81"/>
      <c r="C236" s="81"/>
      <c r="D236" s="79"/>
      <c r="E236" s="81"/>
      <c r="F236" s="81"/>
      <c r="G236" s="81"/>
      <c r="H236" s="79"/>
      <c r="I236" s="79"/>
      <c r="J236" s="79"/>
      <c r="K236" s="81"/>
      <c r="L236" s="79"/>
      <c r="M236" s="79"/>
      <c r="N236" s="79"/>
      <c r="O236" s="79"/>
      <c r="P236" s="79"/>
      <c r="Q236" s="79"/>
      <c r="R236" s="79"/>
      <c r="S236" s="79"/>
      <c r="T236" s="79"/>
      <c r="U236" s="79"/>
      <c r="V236" s="79"/>
      <c r="W236" s="79"/>
      <c r="X236" s="79"/>
      <c r="Y236" s="79"/>
      <c r="Z236" s="79"/>
      <c r="AA236" s="79"/>
      <c r="AB236" s="79"/>
      <c r="AC236" s="79"/>
      <c r="AD236" s="79"/>
      <c r="AE236" s="79"/>
      <c r="AF236" s="79"/>
      <c r="AG236" s="79"/>
      <c r="AH236" s="79"/>
      <c r="AI236" s="81"/>
    </row>
    <row r="237" spans="1:35" ht="18" customHeight="1">
      <c r="A237" s="79"/>
      <c r="B237" s="81"/>
      <c r="C237" s="81"/>
      <c r="D237" s="79"/>
      <c r="E237" s="81"/>
      <c r="F237" s="81"/>
      <c r="G237" s="81"/>
      <c r="H237" s="79"/>
      <c r="I237" s="79"/>
      <c r="J237" s="79"/>
      <c r="K237" s="81"/>
      <c r="L237" s="79"/>
      <c r="M237" s="79"/>
      <c r="N237" s="79"/>
      <c r="O237" s="79"/>
      <c r="P237" s="79"/>
      <c r="Q237" s="79"/>
      <c r="R237" s="79"/>
      <c r="S237" s="79"/>
      <c r="T237" s="79"/>
      <c r="U237" s="79"/>
      <c r="V237" s="79"/>
      <c r="W237" s="79"/>
      <c r="X237" s="79"/>
      <c r="Y237" s="79"/>
      <c r="Z237" s="79"/>
      <c r="AA237" s="79"/>
      <c r="AB237" s="79"/>
      <c r="AC237" s="79"/>
      <c r="AD237" s="79"/>
      <c r="AE237" s="79"/>
      <c r="AF237" s="79"/>
      <c r="AG237" s="79"/>
      <c r="AH237" s="79"/>
      <c r="AI237" s="81"/>
    </row>
    <row r="238" spans="1:35" ht="18" customHeight="1">
      <c r="A238" s="79"/>
      <c r="B238" s="81"/>
      <c r="C238" s="81"/>
      <c r="D238" s="79"/>
      <c r="E238" s="81"/>
      <c r="F238" s="81"/>
      <c r="G238" s="81"/>
      <c r="H238" s="79"/>
      <c r="I238" s="79"/>
      <c r="J238" s="79"/>
      <c r="K238" s="81"/>
      <c r="L238" s="79"/>
      <c r="M238" s="79"/>
      <c r="N238" s="79"/>
      <c r="O238" s="79"/>
      <c r="P238" s="79"/>
      <c r="Q238" s="79"/>
      <c r="R238" s="79"/>
      <c r="S238" s="79"/>
      <c r="T238" s="79"/>
      <c r="U238" s="79"/>
      <c r="V238" s="79"/>
      <c r="W238" s="79"/>
      <c r="X238" s="79"/>
      <c r="Y238" s="79"/>
      <c r="Z238" s="79"/>
      <c r="AA238" s="79"/>
      <c r="AB238" s="79"/>
      <c r="AC238" s="79"/>
      <c r="AD238" s="79"/>
      <c r="AE238" s="79"/>
      <c r="AF238" s="79"/>
      <c r="AG238" s="79"/>
      <c r="AH238" s="79"/>
      <c r="AI238" s="81"/>
    </row>
    <row r="239" spans="1:35" ht="18" customHeight="1">
      <c r="A239" s="79"/>
      <c r="B239" s="81"/>
      <c r="C239" s="81"/>
      <c r="D239" s="79"/>
      <c r="E239" s="81"/>
      <c r="F239" s="81"/>
      <c r="G239" s="81"/>
      <c r="H239" s="79"/>
      <c r="I239" s="79"/>
      <c r="J239" s="79"/>
      <c r="K239" s="81"/>
      <c r="L239" s="79"/>
      <c r="M239" s="79"/>
      <c r="N239" s="79"/>
      <c r="O239" s="79"/>
      <c r="P239" s="79"/>
      <c r="Q239" s="79"/>
      <c r="R239" s="79"/>
      <c r="S239" s="79"/>
      <c r="T239" s="79"/>
      <c r="U239" s="79"/>
      <c r="V239" s="79"/>
      <c r="W239" s="79"/>
      <c r="X239" s="79"/>
      <c r="Y239" s="79"/>
      <c r="Z239" s="79"/>
      <c r="AA239" s="79"/>
      <c r="AB239" s="79"/>
      <c r="AC239" s="79"/>
      <c r="AD239" s="79"/>
      <c r="AE239" s="79"/>
      <c r="AF239" s="79"/>
      <c r="AG239" s="79"/>
      <c r="AH239" s="79"/>
      <c r="AI239" s="81"/>
    </row>
    <row r="240" spans="1:35" ht="18" customHeight="1">
      <c r="A240" s="79"/>
      <c r="B240" s="81"/>
      <c r="C240" s="81"/>
      <c r="D240" s="79"/>
      <c r="E240" s="81"/>
      <c r="F240" s="81"/>
      <c r="G240" s="81"/>
      <c r="H240" s="79"/>
      <c r="I240" s="79"/>
      <c r="J240" s="79"/>
      <c r="K240" s="81"/>
      <c r="L240" s="79"/>
      <c r="M240" s="79"/>
      <c r="N240" s="79"/>
      <c r="O240" s="79"/>
      <c r="P240" s="79"/>
      <c r="Q240" s="79"/>
      <c r="R240" s="79"/>
      <c r="S240" s="79"/>
      <c r="T240" s="79"/>
      <c r="U240" s="79"/>
      <c r="V240" s="79"/>
      <c r="W240" s="79"/>
      <c r="X240" s="79"/>
      <c r="Y240" s="79"/>
      <c r="Z240" s="79"/>
      <c r="AA240" s="79"/>
      <c r="AB240" s="79"/>
      <c r="AC240" s="79"/>
      <c r="AD240" s="79"/>
      <c r="AE240" s="79"/>
      <c r="AF240" s="79"/>
      <c r="AG240" s="79"/>
      <c r="AH240" s="79"/>
      <c r="AI240" s="81"/>
    </row>
    <row r="241" spans="1:35" ht="18" customHeight="1">
      <c r="A241" s="79"/>
      <c r="B241" s="81"/>
      <c r="C241" s="81"/>
      <c r="D241" s="79"/>
      <c r="E241" s="81"/>
      <c r="F241" s="81"/>
      <c r="G241" s="81"/>
      <c r="H241" s="79"/>
      <c r="I241" s="79"/>
      <c r="J241" s="79"/>
      <c r="K241" s="81"/>
      <c r="L241" s="79"/>
      <c r="M241" s="79"/>
      <c r="N241" s="79"/>
      <c r="O241" s="79"/>
      <c r="P241" s="79"/>
      <c r="Q241" s="79"/>
      <c r="R241" s="79"/>
      <c r="S241" s="79"/>
      <c r="T241" s="79"/>
      <c r="U241" s="79"/>
      <c r="V241" s="79"/>
      <c r="W241" s="79"/>
      <c r="X241" s="79"/>
      <c r="Y241" s="79"/>
      <c r="Z241" s="79"/>
      <c r="AA241" s="79"/>
      <c r="AB241" s="79"/>
      <c r="AC241" s="79"/>
      <c r="AD241" s="79"/>
      <c r="AE241" s="79"/>
      <c r="AF241" s="79"/>
      <c r="AG241" s="79"/>
      <c r="AH241" s="79"/>
      <c r="AI241" s="81"/>
    </row>
    <row r="242" spans="1:35" ht="18" customHeight="1">
      <c r="A242" s="79"/>
      <c r="B242" s="81"/>
      <c r="C242" s="81"/>
      <c r="D242" s="79"/>
      <c r="E242" s="81"/>
      <c r="F242" s="81"/>
      <c r="G242" s="81"/>
      <c r="H242" s="79"/>
      <c r="I242" s="79"/>
      <c r="J242" s="79"/>
      <c r="K242" s="81"/>
      <c r="L242" s="79"/>
      <c r="M242" s="79"/>
      <c r="N242" s="79"/>
      <c r="O242" s="79"/>
      <c r="P242" s="79"/>
      <c r="Q242" s="79"/>
      <c r="R242" s="79"/>
      <c r="S242" s="79"/>
      <c r="T242" s="79"/>
      <c r="U242" s="79"/>
      <c r="V242" s="79"/>
      <c r="W242" s="79"/>
      <c r="X242" s="79"/>
      <c r="Y242" s="79"/>
      <c r="Z242" s="79"/>
      <c r="AA242" s="79"/>
      <c r="AB242" s="79"/>
      <c r="AC242" s="79"/>
      <c r="AD242" s="79"/>
      <c r="AE242" s="79"/>
      <c r="AF242" s="79"/>
      <c r="AG242" s="79"/>
      <c r="AH242" s="79"/>
      <c r="AI242" s="81"/>
    </row>
    <row r="243" spans="1:35" ht="18" customHeight="1">
      <c r="A243" s="79"/>
      <c r="B243" s="81"/>
      <c r="C243" s="81"/>
      <c r="D243" s="79"/>
      <c r="E243" s="81"/>
      <c r="F243" s="81"/>
      <c r="G243" s="81"/>
      <c r="H243" s="79"/>
      <c r="I243" s="79"/>
      <c r="J243" s="79"/>
      <c r="K243" s="81"/>
      <c r="L243" s="79"/>
      <c r="M243" s="79"/>
      <c r="N243" s="79"/>
      <c r="O243" s="79"/>
      <c r="P243" s="79"/>
      <c r="Q243" s="79"/>
      <c r="R243" s="79"/>
      <c r="S243" s="79"/>
      <c r="T243" s="79"/>
      <c r="U243" s="79"/>
      <c r="V243" s="79"/>
      <c r="W243" s="79"/>
      <c r="X243" s="79"/>
      <c r="Y243" s="79"/>
      <c r="Z243" s="79"/>
      <c r="AA243" s="79"/>
      <c r="AB243" s="79"/>
      <c r="AC243" s="79"/>
      <c r="AD243" s="79"/>
      <c r="AE243" s="79"/>
      <c r="AF243" s="79"/>
      <c r="AG243" s="79"/>
      <c r="AH243" s="79"/>
      <c r="AI243" s="81"/>
    </row>
    <row r="244" spans="1:35" ht="18" customHeight="1">
      <c r="A244" s="79"/>
      <c r="B244" s="81"/>
      <c r="C244" s="81"/>
      <c r="D244" s="79"/>
      <c r="E244" s="81"/>
      <c r="F244" s="81"/>
      <c r="G244" s="81"/>
      <c r="H244" s="79"/>
      <c r="I244" s="79"/>
      <c r="J244" s="79"/>
      <c r="K244" s="81"/>
      <c r="L244" s="79"/>
      <c r="M244" s="79"/>
      <c r="N244" s="79"/>
      <c r="O244" s="79"/>
      <c r="P244" s="79"/>
      <c r="Q244" s="79"/>
      <c r="R244" s="79"/>
      <c r="S244" s="79"/>
      <c r="T244" s="79"/>
      <c r="U244" s="79"/>
      <c r="V244" s="79"/>
      <c r="W244" s="79"/>
      <c r="X244" s="79"/>
      <c r="Y244" s="79"/>
      <c r="Z244" s="79"/>
      <c r="AA244" s="79"/>
      <c r="AB244" s="79"/>
      <c r="AC244" s="79"/>
      <c r="AD244" s="79"/>
      <c r="AE244" s="79"/>
      <c r="AF244" s="79"/>
      <c r="AG244" s="79"/>
      <c r="AH244" s="79"/>
      <c r="AI244" s="81"/>
    </row>
    <row r="245" spans="1:35" ht="18" customHeight="1">
      <c r="A245" s="79"/>
      <c r="B245" s="81"/>
      <c r="C245" s="81"/>
      <c r="D245" s="79"/>
      <c r="E245" s="81"/>
      <c r="F245" s="81"/>
      <c r="G245" s="81"/>
      <c r="H245" s="79"/>
      <c r="I245" s="79"/>
      <c r="J245" s="79"/>
      <c r="K245" s="81"/>
      <c r="L245" s="79"/>
      <c r="M245" s="79"/>
      <c r="N245" s="79"/>
      <c r="O245" s="79"/>
      <c r="P245" s="79"/>
      <c r="Q245" s="79"/>
      <c r="R245" s="79"/>
      <c r="S245" s="79"/>
      <c r="T245" s="79"/>
      <c r="U245" s="79"/>
      <c r="V245" s="79"/>
      <c r="W245" s="79"/>
      <c r="X245" s="79"/>
      <c r="Y245" s="79"/>
      <c r="Z245" s="79"/>
      <c r="AA245" s="79"/>
      <c r="AB245" s="79"/>
      <c r="AC245" s="79"/>
      <c r="AD245" s="79"/>
      <c r="AE245" s="79"/>
      <c r="AF245" s="79"/>
      <c r="AG245" s="79"/>
      <c r="AH245" s="79"/>
      <c r="AI245" s="81"/>
    </row>
    <row r="246" spans="1:35" ht="18" customHeight="1">
      <c r="A246" s="79"/>
      <c r="B246" s="81"/>
      <c r="C246" s="81"/>
      <c r="D246" s="79"/>
      <c r="E246" s="81"/>
      <c r="F246" s="81"/>
      <c r="G246" s="81"/>
      <c r="H246" s="79"/>
      <c r="I246" s="79"/>
      <c r="J246" s="79"/>
      <c r="K246" s="81"/>
      <c r="L246" s="79"/>
      <c r="M246" s="79"/>
      <c r="N246" s="79"/>
      <c r="O246" s="79"/>
      <c r="P246" s="79"/>
      <c r="Q246" s="79"/>
      <c r="R246" s="79"/>
      <c r="S246" s="79"/>
      <c r="T246" s="79"/>
      <c r="U246" s="79"/>
      <c r="V246" s="79"/>
      <c r="W246" s="79"/>
      <c r="X246" s="79"/>
      <c r="Y246" s="79"/>
      <c r="Z246" s="79"/>
      <c r="AA246" s="79"/>
      <c r="AB246" s="79"/>
      <c r="AC246" s="79"/>
      <c r="AD246" s="79"/>
      <c r="AE246" s="79"/>
      <c r="AF246" s="79"/>
      <c r="AG246" s="79"/>
      <c r="AH246" s="79"/>
      <c r="AI246" s="81"/>
    </row>
    <row r="247" spans="1:35" ht="18" customHeight="1">
      <c r="A247" s="79"/>
      <c r="B247" s="81"/>
      <c r="C247" s="81"/>
      <c r="D247" s="79"/>
      <c r="E247" s="81"/>
      <c r="F247" s="81"/>
      <c r="G247" s="81"/>
      <c r="H247" s="79"/>
      <c r="I247" s="79"/>
      <c r="J247" s="79"/>
      <c r="K247" s="81"/>
      <c r="L247" s="79"/>
      <c r="M247" s="79"/>
      <c r="N247" s="79"/>
      <c r="O247" s="79"/>
      <c r="P247" s="79"/>
      <c r="Q247" s="79"/>
      <c r="R247" s="79"/>
      <c r="S247" s="79"/>
      <c r="T247" s="79"/>
      <c r="U247" s="79"/>
      <c r="V247" s="79"/>
      <c r="W247" s="79"/>
      <c r="X247" s="79"/>
      <c r="Y247" s="79"/>
      <c r="Z247" s="79"/>
      <c r="AA247" s="79"/>
      <c r="AB247" s="79"/>
      <c r="AC247" s="79"/>
      <c r="AD247" s="79"/>
      <c r="AE247" s="79"/>
      <c r="AF247" s="79"/>
      <c r="AG247" s="79"/>
      <c r="AH247" s="79"/>
      <c r="AI247" s="81"/>
    </row>
    <row r="248" spans="1:35" ht="18" customHeight="1">
      <c r="A248" s="79"/>
      <c r="B248" s="81"/>
      <c r="C248" s="81"/>
      <c r="D248" s="79"/>
      <c r="E248" s="81"/>
      <c r="F248" s="81"/>
      <c r="G248" s="81"/>
      <c r="H248" s="79"/>
      <c r="I248" s="79"/>
      <c r="J248" s="79"/>
      <c r="K248" s="81"/>
      <c r="L248" s="79"/>
      <c r="M248" s="79"/>
      <c r="N248" s="79"/>
      <c r="O248" s="79"/>
      <c r="P248" s="79"/>
      <c r="Q248" s="79"/>
      <c r="R248" s="79"/>
      <c r="S248" s="79"/>
      <c r="T248" s="79"/>
      <c r="U248" s="79"/>
      <c r="V248" s="79"/>
      <c r="W248" s="79"/>
      <c r="X248" s="79"/>
      <c r="Y248" s="79"/>
      <c r="Z248" s="79"/>
      <c r="AA248" s="79"/>
      <c r="AB248" s="79"/>
      <c r="AC248" s="79"/>
      <c r="AD248" s="79"/>
      <c r="AE248" s="79"/>
      <c r="AF248" s="79"/>
      <c r="AG248" s="79"/>
      <c r="AH248" s="79"/>
      <c r="AI248" s="81"/>
    </row>
    <row r="249" spans="1:35" ht="18" customHeight="1">
      <c r="A249" s="79"/>
      <c r="B249" s="81"/>
      <c r="C249" s="81"/>
      <c r="D249" s="79"/>
      <c r="E249" s="81"/>
      <c r="F249" s="81"/>
      <c r="G249" s="81"/>
      <c r="H249" s="79"/>
      <c r="I249" s="79"/>
      <c r="J249" s="79"/>
      <c r="K249" s="81"/>
      <c r="L249" s="79"/>
      <c r="M249" s="79"/>
      <c r="N249" s="79"/>
      <c r="O249" s="79"/>
      <c r="P249" s="79"/>
      <c r="Q249" s="79"/>
      <c r="R249" s="79"/>
      <c r="S249" s="79"/>
      <c r="T249" s="79"/>
      <c r="U249" s="79"/>
      <c r="V249" s="79"/>
      <c r="W249" s="79"/>
      <c r="X249" s="79"/>
      <c r="Y249" s="79"/>
      <c r="Z249" s="79"/>
      <c r="AA249" s="79"/>
      <c r="AB249" s="79"/>
      <c r="AC249" s="79"/>
      <c r="AD249" s="79"/>
      <c r="AE249" s="79"/>
      <c r="AF249" s="79"/>
      <c r="AG249" s="79"/>
      <c r="AH249" s="79"/>
      <c r="AI249" s="81"/>
    </row>
    <row r="250" spans="1:35" ht="18" customHeight="1">
      <c r="A250" s="79"/>
      <c r="B250" s="81"/>
      <c r="C250" s="81"/>
      <c r="D250" s="79"/>
      <c r="E250" s="81"/>
      <c r="F250" s="81"/>
      <c r="G250" s="81"/>
      <c r="H250" s="79"/>
      <c r="I250" s="79"/>
      <c r="J250" s="79"/>
      <c r="K250" s="81"/>
      <c r="L250" s="79"/>
      <c r="M250" s="79"/>
      <c r="N250" s="79"/>
      <c r="O250" s="79"/>
      <c r="P250" s="79"/>
      <c r="Q250" s="79"/>
      <c r="R250" s="79"/>
      <c r="S250" s="79"/>
      <c r="T250" s="79"/>
      <c r="U250" s="79"/>
      <c r="V250" s="79"/>
      <c r="W250" s="79"/>
      <c r="X250" s="79"/>
      <c r="Y250" s="79"/>
      <c r="Z250" s="79"/>
      <c r="AA250" s="79"/>
      <c r="AB250" s="79"/>
      <c r="AC250" s="79"/>
      <c r="AD250" s="79"/>
      <c r="AE250" s="79"/>
      <c r="AF250" s="79"/>
      <c r="AG250" s="79"/>
      <c r="AH250" s="79"/>
      <c r="AI250" s="81"/>
    </row>
    <row r="251" spans="1:35" ht="18" customHeight="1">
      <c r="A251" s="79"/>
      <c r="B251" s="81"/>
      <c r="C251" s="81"/>
      <c r="D251" s="79"/>
      <c r="E251" s="81"/>
      <c r="F251" s="81"/>
      <c r="G251" s="81"/>
      <c r="H251" s="79"/>
      <c r="I251" s="79"/>
      <c r="J251" s="79"/>
      <c r="K251" s="81"/>
      <c r="L251" s="79"/>
      <c r="M251" s="79"/>
      <c r="N251" s="79"/>
      <c r="O251" s="79"/>
      <c r="P251" s="79"/>
      <c r="Q251" s="79"/>
      <c r="R251" s="79"/>
      <c r="S251" s="79"/>
      <c r="T251" s="79"/>
      <c r="U251" s="79"/>
      <c r="V251" s="79"/>
      <c r="W251" s="79"/>
      <c r="X251" s="79"/>
      <c r="Y251" s="79"/>
      <c r="Z251" s="79"/>
      <c r="AA251" s="79"/>
      <c r="AB251" s="79"/>
      <c r="AC251" s="79"/>
      <c r="AD251" s="79"/>
      <c r="AE251" s="79"/>
      <c r="AF251" s="79"/>
      <c r="AG251" s="79"/>
      <c r="AH251" s="79"/>
      <c r="AI251" s="81"/>
    </row>
    <row r="252" spans="1:35" ht="18" customHeight="1">
      <c r="A252" s="79"/>
      <c r="B252" s="81"/>
      <c r="C252" s="81"/>
      <c r="D252" s="79"/>
      <c r="E252" s="81"/>
      <c r="F252" s="81"/>
      <c r="G252" s="81"/>
      <c r="H252" s="79"/>
      <c r="I252" s="79"/>
      <c r="J252" s="79"/>
      <c r="K252" s="81"/>
      <c r="L252" s="79"/>
      <c r="M252" s="79"/>
      <c r="N252" s="79"/>
      <c r="O252" s="79"/>
      <c r="P252" s="79"/>
      <c r="Q252" s="79"/>
      <c r="R252" s="79"/>
      <c r="S252" s="79"/>
      <c r="T252" s="79"/>
      <c r="U252" s="79"/>
      <c r="V252" s="79"/>
      <c r="W252" s="79"/>
      <c r="X252" s="79"/>
      <c r="Y252" s="79"/>
      <c r="Z252" s="79"/>
      <c r="AA252" s="79"/>
      <c r="AB252" s="79"/>
      <c r="AC252" s="79"/>
      <c r="AD252" s="79"/>
      <c r="AE252" s="79"/>
      <c r="AF252" s="79"/>
      <c r="AG252" s="79"/>
      <c r="AH252" s="79"/>
      <c r="AI252" s="81"/>
    </row>
    <row r="253" spans="1:35" ht="18" customHeight="1">
      <c r="A253" s="79"/>
      <c r="B253" s="81"/>
      <c r="C253" s="81"/>
      <c r="D253" s="79"/>
      <c r="E253" s="81"/>
      <c r="F253" s="81"/>
      <c r="G253" s="81"/>
      <c r="H253" s="79"/>
      <c r="I253" s="79"/>
      <c r="J253" s="79"/>
      <c r="K253" s="81"/>
      <c r="L253" s="79"/>
      <c r="M253" s="79"/>
      <c r="N253" s="79"/>
      <c r="O253" s="79"/>
      <c r="P253" s="79"/>
      <c r="Q253" s="79"/>
      <c r="R253" s="79"/>
      <c r="S253" s="79"/>
      <c r="T253" s="79"/>
      <c r="U253" s="79"/>
      <c r="V253" s="79"/>
      <c r="W253" s="79"/>
      <c r="X253" s="79"/>
      <c r="Y253" s="79"/>
      <c r="Z253" s="79"/>
      <c r="AA253" s="79"/>
      <c r="AB253" s="79"/>
      <c r="AC253" s="79"/>
      <c r="AD253" s="79"/>
      <c r="AE253" s="79"/>
      <c r="AF253" s="79"/>
      <c r="AG253" s="79"/>
      <c r="AH253" s="79"/>
      <c r="AI253" s="81"/>
    </row>
    <row r="254" spans="1:35" ht="18" customHeight="1">
      <c r="A254" s="79"/>
      <c r="B254" s="81"/>
      <c r="C254" s="81"/>
      <c r="D254" s="79"/>
      <c r="E254" s="81"/>
      <c r="F254" s="81"/>
      <c r="G254" s="81"/>
      <c r="H254" s="79"/>
      <c r="I254" s="79"/>
      <c r="J254" s="79"/>
      <c r="K254" s="81"/>
      <c r="L254" s="79"/>
      <c r="M254" s="79"/>
      <c r="N254" s="79"/>
      <c r="O254" s="79"/>
      <c r="P254" s="79"/>
      <c r="Q254" s="79"/>
      <c r="R254" s="79"/>
      <c r="S254" s="79"/>
      <c r="T254" s="79"/>
      <c r="U254" s="79"/>
      <c r="V254" s="79"/>
      <c r="W254" s="79"/>
      <c r="X254" s="79"/>
      <c r="Y254" s="79"/>
      <c r="Z254" s="79"/>
      <c r="AA254" s="79"/>
      <c r="AB254" s="79"/>
      <c r="AC254" s="79"/>
      <c r="AD254" s="79"/>
      <c r="AE254" s="79"/>
      <c r="AF254" s="79"/>
      <c r="AG254" s="79"/>
      <c r="AH254" s="79"/>
      <c r="AI254" s="81"/>
    </row>
    <row r="255" spans="1:35" ht="18" customHeight="1">
      <c r="A255" s="79"/>
      <c r="B255" s="81"/>
      <c r="C255" s="81"/>
      <c r="D255" s="79"/>
      <c r="E255" s="81"/>
      <c r="F255" s="81"/>
      <c r="G255" s="81"/>
      <c r="H255" s="79"/>
      <c r="I255" s="79"/>
      <c r="J255" s="79"/>
      <c r="K255" s="81"/>
      <c r="L255" s="79"/>
      <c r="M255" s="79"/>
      <c r="N255" s="79"/>
      <c r="O255" s="79"/>
      <c r="P255" s="79"/>
      <c r="Q255" s="79"/>
      <c r="R255" s="79"/>
      <c r="S255" s="79"/>
      <c r="T255" s="79"/>
      <c r="U255" s="79"/>
      <c r="V255" s="79"/>
      <c r="W255" s="79"/>
      <c r="X255" s="79"/>
      <c r="Y255" s="79"/>
      <c r="Z255" s="79"/>
      <c r="AA255" s="79"/>
      <c r="AB255" s="79"/>
      <c r="AC255" s="79"/>
      <c r="AD255" s="79"/>
      <c r="AE255" s="79"/>
      <c r="AF255" s="79"/>
      <c r="AG255" s="79"/>
      <c r="AH255" s="79"/>
      <c r="AI255" s="81"/>
    </row>
    <row r="256" spans="1:35" ht="18" customHeight="1">
      <c r="A256" s="79"/>
      <c r="B256" s="81"/>
      <c r="C256" s="81"/>
      <c r="D256" s="79"/>
      <c r="E256" s="81"/>
      <c r="F256" s="81"/>
      <c r="G256" s="81"/>
      <c r="H256" s="79"/>
      <c r="I256" s="79"/>
      <c r="J256" s="79"/>
      <c r="K256" s="81"/>
      <c r="L256" s="79"/>
      <c r="M256" s="79"/>
      <c r="N256" s="79"/>
      <c r="O256" s="79"/>
      <c r="P256" s="79"/>
      <c r="Q256" s="79"/>
      <c r="R256" s="79"/>
      <c r="S256" s="79"/>
      <c r="T256" s="79"/>
      <c r="U256" s="79"/>
      <c r="V256" s="79"/>
      <c r="W256" s="79"/>
      <c r="X256" s="79"/>
      <c r="Y256" s="79"/>
      <c r="Z256" s="79"/>
      <c r="AA256" s="79"/>
      <c r="AB256" s="79"/>
      <c r="AC256" s="79"/>
      <c r="AD256" s="79"/>
      <c r="AE256" s="79"/>
      <c r="AF256" s="79"/>
      <c r="AG256" s="79"/>
      <c r="AH256" s="79"/>
      <c r="AI256" s="81"/>
    </row>
    <row r="257" spans="1:35" ht="18" customHeight="1">
      <c r="A257" s="79"/>
      <c r="B257" s="81"/>
      <c r="C257" s="81"/>
      <c r="D257" s="79"/>
      <c r="E257" s="81"/>
      <c r="F257" s="81"/>
      <c r="G257" s="81"/>
      <c r="H257" s="79"/>
      <c r="I257" s="79"/>
      <c r="J257" s="79"/>
      <c r="K257" s="81"/>
      <c r="L257" s="79"/>
      <c r="M257" s="79"/>
      <c r="N257" s="79"/>
      <c r="O257" s="79"/>
      <c r="P257" s="79"/>
      <c r="Q257" s="79"/>
      <c r="R257" s="79"/>
      <c r="S257" s="79"/>
      <c r="T257" s="79"/>
      <c r="U257" s="79"/>
      <c r="V257" s="79"/>
      <c r="W257" s="79"/>
      <c r="X257" s="79"/>
      <c r="Y257" s="79"/>
      <c r="Z257" s="79"/>
      <c r="AA257" s="79"/>
      <c r="AB257" s="79"/>
      <c r="AC257" s="79"/>
      <c r="AD257" s="79"/>
      <c r="AE257" s="79"/>
      <c r="AF257" s="79"/>
      <c r="AG257" s="79"/>
      <c r="AH257" s="79"/>
      <c r="AI257" s="81"/>
    </row>
    <row r="258" spans="1:35" ht="18" customHeight="1">
      <c r="A258" s="79"/>
      <c r="B258" s="81"/>
      <c r="C258" s="81"/>
      <c r="D258" s="79"/>
      <c r="E258" s="81"/>
      <c r="F258" s="81"/>
      <c r="G258" s="81"/>
      <c r="H258" s="79"/>
      <c r="I258" s="79"/>
      <c r="J258" s="79"/>
      <c r="K258" s="81"/>
      <c r="L258" s="79"/>
      <c r="M258" s="79"/>
      <c r="N258" s="79"/>
      <c r="O258" s="79"/>
      <c r="P258" s="79"/>
      <c r="Q258" s="79"/>
      <c r="R258" s="79"/>
      <c r="S258" s="79"/>
      <c r="T258" s="79"/>
      <c r="U258" s="79"/>
      <c r="V258" s="79"/>
      <c r="W258" s="79"/>
      <c r="X258" s="79"/>
      <c r="Y258" s="79"/>
      <c r="Z258" s="79"/>
      <c r="AA258" s="79"/>
      <c r="AB258" s="79"/>
      <c r="AC258" s="79"/>
      <c r="AD258" s="79"/>
      <c r="AE258" s="79"/>
      <c r="AF258" s="79"/>
      <c r="AG258" s="79"/>
      <c r="AH258" s="79"/>
      <c r="AI258" s="81"/>
    </row>
    <row r="259" spans="1:35" ht="18" customHeight="1">
      <c r="A259" s="79"/>
      <c r="B259" s="81"/>
      <c r="C259" s="81"/>
      <c r="D259" s="79"/>
      <c r="E259" s="81"/>
      <c r="F259" s="81"/>
      <c r="G259" s="81"/>
      <c r="H259" s="79"/>
      <c r="I259" s="79"/>
      <c r="J259" s="79"/>
      <c r="K259" s="81"/>
      <c r="L259" s="79"/>
      <c r="M259" s="79"/>
      <c r="N259" s="79"/>
      <c r="O259" s="79"/>
      <c r="P259" s="79"/>
      <c r="Q259" s="79"/>
      <c r="R259" s="79"/>
      <c r="S259" s="79"/>
      <c r="T259" s="79"/>
      <c r="U259" s="79"/>
      <c r="V259" s="79"/>
      <c r="W259" s="79"/>
      <c r="X259" s="79"/>
      <c r="Y259" s="79"/>
      <c r="Z259" s="79"/>
      <c r="AA259" s="79"/>
      <c r="AB259" s="79"/>
      <c r="AC259" s="79"/>
      <c r="AD259" s="79"/>
      <c r="AE259" s="79"/>
      <c r="AF259" s="79"/>
      <c r="AG259" s="79"/>
      <c r="AH259" s="79"/>
      <c r="AI259" s="81"/>
    </row>
    <row r="260" spans="1:35" ht="18" customHeight="1">
      <c r="A260" s="79"/>
      <c r="B260" s="81"/>
      <c r="C260" s="81"/>
      <c r="D260" s="79"/>
      <c r="E260" s="81"/>
      <c r="F260" s="81"/>
      <c r="G260" s="81"/>
      <c r="H260" s="79"/>
      <c r="I260" s="79"/>
      <c r="J260" s="79"/>
      <c r="K260" s="81"/>
      <c r="L260" s="79"/>
      <c r="M260" s="79"/>
      <c r="N260" s="79"/>
      <c r="O260" s="79"/>
      <c r="P260" s="79"/>
      <c r="Q260" s="79"/>
      <c r="R260" s="79"/>
      <c r="S260" s="79"/>
      <c r="T260" s="79"/>
      <c r="U260" s="79"/>
      <c r="V260" s="79"/>
      <c r="W260" s="79"/>
      <c r="X260" s="79"/>
      <c r="Y260" s="79"/>
      <c r="Z260" s="79"/>
      <c r="AA260" s="79"/>
      <c r="AB260" s="79"/>
      <c r="AC260" s="79"/>
      <c r="AD260" s="79"/>
      <c r="AE260" s="79"/>
      <c r="AF260" s="79"/>
      <c r="AG260" s="79"/>
      <c r="AH260" s="79"/>
      <c r="AI260" s="81"/>
    </row>
    <row r="261" spans="1:35" ht="18" customHeight="1">
      <c r="A261" s="79"/>
      <c r="B261" s="81"/>
      <c r="C261" s="81"/>
      <c r="D261" s="79"/>
      <c r="E261" s="81"/>
      <c r="F261" s="81"/>
      <c r="G261" s="81"/>
      <c r="H261" s="79"/>
      <c r="I261" s="79"/>
      <c r="J261" s="79"/>
      <c r="K261" s="81"/>
      <c r="L261" s="79"/>
      <c r="M261" s="79"/>
      <c r="N261" s="79"/>
      <c r="O261" s="79"/>
      <c r="P261" s="79"/>
      <c r="Q261" s="79"/>
      <c r="R261" s="79"/>
      <c r="S261" s="79"/>
      <c r="T261" s="79"/>
      <c r="U261" s="79"/>
      <c r="V261" s="79"/>
      <c r="W261" s="79"/>
      <c r="X261" s="79"/>
      <c r="Y261" s="79"/>
      <c r="Z261" s="79"/>
      <c r="AA261" s="79"/>
      <c r="AB261" s="79"/>
      <c r="AC261" s="79"/>
      <c r="AD261" s="79"/>
      <c r="AE261" s="79"/>
      <c r="AF261" s="79"/>
      <c r="AG261" s="79"/>
      <c r="AH261" s="79"/>
      <c r="AI261" s="81"/>
    </row>
    <row r="262" spans="1:35" ht="18" customHeight="1">
      <c r="A262" s="79"/>
      <c r="B262" s="81"/>
      <c r="C262" s="81"/>
      <c r="D262" s="79"/>
      <c r="E262" s="81"/>
      <c r="F262" s="81"/>
      <c r="G262" s="81"/>
      <c r="H262" s="79"/>
      <c r="I262" s="79"/>
      <c r="J262" s="79"/>
      <c r="K262" s="81"/>
      <c r="L262" s="79"/>
      <c r="M262" s="79"/>
      <c r="N262" s="79"/>
      <c r="O262" s="79"/>
      <c r="P262" s="79"/>
      <c r="Q262" s="79"/>
      <c r="R262" s="79"/>
      <c r="S262" s="79"/>
      <c r="T262" s="79"/>
      <c r="U262" s="79"/>
      <c r="V262" s="79"/>
      <c r="W262" s="79"/>
      <c r="X262" s="79"/>
      <c r="Y262" s="79"/>
      <c r="Z262" s="79"/>
      <c r="AA262" s="79"/>
      <c r="AB262" s="79"/>
      <c r="AC262" s="79"/>
      <c r="AD262" s="79"/>
      <c r="AE262" s="79"/>
      <c r="AF262" s="79"/>
      <c r="AG262" s="79"/>
      <c r="AH262" s="79"/>
      <c r="AI262" s="81"/>
    </row>
    <row r="263" spans="1:35" ht="18" customHeight="1">
      <c r="A263" s="79"/>
      <c r="B263" s="81"/>
      <c r="C263" s="81"/>
      <c r="D263" s="79"/>
      <c r="E263" s="81"/>
      <c r="F263" s="81"/>
      <c r="G263" s="81"/>
      <c r="H263" s="79"/>
      <c r="I263" s="79"/>
      <c r="J263" s="79"/>
      <c r="K263" s="81"/>
      <c r="L263" s="79"/>
      <c r="M263" s="79"/>
      <c r="N263" s="79"/>
      <c r="O263" s="79"/>
      <c r="P263" s="79"/>
      <c r="Q263" s="79"/>
      <c r="R263" s="79"/>
      <c r="S263" s="79"/>
      <c r="T263" s="79"/>
      <c r="U263" s="79"/>
      <c r="V263" s="79"/>
      <c r="W263" s="79"/>
      <c r="X263" s="79"/>
      <c r="Y263" s="79"/>
      <c r="Z263" s="79"/>
      <c r="AA263" s="79"/>
      <c r="AB263" s="79"/>
      <c r="AC263" s="79"/>
      <c r="AD263" s="79"/>
      <c r="AE263" s="79"/>
      <c r="AF263" s="79"/>
      <c r="AG263" s="79"/>
      <c r="AH263" s="79"/>
      <c r="AI263" s="81"/>
    </row>
    <row r="264" spans="1:35" ht="18" customHeight="1">
      <c r="A264" s="79"/>
      <c r="B264" s="81"/>
      <c r="C264" s="81"/>
      <c r="D264" s="79"/>
      <c r="E264" s="81"/>
      <c r="F264" s="81"/>
      <c r="G264" s="81"/>
      <c r="H264" s="79"/>
      <c r="I264" s="79"/>
      <c r="J264" s="79"/>
      <c r="K264" s="81"/>
      <c r="L264" s="79"/>
      <c r="M264" s="79"/>
      <c r="N264" s="79"/>
      <c r="O264" s="79"/>
      <c r="P264" s="79"/>
      <c r="Q264" s="79"/>
      <c r="R264" s="79"/>
      <c r="S264" s="79"/>
      <c r="T264" s="79"/>
      <c r="U264" s="79"/>
      <c r="V264" s="79"/>
      <c r="W264" s="79"/>
      <c r="X264" s="79"/>
      <c r="Y264" s="79"/>
      <c r="Z264" s="79"/>
      <c r="AA264" s="79"/>
      <c r="AB264" s="79"/>
      <c r="AC264" s="79"/>
      <c r="AD264" s="79"/>
      <c r="AE264" s="79"/>
      <c r="AF264" s="79"/>
      <c r="AG264" s="79"/>
      <c r="AH264" s="79"/>
      <c r="AI264" s="81"/>
    </row>
    <row r="265" spans="1:35" ht="18" customHeight="1">
      <c r="A265" s="79"/>
      <c r="B265" s="81"/>
      <c r="C265" s="81"/>
      <c r="D265" s="79"/>
      <c r="E265" s="81"/>
      <c r="F265" s="81"/>
      <c r="G265" s="81"/>
      <c r="H265" s="79"/>
      <c r="I265" s="79"/>
      <c r="J265" s="79"/>
      <c r="K265" s="81"/>
      <c r="L265" s="79"/>
      <c r="M265" s="79"/>
      <c r="N265" s="79"/>
      <c r="O265" s="79"/>
      <c r="P265" s="79"/>
      <c r="Q265" s="79"/>
      <c r="R265" s="79"/>
      <c r="S265" s="79"/>
      <c r="T265" s="79"/>
      <c r="U265" s="79"/>
      <c r="V265" s="79"/>
      <c r="W265" s="79"/>
      <c r="X265" s="79"/>
      <c r="Y265" s="79"/>
      <c r="Z265" s="79"/>
      <c r="AA265" s="79"/>
      <c r="AB265" s="79"/>
      <c r="AC265" s="79"/>
      <c r="AD265" s="79"/>
      <c r="AE265" s="79"/>
      <c r="AF265" s="79"/>
      <c r="AG265" s="79"/>
      <c r="AH265" s="79"/>
      <c r="AI265" s="81"/>
    </row>
    <row r="266" spans="1:35" ht="18" customHeight="1">
      <c r="A266" s="79"/>
      <c r="B266" s="81"/>
      <c r="C266" s="81"/>
      <c r="D266" s="79"/>
      <c r="E266" s="81"/>
      <c r="F266" s="81"/>
      <c r="G266" s="81"/>
      <c r="H266" s="79"/>
      <c r="I266" s="79"/>
      <c r="J266" s="79"/>
      <c r="K266" s="81"/>
      <c r="L266" s="79"/>
      <c r="M266" s="79"/>
      <c r="N266" s="79"/>
      <c r="O266" s="79"/>
      <c r="P266" s="79"/>
      <c r="Q266" s="79"/>
      <c r="R266" s="79"/>
      <c r="S266" s="79"/>
      <c r="T266" s="79"/>
      <c r="U266" s="79"/>
      <c r="V266" s="79"/>
      <c r="W266" s="79"/>
      <c r="X266" s="79"/>
      <c r="Y266" s="79"/>
      <c r="Z266" s="79"/>
      <c r="AA266" s="79"/>
      <c r="AB266" s="79"/>
      <c r="AC266" s="79"/>
      <c r="AD266" s="79"/>
      <c r="AE266" s="79"/>
      <c r="AF266" s="79"/>
      <c r="AG266" s="79"/>
      <c r="AH266" s="79"/>
      <c r="AI266" s="81"/>
    </row>
    <row r="267" spans="1:35" ht="18" customHeight="1">
      <c r="A267" s="79"/>
      <c r="B267" s="81"/>
      <c r="C267" s="81"/>
      <c r="D267" s="79"/>
      <c r="E267" s="81"/>
      <c r="F267" s="81"/>
      <c r="G267" s="81"/>
      <c r="H267" s="79"/>
      <c r="I267" s="79"/>
      <c r="J267" s="79"/>
      <c r="K267" s="81"/>
      <c r="L267" s="79"/>
      <c r="M267" s="79"/>
      <c r="N267" s="79"/>
      <c r="O267" s="79"/>
      <c r="P267" s="79"/>
      <c r="Q267" s="79"/>
      <c r="R267" s="79"/>
      <c r="S267" s="79"/>
      <c r="T267" s="79"/>
      <c r="U267" s="79"/>
      <c r="V267" s="79"/>
      <c r="W267" s="79"/>
      <c r="X267" s="79"/>
      <c r="Y267" s="79"/>
      <c r="Z267" s="79"/>
      <c r="AA267" s="79"/>
      <c r="AB267" s="79"/>
      <c r="AC267" s="79"/>
      <c r="AD267" s="79"/>
      <c r="AE267" s="79"/>
      <c r="AF267" s="79"/>
      <c r="AG267" s="79"/>
      <c r="AH267" s="79"/>
      <c r="AI267" s="81"/>
    </row>
    <row r="268" spans="1:35" ht="18" customHeight="1">
      <c r="A268" s="79"/>
      <c r="B268" s="81"/>
      <c r="C268" s="81"/>
      <c r="D268" s="79"/>
      <c r="E268" s="81"/>
      <c r="F268" s="81"/>
      <c r="G268" s="81"/>
      <c r="H268" s="79"/>
      <c r="I268" s="79"/>
      <c r="J268" s="79"/>
      <c r="K268" s="81"/>
      <c r="L268" s="79"/>
      <c r="M268" s="79"/>
      <c r="N268" s="79"/>
      <c r="O268" s="79"/>
      <c r="P268" s="79"/>
      <c r="Q268" s="79"/>
      <c r="R268" s="79"/>
      <c r="S268" s="79"/>
      <c r="T268" s="79"/>
      <c r="U268" s="79"/>
      <c r="V268" s="79"/>
      <c r="W268" s="79"/>
      <c r="X268" s="79"/>
      <c r="Y268" s="79"/>
      <c r="Z268" s="79"/>
      <c r="AA268" s="79"/>
      <c r="AB268" s="79"/>
      <c r="AC268" s="79"/>
      <c r="AD268" s="79"/>
      <c r="AE268" s="79"/>
      <c r="AF268" s="79"/>
      <c r="AG268" s="79"/>
      <c r="AH268" s="79"/>
      <c r="AI268" s="81"/>
    </row>
    <row r="269" spans="1:35" ht="18" customHeight="1">
      <c r="A269" s="79"/>
      <c r="B269" s="81"/>
      <c r="C269" s="81"/>
      <c r="D269" s="79"/>
      <c r="E269" s="81"/>
      <c r="F269" s="81"/>
      <c r="G269" s="81"/>
      <c r="H269" s="79"/>
      <c r="I269" s="79"/>
      <c r="J269" s="79"/>
      <c r="K269" s="81"/>
      <c r="L269" s="79"/>
      <c r="M269" s="79"/>
      <c r="N269" s="79"/>
      <c r="O269" s="79"/>
      <c r="P269" s="79"/>
      <c r="Q269" s="79"/>
      <c r="R269" s="79"/>
      <c r="S269" s="79"/>
      <c r="T269" s="79"/>
      <c r="U269" s="79"/>
      <c r="V269" s="79"/>
      <c r="W269" s="79"/>
      <c r="X269" s="79"/>
      <c r="Y269" s="79"/>
      <c r="Z269" s="79"/>
      <c r="AA269" s="79"/>
      <c r="AB269" s="79"/>
      <c r="AC269" s="79"/>
      <c r="AD269" s="79"/>
      <c r="AE269" s="79"/>
      <c r="AF269" s="79"/>
      <c r="AG269" s="79"/>
      <c r="AH269" s="79"/>
      <c r="AI269" s="81"/>
    </row>
    <row r="270" spans="1:35" ht="18" customHeight="1">
      <c r="A270" s="79"/>
      <c r="B270" s="81"/>
      <c r="C270" s="81"/>
      <c r="D270" s="79"/>
      <c r="E270" s="81"/>
      <c r="F270" s="81"/>
      <c r="G270" s="81"/>
      <c r="H270" s="79"/>
      <c r="I270" s="79"/>
      <c r="J270" s="79"/>
      <c r="K270" s="81"/>
      <c r="L270" s="79"/>
      <c r="M270" s="79"/>
      <c r="N270" s="79"/>
      <c r="O270" s="79"/>
      <c r="P270" s="79"/>
      <c r="Q270" s="79"/>
      <c r="R270" s="79"/>
      <c r="S270" s="79"/>
      <c r="T270" s="79"/>
      <c r="U270" s="79"/>
      <c r="V270" s="79"/>
      <c r="W270" s="79"/>
      <c r="X270" s="79"/>
      <c r="Y270" s="79"/>
      <c r="Z270" s="79"/>
      <c r="AA270" s="79"/>
      <c r="AB270" s="79"/>
      <c r="AC270" s="79"/>
      <c r="AD270" s="79"/>
      <c r="AE270" s="79"/>
      <c r="AF270" s="79"/>
      <c r="AG270" s="79"/>
      <c r="AH270" s="79"/>
      <c r="AI270" s="81"/>
    </row>
    <row r="271" spans="1:35" ht="18" customHeight="1">
      <c r="A271" s="79"/>
      <c r="B271" s="81"/>
      <c r="C271" s="81"/>
      <c r="D271" s="79"/>
      <c r="E271" s="81"/>
      <c r="F271" s="81"/>
      <c r="G271" s="81"/>
      <c r="H271" s="79"/>
      <c r="I271" s="79"/>
      <c r="J271" s="79"/>
      <c r="K271" s="81"/>
      <c r="L271" s="79"/>
      <c r="M271" s="79"/>
      <c r="N271" s="79"/>
      <c r="O271" s="79"/>
      <c r="P271" s="79"/>
      <c r="Q271" s="79"/>
      <c r="R271" s="79"/>
      <c r="S271" s="79"/>
      <c r="T271" s="79"/>
      <c r="U271" s="79"/>
      <c r="V271" s="79"/>
      <c r="W271" s="79"/>
      <c r="X271" s="79"/>
      <c r="Y271" s="79"/>
      <c r="Z271" s="79"/>
      <c r="AA271" s="79"/>
      <c r="AB271" s="79"/>
      <c r="AC271" s="79"/>
      <c r="AD271" s="79"/>
      <c r="AE271" s="79"/>
      <c r="AF271" s="79"/>
      <c r="AG271" s="79"/>
      <c r="AH271" s="79"/>
      <c r="AI271" s="81"/>
    </row>
    <row r="272" spans="1:35" ht="18" customHeight="1">
      <c r="A272" s="79"/>
      <c r="B272" s="81"/>
      <c r="C272" s="81"/>
      <c r="D272" s="79"/>
      <c r="E272" s="81"/>
      <c r="F272" s="81"/>
      <c r="G272" s="81"/>
      <c r="H272" s="79"/>
      <c r="I272" s="79"/>
      <c r="J272" s="79"/>
      <c r="K272" s="81"/>
      <c r="L272" s="79"/>
      <c r="M272" s="79"/>
      <c r="N272" s="79"/>
      <c r="O272" s="79"/>
      <c r="P272" s="79"/>
      <c r="Q272" s="79"/>
      <c r="R272" s="79"/>
      <c r="S272" s="79"/>
      <c r="T272" s="79"/>
      <c r="U272" s="79"/>
      <c r="V272" s="79"/>
      <c r="W272" s="79"/>
      <c r="X272" s="79"/>
      <c r="Y272" s="79"/>
      <c r="Z272" s="79"/>
      <c r="AA272" s="79"/>
      <c r="AB272" s="79"/>
      <c r="AC272" s="79"/>
      <c r="AD272" s="79"/>
      <c r="AE272" s="79"/>
      <c r="AF272" s="79"/>
      <c r="AG272" s="79"/>
      <c r="AH272" s="79"/>
      <c r="AI272" s="81"/>
    </row>
    <row r="273" spans="1:35" ht="18" customHeight="1">
      <c r="A273" s="79"/>
      <c r="B273" s="81"/>
      <c r="C273" s="81"/>
      <c r="D273" s="79"/>
      <c r="E273" s="81"/>
      <c r="F273" s="81"/>
      <c r="G273" s="81"/>
      <c r="H273" s="79"/>
      <c r="I273" s="79"/>
      <c r="J273" s="79"/>
      <c r="K273" s="81"/>
      <c r="L273" s="79"/>
      <c r="M273" s="79"/>
      <c r="N273" s="79"/>
      <c r="O273" s="79"/>
      <c r="P273" s="79"/>
      <c r="Q273" s="79"/>
      <c r="R273" s="79"/>
      <c r="S273" s="79"/>
      <c r="T273" s="79"/>
      <c r="U273" s="79"/>
      <c r="V273" s="79"/>
      <c r="W273" s="79"/>
      <c r="X273" s="79"/>
      <c r="Y273" s="79"/>
      <c r="Z273" s="79"/>
      <c r="AA273" s="79"/>
      <c r="AB273" s="79"/>
      <c r="AC273" s="79"/>
      <c r="AD273" s="79"/>
      <c r="AE273" s="79"/>
      <c r="AF273" s="79"/>
      <c r="AG273" s="79"/>
      <c r="AH273" s="79"/>
      <c r="AI273" s="81"/>
    </row>
    <row r="274" spans="1:35" ht="18" customHeight="1">
      <c r="A274" s="79"/>
      <c r="B274" s="81"/>
      <c r="C274" s="81"/>
      <c r="D274" s="79"/>
      <c r="E274" s="81"/>
      <c r="F274" s="81"/>
      <c r="G274" s="81"/>
      <c r="H274" s="79"/>
      <c r="I274" s="79"/>
      <c r="J274" s="79"/>
      <c r="K274" s="81"/>
      <c r="L274" s="79"/>
      <c r="M274" s="79"/>
      <c r="N274" s="79"/>
      <c r="O274" s="79"/>
      <c r="P274" s="79"/>
      <c r="Q274" s="79"/>
      <c r="R274" s="79"/>
      <c r="S274" s="79"/>
      <c r="T274" s="79"/>
      <c r="U274" s="79"/>
      <c r="V274" s="79"/>
      <c r="W274" s="79"/>
      <c r="X274" s="79"/>
      <c r="Y274" s="79"/>
      <c r="Z274" s="79"/>
      <c r="AA274" s="79"/>
      <c r="AB274" s="79"/>
      <c r="AC274" s="79"/>
      <c r="AD274" s="79"/>
      <c r="AE274" s="79"/>
      <c r="AF274" s="79"/>
      <c r="AG274" s="79"/>
      <c r="AH274" s="79"/>
      <c r="AI274" s="81"/>
    </row>
    <row r="275" spans="1:35" ht="18" customHeight="1">
      <c r="A275" s="79"/>
      <c r="B275" s="81"/>
      <c r="C275" s="81"/>
      <c r="D275" s="79"/>
      <c r="E275" s="81"/>
      <c r="F275" s="81"/>
      <c r="G275" s="81"/>
      <c r="H275" s="79"/>
      <c r="I275" s="79"/>
      <c r="J275" s="79"/>
      <c r="K275" s="81"/>
      <c r="L275" s="79"/>
      <c r="M275" s="79"/>
      <c r="N275" s="79"/>
      <c r="O275" s="79"/>
      <c r="P275" s="79"/>
      <c r="Q275" s="79"/>
      <c r="R275" s="79"/>
      <c r="S275" s="79"/>
      <c r="T275" s="79"/>
      <c r="U275" s="79"/>
      <c r="V275" s="79"/>
      <c r="W275" s="79"/>
      <c r="X275" s="79"/>
      <c r="Y275" s="79"/>
      <c r="Z275" s="79"/>
      <c r="AA275" s="79"/>
      <c r="AB275" s="79"/>
      <c r="AC275" s="79"/>
      <c r="AD275" s="79"/>
      <c r="AE275" s="79"/>
      <c r="AF275" s="79"/>
      <c r="AG275" s="79"/>
      <c r="AH275" s="79"/>
      <c r="AI275" s="81"/>
    </row>
    <row r="276" spans="1:35" ht="18" customHeight="1">
      <c r="A276" s="79"/>
      <c r="B276" s="81"/>
      <c r="C276" s="81"/>
      <c r="D276" s="79"/>
      <c r="E276" s="81"/>
      <c r="F276" s="81"/>
      <c r="G276" s="81"/>
      <c r="H276" s="79"/>
      <c r="I276" s="79"/>
      <c r="J276" s="79"/>
      <c r="K276" s="81"/>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79"/>
      <c r="AI276" s="81"/>
    </row>
    <row r="277" spans="1:35" ht="18" customHeight="1">
      <c r="A277" s="79"/>
      <c r="B277" s="81"/>
      <c r="C277" s="81"/>
      <c r="D277" s="79"/>
      <c r="E277" s="81"/>
      <c r="F277" s="81"/>
      <c r="G277" s="81"/>
      <c r="H277" s="79"/>
      <c r="I277" s="79"/>
      <c r="J277" s="79"/>
      <c r="K277" s="81"/>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79"/>
      <c r="AI277" s="81"/>
    </row>
    <row r="278" spans="1:35" ht="18" customHeight="1">
      <c r="A278" s="79"/>
      <c r="B278" s="81"/>
      <c r="C278" s="81"/>
      <c r="D278" s="79"/>
      <c r="E278" s="81"/>
      <c r="F278" s="81"/>
      <c r="G278" s="81"/>
      <c r="H278" s="79"/>
      <c r="I278" s="79"/>
      <c r="J278" s="79"/>
      <c r="K278" s="81"/>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79"/>
      <c r="AI278" s="81"/>
    </row>
    <row r="279" spans="1:35" ht="18" customHeight="1">
      <c r="A279" s="79"/>
      <c r="B279" s="81"/>
      <c r="C279" s="81"/>
      <c r="D279" s="79"/>
      <c r="E279" s="81"/>
      <c r="F279" s="81"/>
      <c r="G279" s="81"/>
      <c r="H279" s="79"/>
      <c r="I279" s="79"/>
      <c r="J279" s="79"/>
      <c r="K279" s="81"/>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79"/>
      <c r="AI279" s="81"/>
    </row>
    <row r="280" spans="1:35" ht="18" customHeight="1">
      <c r="A280" s="79"/>
      <c r="B280" s="81"/>
      <c r="C280" s="81"/>
      <c r="D280" s="79"/>
      <c r="E280" s="81"/>
      <c r="F280" s="81"/>
      <c r="G280" s="81"/>
      <c r="H280" s="79"/>
      <c r="I280" s="79"/>
      <c r="J280" s="79"/>
      <c r="K280" s="81"/>
      <c r="L280" s="79"/>
      <c r="M280" s="79"/>
      <c r="N280" s="79"/>
      <c r="O280" s="79"/>
      <c r="P280" s="79"/>
      <c r="Q280" s="79"/>
      <c r="R280" s="79"/>
      <c r="S280" s="79"/>
      <c r="T280" s="79"/>
      <c r="U280" s="79"/>
      <c r="V280" s="79"/>
      <c r="W280" s="79"/>
      <c r="X280" s="79"/>
      <c r="Y280" s="79"/>
      <c r="Z280" s="79"/>
      <c r="AA280" s="79"/>
      <c r="AB280" s="79"/>
      <c r="AC280" s="79"/>
      <c r="AD280" s="79"/>
      <c r="AE280" s="79"/>
      <c r="AF280" s="79"/>
      <c r="AG280" s="79"/>
      <c r="AH280" s="79"/>
      <c r="AI280" s="81"/>
    </row>
    <row r="281" spans="1:35" ht="18" customHeight="1">
      <c r="A281" s="79"/>
      <c r="B281" s="81"/>
      <c r="C281" s="81"/>
      <c r="D281" s="79"/>
      <c r="E281" s="81"/>
      <c r="F281" s="81"/>
      <c r="G281" s="81"/>
      <c r="H281" s="79"/>
      <c r="I281" s="79"/>
      <c r="J281" s="79"/>
      <c r="K281" s="81"/>
      <c r="L281" s="79"/>
      <c r="M281" s="79"/>
      <c r="N281" s="79"/>
      <c r="O281" s="79"/>
      <c r="P281" s="79"/>
      <c r="Q281" s="79"/>
      <c r="R281" s="79"/>
      <c r="S281" s="79"/>
      <c r="T281" s="79"/>
      <c r="U281" s="79"/>
      <c r="V281" s="79"/>
      <c r="W281" s="79"/>
      <c r="X281" s="79"/>
      <c r="Y281" s="79"/>
      <c r="Z281" s="79"/>
      <c r="AA281" s="79"/>
      <c r="AB281" s="79"/>
      <c r="AC281" s="79"/>
      <c r="AD281" s="79"/>
      <c r="AE281" s="79"/>
      <c r="AF281" s="79"/>
      <c r="AG281" s="79"/>
      <c r="AH281" s="79"/>
      <c r="AI281" s="81"/>
    </row>
    <row r="282" spans="1:35" ht="18" customHeight="1">
      <c r="A282" s="79"/>
      <c r="B282" s="81"/>
      <c r="C282" s="81"/>
      <c r="D282" s="79"/>
      <c r="E282" s="81"/>
      <c r="F282" s="81"/>
      <c r="G282" s="81"/>
      <c r="H282" s="79"/>
      <c r="I282" s="79"/>
      <c r="J282" s="79"/>
      <c r="K282" s="81"/>
      <c r="L282" s="79"/>
      <c r="M282" s="79"/>
      <c r="N282" s="79"/>
      <c r="O282" s="79"/>
      <c r="P282" s="79"/>
      <c r="Q282" s="79"/>
      <c r="R282" s="79"/>
      <c r="S282" s="79"/>
      <c r="T282" s="79"/>
      <c r="U282" s="79"/>
      <c r="V282" s="79"/>
      <c r="W282" s="79"/>
      <c r="X282" s="79"/>
      <c r="Y282" s="79"/>
      <c r="Z282" s="79"/>
      <c r="AA282" s="79"/>
      <c r="AB282" s="79"/>
      <c r="AC282" s="79"/>
      <c r="AD282" s="79"/>
      <c r="AE282" s="79"/>
      <c r="AF282" s="79"/>
      <c r="AG282" s="79"/>
      <c r="AH282" s="79"/>
      <c r="AI282" s="81"/>
    </row>
    <row r="283" spans="1:35" ht="18" customHeight="1">
      <c r="A283" s="79"/>
      <c r="B283" s="81"/>
      <c r="C283" s="81"/>
      <c r="D283" s="79"/>
      <c r="E283" s="81"/>
      <c r="F283" s="81"/>
      <c r="G283" s="81"/>
      <c r="H283" s="79"/>
      <c r="I283" s="79"/>
      <c r="J283" s="79"/>
      <c r="K283" s="81"/>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81"/>
    </row>
    <row r="284" spans="1:35" ht="18" customHeight="1">
      <c r="A284" s="79"/>
      <c r="B284" s="81"/>
      <c r="C284" s="81"/>
      <c r="D284" s="79"/>
      <c r="E284" s="81"/>
      <c r="F284" s="81"/>
      <c r="G284" s="81"/>
      <c r="H284" s="79"/>
      <c r="I284" s="79"/>
      <c r="J284" s="79"/>
      <c r="K284" s="81"/>
      <c r="L284" s="79"/>
      <c r="M284" s="79"/>
      <c r="N284" s="79"/>
      <c r="O284" s="79"/>
      <c r="P284" s="79"/>
      <c r="Q284" s="79"/>
      <c r="R284" s="79"/>
      <c r="S284" s="79"/>
      <c r="T284" s="79"/>
      <c r="U284" s="79"/>
      <c r="V284" s="79"/>
      <c r="W284" s="79"/>
      <c r="X284" s="79"/>
      <c r="Y284" s="79"/>
      <c r="Z284" s="79"/>
      <c r="AA284" s="79"/>
      <c r="AB284" s="79"/>
      <c r="AC284" s="79"/>
      <c r="AD284" s="79"/>
      <c r="AE284" s="79"/>
      <c r="AF284" s="79"/>
      <c r="AG284" s="79"/>
      <c r="AH284" s="79"/>
      <c r="AI284" s="81"/>
    </row>
    <row r="285" spans="1:35" ht="18" customHeight="1">
      <c r="A285" s="79"/>
      <c r="B285" s="81"/>
      <c r="C285" s="81"/>
      <c r="D285" s="79"/>
      <c r="E285" s="81"/>
      <c r="F285" s="81"/>
      <c r="G285" s="81"/>
      <c r="H285" s="79"/>
      <c r="I285" s="79"/>
      <c r="J285" s="79"/>
      <c r="K285" s="81"/>
      <c r="L285" s="79"/>
      <c r="M285" s="79"/>
      <c r="N285" s="79"/>
      <c r="O285" s="79"/>
      <c r="P285" s="79"/>
      <c r="Q285" s="79"/>
      <c r="R285" s="79"/>
      <c r="S285" s="79"/>
      <c r="T285" s="79"/>
      <c r="U285" s="79"/>
      <c r="V285" s="79"/>
      <c r="W285" s="79"/>
      <c r="X285" s="79"/>
      <c r="Y285" s="79"/>
      <c r="Z285" s="79"/>
      <c r="AA285" s="79"/>
      <c r="AB285" s="79"/>
      <c r="AC285" s="79"/>
      <c r="AD285" s="79"/>
      <c r="AE285" s="79"/>
      <c r="AF285" s="79"/>
      <c r="AG285" s="79"/>
      <c r="AH285" s="79"/>
      <c r="AI285" s="81"/>
    </row>
    <row r="286" spans="1:35" ht="18" customHeight="1">
      <c r="A286" s="79"/>
      <c r="B286" s="81"/>
      <c r="C286" s="81"/>
      <c r="D286" s="79"/>
      <c r="E286" s="81"/>
      <c r="F286" s="81"/>
      <c r="G286" s="81"/>
      <c r="H286" s="79"/>
      <c r="I286" s="79"/>
      <c r="J286" s="79"/>
      <c r="K286" s="81"/>
      <c r="L286" s="79"/>
      <c r="M286" s="79"/>
      <c r="N286" s="79"/>
      <c r="O286" s="79"/>
      <c r="P286" s="79"/>
      <c r="Q286" s="79"/>
      <c r="R286" s="79"/>
      <c r="S286" s="79"/>
      <c r="T286" s="79"/>
      <c r="U286" s="79"/>
      <c r="V286" s="79"/>
      <c r="W286" s="79"/>
      <c r="X286" s="79"/>
      <c r="Y286" s="79"/>
      <c r="Z286" s="79"/>
      <c r="AA286" s="79"/>
      <c r="AB286" s="79"/>
      <c r="AC286" s="79"/>
      <c r="AD286" s="79"/>
      <c r="AE286" s="79"/>
      <c r="AF286" s="79"/>
      <c r="AG286" s="79"/>
      <c r="AH286" s="79"/>
      <c r="AI286" s="81"/>
    </row>
    <row r="287" spans="1:35" ht="18" customHeight="1">
      <c r="A287" s="79"/>
      <c r="B287" s="81"/>
      <c r="C287" s="81"/>
      <c r="D287" s="79"/>
      <c r="E287" s="81"/>
      <c r="F287" s="81"/>
      <c r="G287" s="81"/>
      <c r="H287" s="79"/>
      <c r="I287" s="79"/>
      <c r="J287" s="79"/>
      <c r="K287" s="81"/>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79"/>
      <c r="AI287" s="81"/>
    </row>
    <row r="288" spans="1:35" ht="18" customHeight="1">
      <c r="A288" s="79"/>
      <c r="B288" s="81"/>
      <c r="C288" s="81"/>
      <c r="D288" s="79"/>
      <c r="E288" s="81"/>
      <c r="F288" s="81"/>
      <c r="G288" s="81"/>
      <c r="H288" s="79"/>
      <c r="I288" s="79"/>
      <c r="J288" s="79"/>
      <c r="K288" s="81"/>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79"/>
      <c r="AI288" s="81"/>
    </row>
    <row r="289" spans="1:35" ht="18" customHeight="1">
      <c r="A289" s="79"/>
      <c r="B289" s="81"/>
      <c r="C289" s="81"/>
      <c r="D289" s="79"/>
      <c r="E289" s="81"/>
      <c r="F289" s="81"/>
      <c r="G289" s="81"/>
      <c r="H289" s="79"/>
      <c r="I289" s="79"/>
      <c r="J289" s="79"/>
      <c r="K289" s="81"/>
      <c r="L289" s="79"/>
      <c r="M289" s="79"/>
      <c r="N289" s="79"/>
      <c r="O289" s="79"/>
      <c r="P289" s="79"/>
      <c r="Q289" s="79"/>
      <c r="R289" s="79"/>
      <c r="S289" s="79"/>
      <c r="T289" s="79"/>
      <c r="U289" s="79"/>
      <c r="V289" s="79"/>
      <c r="W289" s="79"/>
      <c r="X289" s="79"/>
      <c r="Y289" s="79"/>
      <c r="Z289" s="79"/>
      <c r="AA289" s="79"/>
      <c r="AB289" s="79"/>
      <c r="AC289" s="79"/>
      <c r="AD289" s="79"/>
      <c r="AE289" s="79"/>
      <c r="AF289" s="79"/>
      <c r="AG289" s="79"/>
      <c r="AH289" s="79"/>
      <c r="AI289" s="81"/>
    </row>
    <row r="290" spans="1:35" ht="18" customHeight="1">
      <c r="A290" s="79"/>
      <c r="B290" s="81"/>
      <c r="C290" s="81"/>
      <c r="D290" s="79"/>
      <c r="E290" s="81"/>
      <c r="F290" s="81"/>
      <c r="G290" s="81"/>
      <c r="H290" s="79"/>
      <c r="I290" s="79"/>
      <c r="J290" s="79"/>
      <c r="K290" s="81"/>
      <c r="L290" s="79"/>
      <c r="M290" s="79"/>
      <c r="N290" s="79"/>
      <c r="O290" s="79"/>
      <c r="P290" s="79"/>
      <c r="Q290" s="79"/>
      <c r="R290" s="79"/>
      <c r="S290" s="79"/>
      <c r="T290" s="79"/>
      <c r="U290" s="79"/>
      <c r="V290" s="79"/>
      <c r="W290" s="79"/>
      <c r="X290" s="79"/>
      <c r="Y290" s="79"/>
      <c r="Z290" s="79"/>
      <c r="AA290" s="79"/>
      <c r="AB290" s="79"/>
      <c r="AC290" s="79"/>
      <c r="AD290" s="79"/>
      <c r="AE290" s="79"/>
      <c r="AF290" s="79"/>
      <c r="AG290" s="79"/>
      <c r="AH290" s="79"/>
      <c r="AI290" s="81"/>
    </row>
    <row r="291" spans="1:35" ht="18" customHeight="1">
      <c r="A291" s="79"/>
      <c r="B291" s="81"/>
      <c r="C291" s="81"/>
      <c r="D291" s="79"/>
      <c r="E291" s="81"/>
      <c r="F291" s="81"/>
      <c r="G291" s="81"/>
      <c r="H291" s="79"/>
      <c r="I291" s="79"/>
      <c r="J291" s="79"/>
      <c r="K291" s="81"/>
      <c r="L291" s="79"/>
      <c r="M291" s="79"/>
      <c r="N291" s="79"/>
      <c r="O291" s="79"/>
      <c r="P291" s="79"/>
      <c r="Q291" s="79"/>
      <c r="R291" s="79"/>
      <c r="S291" s="79"/>
      <c r="T291" s="79"/>
      <c r="U291" s="79"/>
      <c r="V291" s="79"/>
      <c r="W291" s="79"/>
      <c r="X291" s="79"/>
      <c r="Y291" s="79"/>
      <c r="Z291" s="79"/>
      <c r="AA291" s="79"/>
      <c r="AB291" s="79"/>
      <c r="AC291" s="79"/>
      <c r="AD291" s="79"/>
      <c r="AE291" s="79"/>
      <c r="AF291" s="79"/>
      <c r="AG291" s="79"/>
      <c r="AH291" s="79"/>
      <c r="AI291" s="81"/>
    </row>
    <row r="292" spans="1:35" ht="18" customHeight="1">
      <c r="A292" s="79"/>
      <c r="B292" s="81"/>
      <c r="C292" s="81"/>
      <c r="D292" s="79"/>
      <c r="E292" s="81"/>
      <c r="F292" s="81"/>
      <c r="G292" s="81"/>
      <c r="H292" s="79"/>
      <c r="I292" s="79"/>
      <c r="J292" s="79"/>
      <c r="K292" s="81"/>
      <c r="L292" s="79"/>
      <c r="M292" s="79"/>
      <c r="N292" s="79"/>
      <c r="O292" s="79"/>
      <c r="P292" s="79"/>
      <c r="Q292" s="79"/>
      <c r="R292" s="79"/>
      <c r="S292" s="79"/>
      <c r="T292" s="79"/>
      <c r="U292" s="79"/>
      <c r="V292" s="79"/>
      <c r="W292" s="79"/>
      <c r="X292" s="79"/>
      <c r="Y292" s="79"/>
      <c r="Z292" s="79"/>
      <c r="AA292" s="79"/>
      <c r="AB292" s="79"/>
      <c r="AC292" s="79"/>
      <c r="AD292" s="79"/>
      <c r="AE292" s="79"/>
      <c r="AF292" s="79"/>
      <c r="AG292" s="79"/>
      <c r="AH292" s="79"/>
      <c r="AI292" s="81"/>
    </row>
    <row r="293" spans="1:35" ht="18" customHeight="1">
      <c r="A293" s="79"/>
      <c r="B293" s="81"/>
      <c r="C293" s="81"/>
      <c r="D293" s="79"/>
      <c r="E293" s="81"/>
      <c r="F293" s="81"/>
      <c r="G293" s="81"/>
      <c r="H293" s="79"/>
      <c r="I293" s="79"/>
      <c r="J293" s="79"/>
      <c r="K293" s="81"/>
      <c r="L293" s="79"/>
      <c r="M293" s="79"/>
      <c r="N293" s="79"/>
      <c r="O293" s="79"/>
      <c r="P293" s="79"/>
      <c r="Q293" s="79"/>
      <c r="R293" s="79"/>
      <c r="S293" s="79"/>
      <c r="T293" s="79"/>
      <c r="U293" s="79"/>
      <c r="V293" s="79"/>
      <c r="W293" s="79"/>
      <c r="X293" s="79"/>
      <c r="Y293" s="79"/>
      <c r="Z293" s="79"/>
      <c r="AA293" s="79"/>
      <c r="AB293" s="79"/>
      <c r="AC293" s="79"/>
      <c r="AD293" s="79"/>
      <c r="AE293" s="79"/>
      <c r="AF293" s="79"/>
      <c r="AG293" s="79"/>
      <c r="AH293" s="79"/>
      <c r="AI293" s="81"/>
    </row>
    <row r="294" spans="1:35" ht="18" customHeight="1">
      <c r="A294" s="79"/>
      <c r="B294" s="81"/>
      <c r="C294" s="81"/>
      <c r="D294" s="79"/>
      <c r="E294" s="81"/>
      <c r="F294" s="81"/>
      <c r="G294" s="81"/>
      <c r="H294" s="79"/>
      <c r="I294" s="79"/>
      <c r="J294" s="79"/>
      <c r="K294" s="81"/>
      <c r="L294" s="79"/>
      <c r="M294" s="79"/>
      <c r="N294" s="79"/>
      <c r="O294" s="79"/>
      <c r="P294" s="79"/>
      <c r="Q294" s="79"/>
      <c r="R294" s="79"/>
      <c r="S294" s="79"/>
      <c r="T294" s="79"/>
      <c r="U294" s="79"/>
      <c r="V294" s="79"/>
      <c r="W294" s="79"/>
      <c r="X294" s="79"/>
      <c r="Y294" s="79"/>
      <c r="Z294" s="79"/>
      <c r="AA294" s="79"/>
      <c r="AB294" s="79"/>
      <c r="AC294" s="79"/>
      <c r="AD294" s="79"/>
      <c r="AE294" s="79"/>
      <c r="AF294" s="79"/>
      <c r="AG294" s="79"/>
      <c r="AH294" s="79"/>
      <c r="AI294" s="81"/>
    </row>
    <row r="295" spans="1:35" ht="18" customHeight="1">
      <c r="A295" s="79"/>
      <c r="B295" s="81"/>
      <c r="C295" s="81"/>
      <c r="D295" s="79"/>
      <c r="E295" s="81"/>
      <c r="F295" s="81"/>
      <c r="G295" s="81"/>
      <c r="H295" s="79"/>
      <c r="I295" s="79"/>
      <c r="J295" s="79"/>
      <c r="K295" s="81"/>
      <c r="L295" s="79"/>
      <c r="M295" s="79"/>
      <c r="N295" s="79"/>
      <c r="O295" s="79"/>
      <c r="P295" s="79"/>
      <c r="Q295" s="79"/>
      <c r="R295" s="79"/>
      <c r="S295" s="79"/>
      <c r="T295" s="79"/>
      <c r="U295" s="79"/>
      <c r="V295" s="79"/>
      <c r="W295" s="79"/>
      <c r="X295" s="79"/>
      <c r="Y295" s="79"/>
      <c r="Z295" s="79"/>
      <c r="AA295" s="79"/>
      <c r="AB295" s="79"/>
      <c r="AC295" s="79"/>
      <c r="AD295" s="79"/>
      <c r="AE295" s="79"/>
      <c r="AF295" s="79"/>
      <c r="AG295" s="79"/>
      <c r="AH295" s="79"/>
      <c r="AI295" s="81"/>
    </row>
    <row r="296" spans="1:35" ht="18" customHeight="1">
      <c r="A296" s="79"/>
      <c r="B296" s="81"/>
      <c r="C296" s="81"/>
      <c r="D296" s="79"/>
      <c r="E296" s="81"/>
      <c r="F296" s="81"/>
      <c r="G296" s="81"/>
      <c r="H296" s="79"/>
      <c r="I296" s="79"/>
      <c r="J296" s="79"/>
      <c r="K296" s="81"/>
      <c r="L296" s="79"/>
      <c r="M296" s="79"/>
      <c r="N296" s="79"/>
      <c r="O296" s="79"/>
      <c r="P296" s="79"/>
      <c r="Q296" s="79"/>
      <c r="R296" s="79"/>
      <c r="S296" s="79"/>
      <c r="T296" s="79"/>
      <c r="U296" s="79"/>
      <c r="V296" s="79"/>
      <c r="W296" s="79"/>
      <c r="X296" s="79"/>
      <c r="Y296" s="79"/>
      <c r="Z296" s="79"/>
      <c r="AA296" s="79"/>
      <c r="AB296" s="79"/>
      <c r="AC296" s="79"/>
      <c r="AD296" s="79"/>
      <c r="AE296" s="79"/>
      <c r="AF296" s="79"/>
      <c r="AG296" s="79"/>
      <c r="AH296" s="79"/>
      <c r="AI296" s="81"/>
    </row>
    <row r="297" spans="1:35" ht="18" customHeight="1">
      <c r="A297" s="79"/>
      <c r="B297" s="81"/>
      <c r="C297" s="81"/>
      <c r="D297" s="79"/>
      <c r="E297" s="81"/>
      <c r="F297" s="81"/>
      <c r="G297" s="81"/>
      <c r="H297" s="79"/>
      <c r="I297" s="79"/>
      <c r="J297" s="79"/>
      <c r="K297" s="81"/>
      <c r="L297" s="79"/>
      <c r="M297" s="79"/>
      <c r="N297" s="79"/>
      <c r="O297" s="79"/>
      <c r="P297" s="79"/>
      <c r="Q297" s="79"/>
      <c r="R297" s="79"/>
      <c r="S297" s="79"/>
      <c r="T297" s="79"/>
      <c r="U297" s="79"/>
      <c r="V297" s="79"/>
      <c r="W297" s="79"/>
      <c r="X297" s="79"/>
      <c r="Y297" s="79"/>
      <c r="Z297" s="79"/>
      <c r="AA297" s="79"/>
      <c r="AB297" s="79"/>
      <c r="AC297" s="79"/>
      <c r="AD297" s="79"/>
      <c r="AE297" s="79"/>
      <c r="AF297" s="79"/>
      <c r="AG297" s="79"/>
      <c r="AH297" s="79"/>
      <c r="AI297" s="81"/>
    </row>
    <row r="298" spans="1:35" ht="18" customHeight="1">
      <c r="A298" s="79"/>
      <c r="B298" s="81"/>
      <c r="C298" s="81"/>
      <c r="D298" s="79"/>
      <c r="E298" s="81"/>
      <c r="F298" s="81"/>
      <c r="G298" s="81"/>
      <c r="H298" s="79"/>
      <c r="I298" s="79"/>
      <c r="J298" s="79"/>
      <c r="K298" s="81"/>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79"/>
      <c r="AI298" s="81"/>
    </row>
    <row r="299" spans="1:35" ht="18" customHeight="1">
      <c r="A299" s="79"/>
      <c r="B299" s="81"/>
      <c r="C299" s="81"/>
      <c r="D299" s="79"/>
      <c r="E299" s="81"/>
      <c r="F299" s="81"/>
      <c r="G299" s="81"/>
      <c r="H299" s="79"/>
      <c r="I299" s="79"/>
      <c r="J299" s="79"/>
      <c r="K299" s="81"/>
      <c r="L299" s="79"/>
      <c r="M299" s="79"/>
      <c r="N299" s="79"/>
      <c r="O299" s="79"/>
      <c r="P299" s="79"/>
      <c r="Q299" s="79"/>
      <c r="R299" s="79"/>
      <c r="S299" s="79"/>
      <c r="T299" s="79"/>
      <c r="U299" s="79"/>
      <c r="V299" s="79"/>
      <c r="W299" s="79"/>
      <c r="X299" s="79"/>
      <c r="Y299" s="79"/>
      <c r="Z299" s="79"/>
      <c r="AA299" s="79"/>
      <c r="AB299" s="79"/>
      <c r="AC299" s="79"/>
      <c r="AD299" s="79"/>
      <c r="AE299" s="79"/>
      <c r="AF299" s="79"/>
      <c r="AG299" s="79"/>
      <c r="AH299" s="79"/>
      <c r="AI299" s="81"/>
    </row>
    <row r="300" spans="1:35" ht="18" customHeight="1">
      <c r="A300" s="79"/>
      <c r="B300" s="81"/>
      <c r="C300" s="81"/>
      <c r="D300" s="79"/>
      <c r="E300" s="81"/>
      <c r="F300" s="81"/>
      <c r="G300" s="81"/>
      <c r="H300" s="79"/>
      <c r="I300" s="79"/>
      <c r="J300" s="79"/>
      <c r="K300" s="81"/>
      <c r="L300" s="79"/>
      <c r="M300" s="79"/>
      <c r="N300" s="79"/>
      <c r="O300" s="79"/>
      <c r="P300" s="79"/>
      <c r="Q300" s="79"/>
      <c r="R300" s="79"/>
      <c r="S300" s="79"/>
      <c r="T300" s="79"/>
      <c r="U300" s="79"/>
      <c r="V300" s="79"/>
      <c r="W300" s="79"/>
      <c r="X300" s="79"/>
      <c r="Y300" s="79"/>
      <c r="Z300" s="79"/>
      <c r="AA300" s="79"/>
      <c r="AB300" s="79"/>
      <c r="AC300" s="79"/>
      <c r="AD300" s="79"/>
      <c r="AE300" s="79"/>
      <c r="AF300" s="79"/>
      <c r="AG300" s="79"/>
      <c r="AH300" s="79"/>
      <c r="AI300" s="81"/>
    </row>
    <row r="301" spans="1:35" ht="18" customHeight="1">
      <c r="A301" s="79"/>
      <c r="B301" s="81"/>
      <c r="C301" s="81"/>
      <c r="D301" s="79"/>
      <c r="E301" s="81"/>
      <c r="F301" s="81"/>
      <c r="G301" s="81"/>
      <c r="H301" s="79"/>
      <c r="I301" s="79"/>
      <c r="J301" s="79"/>
      <c r="K301" s="81"/>
      <c r="L301" s="79"/>
      <c r="M301" s="79"/>
      <c r="N301" s="79"/>
      <c r="O301" s="79"/>
      <c r="P301" s="79"/>
      <c r="Q301" s="79"/>
      <c r="R301" s="79"/>
      <c r="S301" s="79"/>
      <c r="T301" s="79"/>
      <c r="U301" s="79"/>
      <c r="V301" s="79"/>
      <c r="W301" s="79"/>
      <c r="X301" s="79"/>
      <c r="Y301" s="79"/>
      <c r="Z301" s="79"/>
      <c r="AA301" s="79"/>
      <c r="AB301" s="79"/>
      <c r="AC301" s="79"/>
      <c r="AD301" s="79"/>
      <c r="AE301" s="79"/>
      <c r="AF301" s="79"/>
      <c r="AG301" s="79"/>
      <c r="AH301" s="79"/>
      <c r="AI301" s="81"/>
    </row>
    <row r="302" spans="1:35" ht="18" customHeight="1">
      <c r="A302" s="79"/>
      <c r="B302" s="81"/>
      <c r="C302" s="81"/>
      <c r="D302" s="79"/>
      <c r="E302" s="81"/>
      <c r="F302" s="81"/>
      <c r="G302" s="81"/>
      <c r="H302" s="79"/>
      <c r="I302" s="79"/>
      <c r="J302" s="79"/>
      <c r="K302" s="81"/>
      <c r="L302" s="79"/>
      <c r="M302" s="79"/>
      <c r="N302" s="79"/>
      <c r="O302" s="79"/>
      <c r="P302" s="79"/>
      <c r="Q302" s="79"/>
      <c r="R302" s="79"/>
      <c r="S302" s="79"/>
      <c r="T302" s="79"/>
      <c r="U302" s="79"/>
      <c r="V302" s="79"/>
      <c r="W302" s="79"/>
      <c r="X302" s="79"/>
      <c r="Y302" s="79"/>
      <c r="Z302" s="79"/>
      <c r="AA302" s="79"/>
      <c r="AB302" s="79"/>
      <c r="AC302" s="79"/>
      <c r="AD302" s="79"/>
      <c r="AE302" s="79"/>
      <c r="AF302" s="79"/>
      <c r="AG302" s="79"/>
      <c r="AH302" s="79"/>
      <c r="AI302" s="81"/>
    </row>
    <row r="303" spans="1:35" ht="18" customHeight="1">
      <c r="A303" s="79"/>
      <c r="B303" s="81"/>
      <c r="C303" s="81"/>
      <c r="D303" s="79"/>
      <c r="E303" s="81"/>
      <c r="F303" s="81"/>
      <c r="G303" s="81"/>
      <c r="H303" s="79"/>
      <c r="I303" s="79"/>
      <c r="J303" s="79"/>
      <c r="K303" s="81"/>
      <c r="L303" s="79"/>
      <c r="M303" s="79"/>
      <c r="N303" s="79"/>
      <c r="O303" s="79"/>
      <c r="P303" s="79"/>
      <c r="Q303" s="79"/>
      <c r="R303" s="79"/>
      <c r="S303" s="79"/>
      <c r="T303" s="79"/>
      <c r="U303" s="79"/>
      <c r="V303" s="79"/>
      <c r="W303" s="79"/>
      <c r="X303" s="79"/>
      <c r="Y303" s="79"/>
      <c r="Z303" s="79"/>
      <c r="AA303" s="79"/>
      <c r="AB303" s="79"/>
      <c r="AC303" s="79"/>
      <c r="AD303" s="79"/>
      <c r="AE303" s="79"/>
      <c r="AF303" s="79"/>
      <c r="AG303" s="79"/>
      <c r="AH303" s="79"/>
      <c r="AI303" s="81"/>
    </row>
    <row r="304" spans="1:35" ht="18" customHeight="1">
      <c r="A304" s="79"/>
      <c r="B304" s="81"/>
      <c r="C304" s="81"/>
      <c r="D304" s="79"/>
      <c r="E304" s="81"/>
      <c r="F304" s="81"/>
      <c r="G304" s="81"/>
      <c r="H304" s="79"/>
      <c r="I304" s="79"/>
      <c r="J304" s="79"/>
      <c r="K304" s="81"/>
      <c r="L304" s="79"/>
      <c r="M304" s="79"/>
      <c r="N304" s="79"/>
      <c r="O304" s="79"/>
      <c r="P304" s="79"/>
      <c r="Q304" s="79"/>
      <c r="R304" s="79"/>
      <c r="S304" s="79"/>
      <c r="T304" s="79"/>
      <c r="U304" s="79"/>
      <c r="V304" s="79"/>
      <c r="W304" s="79"/>
      <c r="X304" s="79"/>
      <c r="Y304" s="79"/>
      <c r="Z304" s="79"/>
      <c r="AA304" s="79"/>
      <c r="AB304" s="79"/>
      <c r="AC304" s="79"/>
      <c r="AD304" s="79"/>
      <c r="AE304" s="79"/>
      <c r="AF304" s="79"/>
      <c r="AG304" s="79"/>
      <c r="AH304" s="79"/>
      <c r="AI304" s="81"/>
    </row>
    <row r="305" spans="1:35" ht="18" customHeight="1">
      <c r="A305" s="79"/>
      <c r="B305" s="81"/>
      <c r="C305" s="81"/>
      <c r="D305" s="79"/>
      <c r="E305" s="81"/>
      <c r="F305" s="81"/>
      <c r="G305" s="81"/>
      <c r="H305" s="79"/>
      <c r="I305" s="79"/>
      <c r="J305" s="79"/>
      <c r="K305" s="81"/>
      <c r="L305" s="79"/>
      <c r="M305" s="79"/>
      <c r="N305" s="79"/>
      <c r="O305" s="79"/>
      <c r="P305" s="79"/>
      <c r="Q305" s="79"/>
      <c r="R305" s="79"/>
      <c r="S305" s="79"/>
      <c r="T305" s="79"/>
      <c r="U305" s="79"/>
      <c r="V305" s="79"/>
      <c r="W305" s="79"/>
      <c r="X305" s="79"/>
      <c r="Y305" s="79"/>
      <c r="Z305" s="79"/>
      <c r="AA305" s="79"/>
      <c r="AB305" s="79"/>
      <c r="AC305" s="79"/>
      <c r="AD305" s="79"/>
      <c r="AE305" s="79"/>
      <c r="AF305" s="79"/>
      <c r="AG305" s="79"/>
      <c r="AH305" s="79"/>
      <c r="AI305" s="81"/>
    </row>
    <row r="306" spans="1:35" ht="18" customHeight="1">
      <c r="A306" s="79"/>
      <c r="B306" s="81"/>
      <c r="C306" s="81"/>
      <c r="D306" s="79"/>
      <c r="E306" s="81"/>
      <c r="F306" s="81"/>
      <c r="G306" s="81"/>
      <c r="H306" s="79"/>
      <c r="I306" s="79"/>
      <c r="J306" s="79"/>
      <c r="K306" s="81"/>
      <c r="L306" s="79"/>
      <c r="M306" s="79"/>
      <c r="N306" s="79"/>
      <c r="O306" s="79"/>
      <c r="P306" s="79"/>
      <c r="Q306" s="79"/>
      <c r="R306" s="79"/>
      <c r="S306" s="79"/>
      <c r="T306" s="79"/>
      <c r="U306" s="79"/>
      <c r="V306" s="79"/>
      <c r="W306" s="79"/>
      <c r="X306" s="79"/>
      <c r="Y306" s="79"/>
      <c r="Z306" s="79"/>
      <c r="AA306" s="79"/>
      <c r="AB306" s="79"/>
      <c r="AC306" s="79"/>
      <c r="AD306" s="79"/>
      <c r="AE306" s="79"/>
      <c r="AF306" s="79"/>
      <c r="AG306" s="79"/>
      <c r="AH306" s="79"/>
      <c r="AI306" s="81"/>
    </row>
    <row r="307" spans="1:35" ht="18" customHeight="1">
      <c r="A307" s="79"/>
      <c r="B307" s="81"/>
      <c r="C307" s="81"/>
      <c r="D307" s="79"/>
      <c r="E307" s="81"/>
      <c r="F307" s="81"/>
      <c r="G307" s="81"/>
      <c r="H307" s="79"/>
      <c r="I307" s="79"/>
      <c r="J307" s="79"/>
      <c r="K307" s="81"/>
      <c r="L307" s="79"/>
      <c r="M307" s="79"/>
      <c r="N307" s="79"/>
      <c r="O307" s="79"/>
      <c r="P307" s="79"/>
      <c r="Q307" s="79"/>
      <c r="R307" s="79"/>
      <c r="S307" s="79"/>
      <c r="T307" s="79"/>
      <c r="U307" s="79"/>
      <c r="V307" s="79"/>
      <c r="W307" s="79"/>
      <c r="X307" s="79"/>
      <c r="Y307" s="79"/>
      <c r="Z307" s="79"/>
      <c r="AA307" s="79"/>
      <c r="AB307" s="79"/>
      <c r="AC307" s="79"/>
      <c r="AD307" s="79"/>
      <c r="AE307" s="79"/>
      <c r="AF307" s="79"/>
      <c r="AG307" s="79"/>
      <c r="AH307" s="79"/>
      <c r="AI307" s="81"/>
    </row>
    <row r="308" spans="1:35" ht="18" customHeight="1">
      <c r="A308" s="79"/>
      <c r="B308" s="81"/>
      <c r="C308" s="81"/>
      <c r="D308" s="79"/>
      <c r="E308" s="81"/>
      <c r="F308" s="81"/>
      <c r="G308" s="81"/>
      <c r="H308" s="79"/>
      <c r="I308" s="79"/>
      <c r="J308" s="79"/>
      <c r="K308" s="81"/>
      <c r="L308" s="79"/>
      <c r="M308" s="79"/>
      <c r="N308" s="79"/>
      <c r="O308" s="79"/>
      <c r="P308" s="79"/>
      <c r="Q308" s="79"/>
      <c r="R308" s="79"/>
      <c r="S308" s="79"/>
      <c r="T308" s="79"/>
      <c r="U308" s="79"/>
      <c r="V308" s="79"/>
      <c r="W308" s="79"/>
      <c r="X308" s="79"/>
      <c r="Y308" s="79"/>
      <c r="Z308" s="79"/>
      <c r="AA308" s="79"/>
      <c r="AB308" s="79"/>
      <c r="AC308" s="79"/>
      <c r="AD308" s="79"/>
      <c r="AE308" s="79"/>
      <c r="AF308" s="79"/>
      <c r="AG308" s="79"/>
      <c r="AH308" s="79"/>
      <c r="AI308" s="81"/>
    </row>
    <row r="309" spans="1:35" ht="18" customHeight="1">
      <c r="A309" s="79"/>
      <c r="B309" s="81"/>
      <c r="C309" s="81"/>
      <c r="D309" s="79"/>
      <c r="E309" s="81"/>
      <c r="F309" s="81"/>
      <c r="G309" s="81"/>
      <c r="H309" s="79"/>
      <c r="I309" s="79"/>
      <c r="J309" s="79"/>
      <c r="K309" s="81"/>
      <c r="L309" s="79"/>
      <c r="M309" s="79"/>
      <c r="N309" s="79"/>
      <c r="O309" s="79"/>
      <c r="P309" s="79"/>
      <c r="Q309" s="79"/>
      <c r="R309" s="79"/>
      <c r="S309" s="79"/>
      <c r="T309" s="79"/>
      <c r="U309" s="79"/>
      <c r="V309" s="79"/>
      <c r="W309" s="79"/>
      <c r="X309" s="79"/>
      <c r="Y309" s="79"/>
      <c r="Z309" s="79"/>
      <c r="AA309" s="79"/>
      <c r="AB309" s="79"/>
      <c r="AC309" s="79"/>
      <c r="AD309" s="79"/>
      <c r="AE309" s="79"/>
      <c r="AF309" s="79"/>
      <c r="AG309" s="79"/>
      <c r="AH309" s="79"/>
      <c r="AI309" s="81"/>
    </row>
    <row r="310" spans="1:35" ht="18" customHeight="1">
      <c r="A310" s="79"/>
      <c r="B310" s="81"/>
      <c r="C310" s="81"/>
      <c r="D310" s="79"/>
      <c r="E310" s="81"/>
      <c r="F310" s="81"/>
      <c r="G310" s="81"/>
      <c r="H310" s="79"/>
      <c r="I310" s="79"/>
      <c r="J310" s="79"/>
      <c r="K310" s="81"/>
      <c r="L310" s="79"/>
      <c r="M310" s="79"/>
      <c r="N310" s="79"/>
      <c r="O310" s="79"/>
      <c r="P310" s="79"/>
      <c r="Q310" s="79"/>
      <c r="R310" s="79"/>
      <c r="S310" s="79"/>
      <c r="T310" s="79"/>
      <c r="U310" s="79"/>
      <c r="V310" s="79"/>
      <c r="W310" s="79"/>
      <c r="X310" s="79"/>
      <c r="Y310" s="79"/>
      <c r="Z310" s="79"/>
      <c r="AA310" s="79"/>
      <c r="AB310" s="79"/>
      <c r="AC310" s="79"/>
      <c r="AD310" s="79"/>
      <c r="AE310" s="79"/>
      <c r="AF310" s="79"/>
      <c r="AG310" s="79"/>
      <c r="AH310" s="79"/>
      <c r="AI310" s="81"/>
    </row>
    <row r="311" spans="1:35" ht="18" customHeight="1">
      <c r="A311" s="79"/>
      <c r="B311" s="81"/>
      <c r="C311" s="81"/>
      <c r="D311" s="79"/>
      <c r="E311" s="81"/>
      <c r="F311" s="81"/>
      <c r="G311" s="81"/>
      <c r="H311" s="79"/>
      <c r="I311" s="79"/>
      <c r="J311" s="79"/>
      <c r="K311" s="81"/>
      <c r="L311" s="79"/>
      <c r="M311" s="79"/>
      <c r="N311" s="79"/>
      <c r="O311" s="79"/>
      <c r="P311" s="79"/>
      <c r="Q311" s="79"/>
      <c r="R311" s="79"/>
      <c r="S311" s="79"/>
      <c r="T311" s="79"/>
      <c r="U311" s="79"/>
      <c r="V311" s="79"/>
      <c r="W311" s="79"/>
      <c r="X311" s="79"/>
      <c r="Y311" s="79"/>
      <c r="Z311" s="79"/>
      <c r="AA311" s="79"/>
      <c r="AB311" s="79"/>
      <c r="AC311" s="79"/>
      <c r="AD311" s="79"/>
      <c r="AE311" s="79"/>
      <c r="AF311" s="79"/>
      <c r="AG311" s="79"/>
      <c r="AH311" s="79"/>
      <c r="AI311" s="81"/>
    </row>
    <row r="312" spans="1:35" ht="18" customHeight="1">
      <c r="A312" s="79"/>
      <c r="B312" s="81"/>
      <c r="C312" s="81"/>
      <c r="D312" s="79"/>
      <c r="E312" s="81"/>
      <c r="F312" s="81"/>
      <c r="G312" s="81"/>
      <c r="H312" s="79"/>
      <c r="I312" s="79"/>
      <c r="J312" s="79"/>
      <c r="K312" s="81"/>
      <c r="L312" s="79"/>
      <c r="M312" s="79"/>
      <c r="N312" s="79"/>
      <c r="O312" s="79"/>
      <c r="P312" s="79"/>
      <c r="Q312" s="79"/>
      <c r="R312" s="79"/>
      <c r="S312" s="79"/>
      <c r="T312" s="79"/>
      <c r="U312" s="79"/>
      <c r="V312" s="79"/>
      <c r="W312" s="79"/>
      <c r="X312" s="79"/>
      <c r="Y312" s="79"/>
      <c r="Z312" s="79"/>
      <c r="AA312" s="79"/>
      <c r="AB312" s="79"/>
      <c r="AC312" s="79"/>
      <c r="AD312" s="79"/>
      <c r="AE312" s="79"/>
      <c r="AF312" s="79"/>
      <c r="AG312" s="79"/>
      <c r="AH312" s="79"/>
      <c r="AI312" s="81"/>
    </row>
    <row r="313" spans="1:35" ht="18" customHeight="1">
      <c r="A313" s="79"/>
      <c r="B313" s="81"/>
      <c r="C313" s="81"/>
      <c r="D313" s="79"/>
      <c r="E313" s="81"/>
      <c r="F313" s="81"/>
      <c r="G313" s="81"/>
      <c r="H313" s="79"/>
      <c r="I313" s="79"/>
      <c r="J313" s="79"/>
      <c r="K313" s="81"/>
      <c r="L313" s="79"/>
      <c r="M313" s="79"/>
      <c r="N313" s="79"/>
      <c r="O313" s="79"/>
      <c r="P313" s="79"/>
      <c r="Q313" s="79"/>
      <c r="R313" s="79"/>
      <c r="S313" s="79"/>
      <c r="T313" s="79"/>
      <c r="U313" s="79"/>
      <c r="V313" s="79"/>
      <c r="W313" s="79"/>
      <c r="X313" s="79"/>
      <c r="Y313" s="79"/>
      <c r="Z313" s="79"/>
      <c r="AA313" s="79"/>
      <c r="AB313" s="79"/>
      <c r="AC313" s="79"/>
      <c r="AD313" s="79"/>
      <c r="AE313" s="79"/>
      <c r="AF313" s="79"/>
      <c r="AG313" s="79"/>
      <c r="AH313" s="79"/>
      <c r="AI313" s="81"/>
    </row>
    <row r="314" spans="1:35" ht="18" customHeight="1">
      <c r="A314" s="79"/>
      <c r="B314" s="81"/>
      <c r="C314" s="81"/>
      <c r="D314" s="79"/>
      <c r="E314" s="81"/>
      <c r="F314" s="81"/>
      <c r="G314" s="81"/>
      <c r="H314" s="79"/>
      <c r="I314" s="79"/>
      <c r="J314" s="79"/>
      <c r="K314" s="81"/>
      <c r="L314" s="79"/>
      <c r="M314" s="79"/>
      <c r="N314" s="79"/>
      <c r="O314" s="79"/>
      <c r="P314" s="79"/>
      <c r="Q314" s="79"/>
      <c r="R314" s="79"/>
      <c r="S314" s="79"/>
      <c r="T314" s="79"/>
      <c r="U314" s="79"/>
      <c r="V314" s="79"/>
      <c r="W314" s="79"/>
      <c r="X314" s="79"/>
      <c r="Y314" s="79"/>
      <c r="Z314" s="79"/>
      <c r="AA314" s="79"/>
      <c r="AB314" s="79"/>
      <c r="AC314" s="79"/>
      <c r="AD314" s="79"/>
      <c r="AE314" s="79"/>
      <c r="AF314" s="79"/>
      <c r="AG314" s="79"/>
      <c r="AH314" s="79"/>
      <c r="AI314" s="81"/>
    </row>
    <row r="315" spans="1:35" ht="18" customHeight="1">
      <c r="A315" s="79"/>
      <c r="B315" s="81"/>
      <c r="C315" s="81"/>
      <c r="D315" s="79"/>
      <c r="E315" s="81"/>
      <c r="F315" s="81"/>
      <c r="G315" s="81"/>
      <c r="H315" s="79"/>
      <c r="I315" s="79"/>
      <c r="J315" s="79"/>
      <c r="K315" s="81"/>
      <c r="L315" s="79"/>
      <c r="M315" s="79"/>
      <c r="N315" s="79"/>
      <c r="O315" s="79"/>
      <c r="P315" s="79"/>
      <c r="Q315" s="79"/>
      <c r="R315" s="79"/>
      <c r="S315" s="79"/>
      <c r="T315" s="79"/>
      <c r="U315" s="79"/>
      <c r="V315" s="79"/>
      <c r="W315" s="79"/>
      <c r="X315" s="79"/>
      <c r="Y315" s="79"/>
      <c r="Z315" s="79"/>
      <c r="AA315" s="79"/>
      <c r="AB315" s="79"/>
      <c r="AC315" s="79"/>
      <c r="AD315" s="79"/>
      <c r="AE315" s="79"/>
      <c r="AF315" s="79"/>
      <c r="AG315" s="79"/>
      <c r="AH315" s="79"/>
      <c r="AI315" s="81"/>
    </row>
    <row r="316" spans="1:35" ht="18" customHeight="1">
      <c r="A316" s="79"/>
      <c r="B316" s="81"/>
      <c r="C316" s="81"/>
      <c r="D316" s="79"/>
      <c r="E316" s="81"/>
      <c r="F316" s="81"/>
      <c r="G316" s="81"/>
      <c r="H316" s="79"/>
      <c r="I316" s="79"/>
      <c r="J316" s="79"/>
      <c r="K316" s="81"/>
      <c r="L316" s="79"/>
      <c r="M316" s="79"/>
      <c r="N316" s="79"/>
      <c r="O316" s="79"/>
      <c r="P316" s="79"/>
      <c r="Q316" s="79"/>
      <c r="R316" s="79"/>
      <c r="S316" s="79"/>
      <c r="T316" s="79"/>
      <c r="U316" s="79"/>
      <c r="V316" s="79"/>
      <c r="W316" s="79"/>
      <c r="X316" s="79"/>
      <c r="Y316" s="79"/>
      <c r="Z316" s="79"/>
      <c r="AA316" s="79"/>
      <c r="AB316" s="79"/>
      <c r="AC316" s="79"/>
      <c r="AD316" s="79"/>
      <c r="AE316" s="79"/>
      <c r="AF316" s="79"/>
      <c r="AG316" s="79"/>
      <c r="AH316" s="79"/>
      <c r="AI316" s="81"/>
    </row>
    <row r="317" spans="1:35" ht="18" customHeight="1">
      <c r="A317" s="79"/>
      <c r="B317" s="81"/>
      <c r="C317" s="81"/>
      <c r="D317" s="79"/>
      <c r="E317" s="81"/>
      <c r="F317" s="81"/>
      <c r="G317" s="81"/>
      <c r="H317" s="79"/>
      <c r="I317" s="79"/>
      <c r="J317" s="79"/>
      <c r="K317" s="81"/>
      <c r="L317" s="79"/>
      <c r="M317" s="79"/>
      <c r="N317" s="79"/>
      <c r="O317" s="79"/>
      <c r="P317" s="79"/>
      <c r="Q317" s="79"/>
      <c r="R317" s="79"/>
      <c r="S317" s="79"/>
      <c r="T317" s="79"/>
      <c r="U317" s="79"/>
      <c r="V317" s="79"/>
      <c r="W317" s="79"/>
      <c r="X317" s="79"/>
      <c r="Y317" s="79"/>
      <c r="Z317" s="79"/>
      <c r="AA317" s="79"/>
      <c r="AB317" s="79"/>
      <c r="AC317" s="79"/>
      <c r="AD317" s="79"/>
      <c r="AE317" s="79"/>
      <c r="AF317" s="79"/>
      <c r="AG317" s="79"/>
      <c r="AH317" s="79"/>
      <c r="AI317" s="81"/>
    </row>
    <row r="318" spans="1:35" ht="18" customHeight="1">
      <c r="A318" s="79"/>
      <c r="B318" s="81"/>
      <c r="C318" s="81"/>
      <c r="D318" s="79"/>
      <c r="E318" s="81"/>
      <c r="F318" s="81"/>
      <c r="G318" s="81"/>
      <c r="H318" s="79"/>
      <c r="I318" s="79"/>
      <c r="J318" s="79"/>
      <c r="K318" s="81"/>
      <c r="L318" s="79"/>
      <c r="M318" s="79"/>
      <c r="N318" s="79"/>
      <c r="O318" s="79"/>
      <c r="P318" s="79"/>
      <c r="Q318" s="79"/>
      <c r="R318" s="79"/>
      <c r="S318" s="79"/>
      <c r="T318" s="79"/>
      <c r="U318" s="79"/>
      <c r="V318" s="79"/>
      <c r="W318" s="79"/>
      <c r="X318" s="79"/>
      <c r="Y318" s="79"/>
      <c r="Z318" s="79"/>
      <c r="AA318" s="79"/>
      <c r="AB318" s="79"/>
      <c r="AC318" s="79"/>
      <c r="AD318" s="79"/>
      <c r="AE318" s="79"/>
      <c r="AF318" s="79"/>
      <c r="AG318" s="79"/>
      <c r="AH318" s="79"/>
      <c r="AI318" s="81"/>
    </row>
    <row r="319" spans="1:35" ht="18" customHeight="1">
      <c r="A319" s="79"/>
      <c r="B319" s="81"/>
      <c r="C319" s="81"/>
      <c r="D319" s="79"/>
      <c r="E319" s="81"/>
      <c r="F319" s="81"/>
      <c r="G319" s="81"/>
      <c r="H319" s="79"/>
      <c r="I319" s="79"/>
      <c r="J319" s="79"/>
      <c r="K319" s="81"/>
      <c r="L319" s="79"/>
      <c r="M319" s="79"/>
      <c r="N319" s="79"/>
      <c r="O319" s="79"/>
      <c r="P319" s="79"/>
      <c r="Q319" s="79"/>
      <c r="R319" s="79"/>
      <c r="S319" s="79"/>
      <c r="T319" s="79"/>
      <c r="U319" s="79"/>
      <c r="V319" s="79"/>
      <c r="W319" s="79"/>
      <c r="X319" s="79"/>
      <c r="Y319" s="79"/>
      <c r="Z319" s="79"/>
      <c r="AA319" s="79"/>
      <c r="AB319" s="79"/>
      <c r="AC319" s="79"/>
      <c r="AD319" s="79"/>
      <c r="AE319" s="79"/>
      <c r="AF319" s="79"/>
      <c r="AG319" s="79"/>
      <c r="AH319" s="79"/>
      <c r="AI319" s="81"/>
    </row>
    <row r="320" spans="1:35" ht="18" customHeight="1">
      <c r="A320" s="79"/>
      <c r="B320" s="81"/>
      <c r="C320" s="81"/>
      <c r="D320" s="79"/>
      <c r="E320" s="81"/>
      <c r="F320" s="81"/>
      <c r="G320" s="81"/>
      <c r="H320" s="79"/>
      <c r="I320" s="79"/>
      <c r="J320" s="79"/>
      <c r="K320" s="81"/>
      <c r="L320" s="79"/>
      <c r="M320" s="79"/>
      <c r="N320" s="79"/>
      <c r="O320" s="79"/>
      <c r="P320" s="79"/>
      <c r="Q320" s="79"/>
      <c r="R320" s="79"/>
      <c r="S320" s="79"/>
      <c r="T320" s="79"/>
      <c r="U320" s="79"/>
      <c r="V320" s="79"/>
      <c r="W320" s="79"/>
      <c r="X320" s="79"/>
      <c r="Y320" s="79"/>
      <c r="Z320" s="79"/>
      <c r="AA320" s="79"/>
      <c r="AB320" s="79"/>
      <c r="AC320" s="79"/>
      <c r="AD320" s="79"/>
      <c r="AE320" s="79"/>
      <c r="AF320" s="79"/>
      <c r="AG320" s="79"/>
      <c r="AH320" s="79"/>
      <c r="AI320" s="81"/>
    </row>
    <row r="321" spans="1:35" ht="18" customHeight="1">
      <c r="A321" s="79"/>
      <c r="B321" s="81"/>
      <c r="C321" s="81"/>
      <c r="D321" s="79"/>
      <c r="E321" s="81"/>
      <c r="F321" s="81"/>
      <c r="G321" s="81"/>
      <c r="H321" s="79"/>
      <c r="I321" s="79"/>
      <c r="J321" s="79"/>
      <c r="K321" s="81"/>
      <c r="L321" s="79"/>
      <c r="M321" s="79"/>
      <c r="N321" s="79"/>
      <c r="O321" s="79"/>
      <c r="P321" s="79"/>
      <c r="Q321" s="79"/>
      <c r="R321" s="79"/>
      <c r="S321" s="79"/>
      <c r="T321" s="79"/>
      <c r="U321" s="79"/>
      <c r="V321" s="79"/>
      <c r="W321" s="79"/>
      <c r="X321" s="79"/>
      <c r="Y321" s="79"/>
      <c r="Z321" s="79"/>
      <c r="AA321" s="79"/>
      <c r="AB321" s="79"/>
      <c r="AC321" s="79"/>
      <c r="AD321" s="79"/>
      <c r="AE321" s="79"/>
      <c r="AF321" s="79"/>
      <c r="AG321" s="79"/>
      <c r="AH321" s="79"/>
      <c r="AI321" s="81"/>
    </row>
    <row r="322" spans="1:35" ht="18" customHeight="1">
      <c r="A322" s="79"/>
      <c r="B322" s="81"/>
      <c r="C322" s="81"/>
      <c r="D322" s="79"/>
      <c r="E322" s="81"/>
      <c r="F322" s="81"/>
      <c r="G322" s="81"/>
      <c r="H322" s="79"/>
      <c r="I322" s="79"/>
      <c r="J322" s="79"/>
      <c r="K322" s="81"/>
      <c r="L322" s="79"/>
      <c r="M322" s="79"/>
      <c r="N322" s="79"/>
      <c r="O322" s="79"/>
      <c r="P322" s="79"/>
      <c r="Q322" s="79"/>
      <c r="R322" s="79"/>
      <c r="S322" s="79"/>
      <c r="T322" s="79"/>
      <c r="U322" s="79"/>
      <c r="V322" s="79"/>
      <c r="W322" s="79"/>
      <c r="X322" s="79"/>
      <c r="Y322" s="79"/>
      <c r="Z322" s="79"/>
      <c r="AA322" s="79"/>
      <c r="AB322" s="79"/>
      <c r="AC322" s="79"/>
      <c r="AD322" s="79"/>
      <c r="AE322" s="79"/>
      <c r="AF322" s="79"/>
      <c r="AG322" s="79"/>
      <c r="AH322" s="79"/>
      <c r="AI322" s="81"/>
    </row>
    <row r="323" spans="1:35" ht="18" customHeight="1">
      <c r="A323" s="79"/>
      <c r="B323" s="81"/>
      <c r="C323" s="81"/>
      <c r="D323" s="79"/>
      <c r="E323" s="81"/>
      <c r="F323" s="81"/>
      <c r="G323" s="81"/>
      <c r="H323" s="79"/>
      <c r="I323" s="79"/>
      <c r="J323" s="79"/>
      <c r="K323" s="81"/>
      <c r="L323" s="79"/>
      <c r="M323" s="79"/>
      <c r="N323" s="79"/>
      <c r="O323" s="79"/>
      <c r="P323" s="79"/>
      <c r="Q323" s="79"/>
      <c r="R323" s="79"/>
      <c r="S323" s="79"/>
      <c r="T323" s="79"/>
      <c r="U323" s="79"/>
      <c r="V323" s="79"/>
      <c r="W323" s="79"/>
      <c r="X323" s="79"/>
      <c r="Y323" s="79"/>
      <c r="Z323" s="79"/>
      <c r="AA323" s="79"/>
      <c r="AB323" s="79"/>
      <c r="AC323" s="79"/>
      <c r="AD323" s="79"/>
      <c r="AE323" s="79"/>
      <c r="AF323" s="79"/>
      <c r="AG323" s="79"/>
      <c r="AH323" s="79"/>
      <c r="AI323" s="81"/>
    </row>
    <row r="324" spans="1:35" ht="18" customHeight="1">
      <c r="A324" s="79"/>
      <c r="B324" s="81"/>
      <c r="C324" s="81"/>
      <c r="D324" s="79"/>
      <c r="E324" s="81"/>
      <c r="F324" s="81"/>
      <c r="G324" s="81"/>
      <c r="H324" s="79"/>
      <c r="I324" s="79"/>
      <c r="J324" s="79"/>
      <c r="K324" s="81"/>
      <c r="L324" s="79"/>
      <c r="M324" s="79"/>
      <c r="N324" s="79"/>
      <c r="O324" s="79"/>
      <c r="P324" s="79"/>
      <c r="Q324" s="79"/>
      <c r="R324" s="79"/>
      <c r="S324" s="79"/>
      <c r="T324" s="79"/>
      <c r="U324" s="79"/>
      <c r="V324" s="79"/>
      <c r="W324" s="79"/>
      <c r="X324" s="79"/>
      <c r="Y324" s="79"/>
      <c r="Z324" s="79"/>
      <c r="AA324" s="79"/>
      <c r="AB324" s="79"/>
      <c r="AC324" s="79"/>
      <c r="AD324" s="79"/>
      <c r="AE324" s="79"/>
      <c r="AF324" s="79"/>
      <c r="AG324" s="79"/>
      <c r="AH324" s="79"/>
      <c r="AI324" s="81"/>
    </row>
    <row r="325" spans="1:35" ht="18" customHeight="1">
      <c r="A325" s="79"/>
      <c r="B325" s="81"/>
      <c r="C325" s="81"/>
      <c r="D325" s="79"/>
      <c r="E325" s="81"/>
      <c r="F325" s="81"/>
      <c r="G325" s="81"/>
      <c r="H325" s="79"/>
      <c r="I325" s="79"/>
      <c r="J325" s="79"/>
      <c r="K325" s="81"/>
      <c r="L325" s="79"/>
      <c r="M325" s="79"/>
      <c r="N325" s="79"/>
      <c r="O325" s="79"/>
      <c r="P325" s="79"/>
      <c r="Q325" s="79"/>
      <c r="R325" s="79"/>
      <c r="S325" s="79"/>
      <c r="T325" s="79"/>
      <c r="U325" s="79"/>
      <c r="V325" s="79"/>
      <c r="W325" s="79"/>
      <c r="X325" s="79"/>
      <c r="Y325" s="79"/>
      <c r="Z325" s="79"/>
      <c r="AA325" s="79"/>
      <c r="AB325" s="79"/>
      <c r="AC325" s="79"/>
      <c r="AD325" s="79"/>
      <c r="AE325" s="79"/>
      <c r="AF325" s="79"/>
      <c r="AG325" s="79"/>
      <c r="AH325" s="79"/>
      <c r="AI325" s="81"/>
    </row>
    <row r="326" spans="1:35" ht="18" customHeight="1">
      <c r="A326" s="79"/>
      <c r="B326" s="81"/>
      <c r="C326" s="81"/>
      <c r="D326" s="79"/>
      <c r="E326" s="81"/>
      <c r="F326" s="81"/>
      <c r="G326" s="81"/>
      <c r="H326" s="79"/>
      <c r="I326" s="79"/>
      <c r="J326" s="79"/>
      <c r="K326" s="81"/>
      <c r="L326" s="79"/>
      <c r="M326" s="79"/>
      <c r="N326" s="79"/>
      <c r="O326" s="79"/>
      <c r="P326" s="79"/>
      <c r="Q326" s="79"/>
      <c r="R326" s="79"/>
      <c r="S326" s="79"/>
      <c r="T326" s="79"/>
      <c r="U326" s="79"/>
      <c r="V326" s="79"/>
      <c r="W326" s="79"/>
      <c r="X326" s="79"/>
      <c r="Y326" s="79"/>
      <c r="Z326" s="79"/>
      <c r="AA326" s="79"/>
      <c r="AB326" s="79"/>
      <c r="AC326" s="79"/>
      <c r="AD326" s="79"/>
      <c r="AE326" s="79"/>
      <c r="AF326" s="79"/>
      <c r="AG326" s="79"/>
      <c r="AH326" s="79"/>
      <c r="AI326" s="81"/>
    </row>
    <row r="327" spans="1:35" ht="18" customHeight="1">
      <c r="A327" s="79"/>
      <c r="B327" s="81"/>
      <c r="C327" s="81"/>
      <c r="D327" s="79"/>
      <c r="E327" s="81"/>
      <c r="F327" s="81"/>
      <c r="G327" s="81"/>
      <c r="H327" s="79"/>
      <c r="I327" s="79"/>
      <c r="J327" s="79"/>
      <c r="K327" s="81"/>
      <c r="L327" s="79"/>
      <c r="M327" s="79"/>
      <c r="N327" s="79"/>
      <c r="O327" s="79"/>
      <c r="P327" s="79"/>
      <c r="Q327" s="79"/>
      <c r="R327" s="79"/>
      <c r="S327" s="79"/>
      <c r="T327" s="79"/>
      <c r="U327" s="79"/>
      <c r="V327" s="79"/>
      <c r="W327" s="79"/>
      <c r="X327" s="79"/>
      <c r="Y327" s="79"/>
      <c r="Z327" s="79"/>
      <c r="AA327" s="79"/>
      <c r="AB327" s="79"/>
      <c r="AC327" s="79"/>
      <c r="AD327" s="79"/>
      <c r="AE327" s="79"/>
      <c r="AF327" s="79"/>
      <c r="AG327" s="79"/>
      <c r="AH327" s="79"/>
      <c r="AI327" s="81"/>
    </row>
    <row r="328" spans="1:35" ht="18" customHeight="1">
      <c r="A328" s="79"/>
      <c r="B328" s="81"/>
      <c r="C328" s="81"/>
      <c r="D328" s="79"/>
      <c r="E328" s="81"/>
      <c r="F328" s="81"/>
      <c r="G328" s="81"/>
      <c r="H328" s="79"/>
      <c r="I328" s="79"/>
      <c r="J328" s="79"/>
      <c r="K328" s="81"/>
      <c r="L328" s="79"/>
      <c r="M328" s="79"/>
      <c r="N328" s="79"/>
      <c r="O328" s="79"/>
      <c r="P328" s="79"/>
      <c r="Q328" s="79"/>
      <c r="R328" s="79"/>
      <c r="S328" s="79"/>
      <c r="T328" s="79"/>
      <c r="U328" s="79"/>
      <c r="V328" s="79"/>
      <c r="W328" s="79"/>
      <c r="X328" s="79"/>
      <c r="Y328" s="79"/>
      <c r="Z328" s="79"/>
      <c r="AA328" s="79"/>
      <c r="AB328" s="79"/>
      <c r="AC328" s="79"/>
      <c r="AD328" s="79"/>
      <c r="AE328" s="79"/>
      <c r="AF328" s="79"/>
      <c r="AG328" s="79"/>
      <c r="AH328" s="79"/>
      <c r="AI328" s="81"/>
    </row>
    <row r="329" spans="1:35" ht="18" customHeight="1">
      <c r="A329" s="79"/>
      <c r="B329" s="81"/>
      <c r="C329" s="81"/>
      <c r="D329" s="79"/>
      <c r="E329" s="81"/>
      <c r="F329" s="81"/>
      <c r="G329" s="81"/>
      <c r="H329" s="79"/>
      <c r="I329" s="79"/>
      <c r="J329" s="79"/>
      <c r="K329" s="81"/>
      <c r="L329" s="79"/>
      <c r="M329" s="79"/>
      <c r="N329" s="79"/>
      <c r="O329" s="79"/>
      <c r="P329" s="79"/>
      <c r="Q329" s="79"/>
      <c r="R329" s="79"/>
      <c r="S329" s="79"/>
      <c r="T329" s="79"/>
      <c r="U329" s="79"/>
      <c r="V329" s="79"/>
      <c r="W329" s="79"/>
      <c r="X329" s="79"/>
      <c r="Y329" s="79"/>
      <c r="Z329" s="79"/>
      <c r="AA329" s="79"/>
      <c r="AB329" s="79"/>
      <c r="AC329" s="79"/>
      <c r="AD329" s="79"/>
      <c r="AE329" s="79"/>
      <c r="AF329" s="79"/>
      <c r="AG329" s="79"/>
      <c r="AH329" s="79"/>
      <c r="AI329" s="81"/>
    </row>
    <row r="330" spans="1:35" ht="18" customHeight="1">
      <c r="A330" s="79"/>
      <c r="B330" s="81"/>
      <c r="C330" s="81"/>
      <c r="D330" s="79"/>
      <c r="E330" s="81"/>
      <c r="F330" s="81"/>
      <c r="G330" s="81"/>
      <c r="H330" s="79"/>
      <c r="I330" s="79"/>
      <c r="J330" s="79"/>
      <c r="K330" s="81"/>
      <c r="L330" s="79"/>
      <c r="M330" s="79"/>
      <c r="N330" s="79"/>
      <c r="O330" s="79"/>
      <c r="P330" s="79"/>
      <c r="Q330" s="79"/>
      <c r="R330" s="79"/>
      <c r="S330" s="79"/>
      <c r="T330" s="79"/>
      <c r="U330" s="79"/>
      <c r="V330" s="79"/>
      <c r="W330" s="79"/>
      <c r="X330" s="79"/>
      <c r="Y330" s="79"/>
      <c r="Z330" s="79"/>
      <c r="AA330" s="79"/>
      <c r="AB330" s="79"/>
      <c r="AC330" s="79"/>
      <c r="AD330" s="79"/>
      <c r="AE330" s="79"/>
      <c r="AF330" s="79"/>
      <c r="AG330" s="79"/>
      <c r="AH330" s="79"/>
      <c r="AI330" s="81"/>
    </row>
    <row r="331" spans="1:35" ht="18" customHeight="1">
      <c r="A331" s="79"/>
      <c r="B331" s="81"/>
      <c r="C331" s="81"/>
      <c r="D331" s="79"/>
      <c r="E331" s="81"/>
      <c r="F331" s="81"/>
      <c r="G331" s="81"/>
      <c r="H331" s="79"/>
      <c r="I331" s="79"/>
      <c r="J331" s="79"/>
      <c r="K331" s="81"/>
      <c r="L331" s="79"/>
      <c r="M331" s="79"/>
      <c r="N331" s="79"/>
      <c r="O331" s="79"/>
      <c r="P331" s="79"/>
      <c r="Q331" s="79"/>
      <c r="R331" s="79"/>
      <c r="S331" s="79"/>
      <c r="T331" s="79"/>
      <c r="U331" s="79"/>
      <c r="V331" s="79"/>
      <c r="W331" s="79"/>
      <c r="X331" s="79"/>
      <c r="Y331" s="79"/>
      <c r="Z331" s="79"/>
      <c r="AA331" s="79"/>
      <c r="AB331" s="79"/>
      <c r="AC331" s="79"/>
      <c r="AD331" s="79"/>
      <c r="AE331" s="79"/>
      <c r="AF331" s="79"/>
      <c r="AG331" s="79"/>
      <c r="AH331" s="79"/>
      <c r="AI331" s="81"/>
    </row>
    <row r="332" spans="1:35" ht="18" customHeight="1">
      <c r="A332" s="79"/>
      <c r="B332" s="81"/>
      <c r="C332" s="81"/>
      <c r="D332" s="79"/>
      <c r="E332" s="81"/>
      <c r="F332" s="81"/>
      <c r="G332" s="81"/>
      <c r="H332" s="79"/>
      <c r="I332" s="79"/>
      <c r="J332" s="79"/>
      <c r="K332" s="81"/>
      <c r="L332" s="79"/>
      <c r="M332" s="79"/>
      <c r="N332" s="79"/>
      <c r="O332" s="79"/>
      <c r="P332" s="79"/>
      <c r="Q332" s="79"/>
      <c r="R332" s="79"/>
      <c r="S332" s="79"/>
      <c r="T332" s="79"/>
      <c r="U332" s="79"/>
      <c r="V332" s="79"/>
      <c r="W332" s="79"/>
      <c r="X332" s="79"/>
      <c r="Y332" s="79"/>
      <c r="Z332" s="79"/>
      <c r="AA332" s="79"/>
      <c r="AB332" s="79"/>
      <c r="AC332" s="79"/>
      <c r="AD332" s="79"/>
      <c r="AE332" s="79"/>
      <c r="AF332" s="79"/>
      <c r="AG332" s="79"/>
      <c r="AH332" s="79"/>
      <c r="AI332" s="81"/>
    </row>
    <row r="333" spans="1:35" ht="18" customHeight="1">
      <c r="A333" s="79"/>
      <c r="B333" s="81"/>
      <c r="C333" s="81"/>
      <c r="D333" s="79"/>
      <c r="E333" s="81"/>
      <c r="F333" s="81"/>
      <c r="G333" s="81"/>
      <c r="H333" s="79"/>
      <c r="I333" s="79"/>
      <c r="J333" s="79"/>
      <c r="K333" s="81"/>
      <c r="L333" s="79"/>
      <c r="M333" s="79"/>
      <c r="N333" s="79"/>
      <c r="O333" s="79"/>
      <c r="P333" s="79"/>
      <c r="Q333" s="79"/>
      <c r="R333" s="79"/>
      <c r="S333" s="79"/>
      <c r="T333" s="79"/>
      <c r="U333" s="79"/>
      <c r="V333" s="79"/>
      <c r="W333" s="79"/>
      <c r="X333" s="79"/>
      <c r="Y333" s="79"/>
      <c r="Z333" s="79"/>
      <c r="AA333" s="79"/>
      <c r="AB333" s="79"/>
      <c r="AC333" s="79"/>
      <c r="AD333" s="79"/>
      <c r="AE333" s="79"/>
      <c r="AF333" s="79"/>
      <c r="AG333" s="79"/>
      <c r="AH333" s="79"/>
      <c r="AI333" s="81"/>
    </row>
    <row r="334" spans="1:35" ht="18" customHeight="1">
      <c r="A334" s="79"/>
      <c r="B334" s="81"/>
      <c r="C334" s="81"/>
      <c r="D334" s="79"/>
      <c r="E334" s="81"/>
      <c r="F334" s="81"/>
      <c r="G334" s="81"/>
      <c r="H334" s="79"/>
      <c r="I334" s="79"/>
      <c r="J334" s="79"/>
      <c r="K334" s="81"/>
      <c r="L334" s="79"/>
      <c r="M334" s="79"/>
      <c r="N334" s="79"/>
      <c r="O334" s="79"/>
      <c r="P334" s="79"/>
      <c r="Q334" s="79"/>
      <c r="R334" s="79"/>
      <c r="S334" s="79"/>
      <c r="T334" s="79"/>
      <c r="U334" s="79"/>
      <c r="V334" s="79"/>
      <c r="W334" s="79"/>
      <c r="X334" s="79"/>
      <c r="Y334" s="79"/>
      <c r="Z334" s="79"/>
      <c r="AA334" s="79"/>
      <c r="AB334" s="79"/>
      <c r="AC334" s="79"/>
      <c r="AD334" s="79"/>
      <c r="AE334" s="79"/>
      <c r="AF334" s="79"/>
      <c r="AG334" s="79"/>
      <c r="AH334" s="79"/>
      <c r="AI334" s="81"/>
    </row>
    <row r="335" spans="1:35" ht="18" customHeight="1">
      <c r="A335" s="79"/>
      <c r="B335" s="81"/>
      <c r="C335" s="81"/>
      <c r="D335" s="79"/>
      <c r="E335" s="81"/>
      <c r="F335" s="81"/>
      <c r="G335" s="81"/>
      <c r="H335" s="79"/>
      <c r="I335" s="79"/>
      <c r="J335" s="79"/>
      <c r="K335" s="81"/>
      <c r="L335" s="79"/>
      <c r="M335" s="79"/>
      <c r="N335" s="79"/>
      <c r="O335" s="79"/>
      <c r="P335" s="79"/>
      <c r="Q335" s="79"/>
      <c r="R335" s="79"/>
      <c r="S335" s="79"/>
      <c r="T335" s="79"/>
      <c r="U335" s="79"/>
      <c r="V335" s="79"/>
      <c r="W335" s="79"/>
      <c r="X335" s="79"/>
      <c r="Y335" s="79"/>
      <c r="Z335" s="79"/>
      <c r="AA335" s="79"/>
      <c r="AB335" s="79"/>
      <c r="AC335" s="79"/>
      <c r="AD335" s="79"/>
      <c r="AE335" s="79"/>
      <c r="AF335" s="79"/>
      <c r="AG335" s="79"/>
      <c r="AH335" s="79"/>
      <c r="AI335" s="81"/>
    </row>
    <row r="336" spans="1:35" ht="18" customHeight="1">
      <c r="A336" s="79"/>
      <c r="B336" s="81"/>
      <c r="C336" s="81"/>
      <c r="D336" s="79"/>
      <c r="E336" s="81"/>
      <c r="F336" s="81"/>
      <c r="G336" s="81"/>
      <c r="H336" s="79"/>
      <c r="I336" s="79"/>
      <c r="J336" s="79"/>
      <c r="K336" s="81"/>
      <c r="L336" s="79"/>
      <c r="M336" s="79"/>
      <c r="N336" s="79"/>
      <c r="O336" s="79"/>
      <c r="P336" s="79"/>
      <c r="Q336" s="79"/>
      <c r="R336" s="79"/>
      <c r="S336" s="79"/>
      <c r="T336" s="79"/>
      <c r="U336" s="79"/>
      <c r="V336" s="79"/>
      <c r="W336" s="79"/>
      <c r="X336" s="79"/>
      <c r="Y336" s="79"/>
      <c r="Z336" s="79"/>
      <c r="AA336" s="79"/>
      <c r="AB336" s="79"/>
      <c r="AC336" s="79"/>
      <c r="AD336" s="79"/>
      <c r="AE336" s="79"/>
      <c r="AF336" s="79"/>
      <c r="AG336" s="79"/>
      <c r="AH336" s="79"/>
      <c r="AI336" s="81"/>
    </row>
    <row r="337" spans="1:35" ht="18" customHeight="1">
      <c r="A337" s="79"/>
      <c r="B337" s="81"/>
      <c r="C337" s="81"/>
      <c r="D337" s="79"/>
      <c r="E337" s="81"/>
      <c r="F337" s="81"/>
      <c r="G337" s="81"/>
      <c r="H337" s="79"/>
      <c r="I337" s="79"/>
      <c r="J337" s="79"/>
      <c r="K337" s="81"/>
      <c r="L337" s="79"/>
      <c r="M337" s="79"/>
      <c r="N337" s="79"/>
      <c r="O337" s="79"/>
      <c r="P337" s="79"/>
      <c r="Q337" s="79"/>
      <c r="R337" s="79"/>
      <c r="S337" s="79"/>
      <c r="T337" s="79"/>
      <c r="U337" s="79"/>
      <c r="V337" s="79"/>
      <c r="W337" s="79"/>
      <c r="X337" s="79"/>
      <c r="Y337" s="79"/>
      <c r="Z337" s="79"/>
      <c r="AA337" s="79"/>
      <c r="AB337" s="79"/>
      <c r="AC337" s="79"/>
      <c r="AD337" s="79"/>
      <c r="AE337" s="79"/>
      <c r="AF337" s="79"/>
      <c r="AG337" s="79"/>
      <c r="AH337" s="79"/>
      <c r="AI337" s="81"/>
    </row>
    <row r="338" spans="1:35" ht="18" customHeight="1">
      <c r="A338" s="79"/>
      <c r="B338" s="81"/>
      <c r="C338" s="81"/>
      <c r="D338" s="79"/>
      <c r="E338" s="81"/>
      <c r="F338" s="81"/>
      <c r="G338" s="81"/>
      <c r="H338" s="79"/>
      <c r="I338" s="79"/>
      <c r="J338" s="79"/>
      <c r="K338" s="81"/>
      <c r="L338" s="79"/>
      <c r="M338" s="79"/>
      <c r="N338" s="79"/>
      <c r="O338" s="79"/>
      <c r="P338" s="79"/>
      <c r="Q338" s="79"/>
      <c r="R338" s="79"/>
      <c r="S338" s="79"/>
      <c r="T338" s="79"/>
      <c r="U338" s="79"/>
      <c r="V338" s="79"/>
      <c r="W338" s="79"/>
      <c r="X338" s="79"/>
      <c r="Y338" s="79"/>
      <c r="Z338" s="79"/>
      <c r="AA338" s="79"/>
      <c r="AB338" s="79"/>
      <c r="AC338" s="79"/>
      <c r="AD338" s="79"/>
      <c r="AE338" s="79"/>
      <c r="AF338" s="79"/>
      <c r="AG338" s="79"/>
      <c r="AH338" s="79"/>
      <c r="AI338" s="81"/>
    </row>
    <row r="339" spans="1:35" ht="18" customHeight="1">
      <c r="A339" s="79"/>
      <c r="B339" s="81"/>
      <c r="C339" s="81"/>
      <c r="D339" s="79"/>
      <c r="E339" s="81"/>
      <c r="F339" s="81"/>
      <c r="G339" s="81"/>
      <c r="H339" s="79"/>
      <c r="I339" s="79"/>
      <c r="J339" s="79"/>
      <c r="K339" s="81"/>
      <c r="L339" s="79"/>
      <c r="M339" s="79"/>
      <c r="N339" s="79"/>
      <c r="O339" s="79"/>
      <c r="P339" s="79"/>
      <c r="Q339" s="79"/>
      <c r="R339" s="79"/>
      <c r="S339" s="79"/>
      <c r="T339" s="79"/>
      <c r="U339" s="79"/>
      <c r="V339" s="79"/>
      <c r="W339" s="79"/>
      <c r="X339" s="79"/>
      <c r="Y339" s="79"/>
      <c r="Z339" s="79"/>
      <c r="AA339" s="79"/>
      <c r="AB339" s="79"/>
      <c r="AC339" s="79"/>
      <c r="AD339" s="79"/>
      <c r="AE339" s="79"/>
      <c r="AF339" s="79"/>
      <c r="AG339" s="79"/>
      <c r="AH339" s="79"/>
      <c r="AI339" s="81"/>
    </row>
    <row r="340" spans="1:35" ht="18" customHeight="1">
      <c r="A340" s="79"/>
      <c r="B340" s="81"/>
      <c r="C340" s="81"/>
      <c r="D340" s="79"/>
      <c r="E340" s="81"/>
      <c r="F340" s="81"/>
      <c r="G340" s="81"/>
      <c r="H340" s="79"/>
      <c r="I340" s="79"/>
      <c r="J340" s="79"/>
      <c r="K340" s="81"/>
      <c r="L340" s="79"/>
      <c r="M340" s="79"/>
      <c r="N340" s="79"/>
      <c r="O340" s="79"/>
      <c r="P340" s="79"/>
      <c r="Q340" s="79"/>
      <c r="R340" s="79"/>
      <c r="S340" s="79"/>
      <c r="T340" s="79"/>
      <c r="U340" s="79"/>
      <c r="V340" s="79"/>
      <c r="W340" s="79"/>
      <c r="X340" s="79"/>
      <c r="Y340" s="79"/>
      <c r="Z340" s="79"/>
      <c r="AA340" s="79"/>
      <c r="AB340" s="79"/>
      <c r="AC340" s="79"/>
      <c r="AD340" s="79"/>
      <c r="AE340" s="79"/>
      <c r="AF340" s="79"/>
      <c r="AG340" s="79"/>
      <c r="AH340" s="79"/>
      <c r="AI340" s="81"/>
    </row>
    <row r="341" spans="1:35" ht="18" customHeight="1">
      <c r="A341" s="79"/>
      <c r="B341" s="81"/>
      <c r="C341" s="81"/>
      <c r="D341" s="79"/>
      <c r="E341" s="81"/>
      <c r="F341" s="81"/>
      <c r="G341" s="81"/>
      <c r="H341" s="79"/>
      <c r="I341" s="79"/>
      <c r="J341" s="79"/>
      <c r="K341" s="81"/>
      <c r="L341" s="79"/>
      <c r="M341" s="79"/>
      <c r="N341" s="79"/>
      <c r="O341" s="79"/>
      <c r="P341" s="79"/>
      <c r="Q341" s="79"/>
      <c r="R341" s="79"/>
      <c r="S341" s="79"/>
      <c r="T341" s="79"/>
      <c r="U341" s="79"/>
      <c r="V341" s="79"/>
      <c r="W341" s="79"/>
      <c r="X341" s="79"/>
      <c r="Y341" s="79"/>
      <c r="Z341" s="79"/>
      <c r="AA341" s="79"/>
      <c r="AB341" s="79"/>
      <c r="AC341" s="79"/>
      <c r="AD341" s="79"/>
      <c r="AE341" s="79"/>
      <c r="AF341" s="79"/>
      <c r="AG341" s="79"/>
      <c r="AH341" s="79"/>
      <c r="AI341" s="81"/>
    </row>
    <row r="342" spans="1:35" ht="18" customHeight="1">
      <c r="A342" s="79"/>
      <c r="B342" s="81"/>
      <c r="C342" s="81"/>
      <c r="D342" s="79"/>
      <c r="E342" s="81"/>
      <c r="F342" s="81"/>
      <c r="G342" s="81"/>
      <c r="H342" s="79"/>
      <c r="I342" s="79"/>
      <c r="J342" s="79"/>
      <c r="K342" s="81"/>
      <c r="L342" s="79"/>
      <c r="M342" s="79"/>
      <c r="N342" s="79"/>
      <c r="O342" s="79"/>
      <c r="P342" s="79"/>
      <c r="Q342" s="79"/>
      <c r="R342" s="79"/>
      <c r="S342" s="79"/>
      <c r="T342" s="79"/>
      <c r="U342" s="79"/>
      <c r="V342" s="79"/>
      <c r="W342" s="79"/>
      <c r="X342" s="79"/>
      <c r="Y342" s="79"/>
      <c r="Z342" s="79"/>
      <c r="AA342" s="79"/>
      <c r="AB342" s="79"/>
      <c r="AC342" s="79"/>
      <c r="AD342" s="79"/>
      <c r="AE342" s="79"/>
      <c r="AF342" s="79"/>
      <c r="AG342" s="79"/>
      <c r="AH342" s="79"/>
      <c r="AI342" s="81"/>
    </row>
    <row r="343" spans="1:35" ht="18" customHeight="1">
      <c r="A343" s="79"/>
      <c r="B343" s="81"/>
      <c r="C343" s="81"/>
      <c r="D343" s="79"/>
      <c r="E343" s="81"/>
      <c r="F343" s="81"/>
      <c r="G343" s="81"/>
      <c r="H343" s="79"/>
      <c r="I343" s="79"/>
      <c r="J343" s="79"/>
      <c r="K343" s="81"/>
      <c r="L343" s="79"/>
      <c r="M343" s="79"/>
      <c r="N343" s="79"/>
      <c r="O343" s="79"/>
      <c r="P343" s="79"/>
      <c r="Q343" s="79"/>
      <c r="R343" s="79"/>
      <c r="S343" s="79"/>
      <c r="T343" s="79"/>
      <c r="U343" s="79"/>
      <c r="V343" s="79"/>
      <c r="W343" s="79"/>
      <c r="X343" s="79"/>
      <c r="Y343" s="79"/>
      <c r="Z343" s="79"/>
      <c r="AA343" s="79"/>
      <c r="AB343" s="79"/>
      <c r="AC343" s="79"/>
      <c r="AD343" s="79"/>
      <c r="AE343" s="79"/>
      <c r="AF343" s="79"/>
      <c r="AG343" s="79"/>
      <c r="AH343" s="79"/>
      <c r="AI343" s="81"/>
    </row>
    <row r="344" spans="1:35" ht="18" customHeight="1">
      <c r="A344" s="79"/>
      <c r="B344" s="81"/>
      <c r="C344" s="81"/>
      <c r="D344" s="79"/>
      <c r="E344" s="81"/>
      <c r="F344" s="81"/>
      <c r="G344" s="81"/>
      <c r="H344" s="79"/>
      <c r="I344" s="79"/>
      <c r="J344" s="79"/>
      <c r="K344" s="81"/>
      <c r="L344" s="79"/>
      <c r="M344" s="79"/>
      <c r="N344" s="79"/>
      <c r="O344" s="79"/>
      <c r="P344" s="79"/>
      <c r="Q344" s="79"/>
      <c r="R344" s="79"/>
      <c r="S344" s="79"/>
      <c r="T344" s="79"/>
      <c r="U344" s="79"/>
      <c r="V344" s="79"/>
      <c r="W344" s="79"/>
      <c r="X344" s="79"/>
      <c r="Y344" s="79"/>
      <c r="Z344" s="79"/>
      <c r="AA344" s="79"/>
      <c r="AB344" s="79"/>
      <c r="AC344" s="79"/>
      <c r="AD344" s="79"/>
      <c r="AE344" s="79"/>
      <c r="AF344" s="79"/>
      <c r="AG344" s="79"/>
      <c r="AH344" s="79"/>
      <c r="AI344" s="81"/>
    </row>
    <row r="345" spans="1:35" ht="18" customHeight="1">
      <c r="A345" s="79"/>
      <c r="B345" s="81"/>
      <c r="C345" s="81"/>
      <c r="D345" s="79"/>
      <c r="E345" s="81"/>
      <c r="F345" s="81"/>
      <c r="G345" s="81"/>
      <c r="H345" s="79"/>
      <c r="I345" s="79"/>
      <c r="J345" s="79"/>
      <c r="K345" s="81"/>
      <c r="L345" s="79"/>
      <c r="M345" s="79"/>
      <c r="N345" s="79"/>
      <c r="O345" s="79"/>
      <c r="P345" s="79"/>
      <c r="Q345" s="79"/>
      <c r="R345" s="79"/>
      <c r="S345" s="79"/>
      <c r="T345" s="79"/>
      <c r="U345" s="79"/>
      <c r="V345" s="79"/>
      <c r="W345" s="79"/>
      <c r="X345" s="79"/>
      <c r="Y345" s="79"/>
      <c r="Z345" s="79"/>
      <c r="AA345" s="79"/>
      <c r="AB345" s="79"/>
      <c r="AC345" s="79"/>
      <c r="AD345" s="79"/>
      <c r="AE345" s="79"/>
      <c r="AF345" s="79"/>
      <c r="AG345" s="79"/>
      <c r="AH345" s="79"/>
      <c r="AI345" s="81"/>
    </row>
    <row r="346" spans="1:35" ht="18" customHeight="1">
      <c r="A346" s="79"/>
      <c r="B346" s="81"/>
      <c r="C346" s="81"/>
      <c r="D346" s="79"/>
      <c r="E346" s="81"/>
      <c r="F346" s="81"/>
      <c r="G346" s="81"/>
      <c r="H346" s="79"/>
      <c r="I346" s="79"/>
      <c r="J346" s="79"/>
      <c r="K346" s="81"/>
      <c r="L346" s="79"/>
      <c r="M346" s="79"/>
      <c r="N346" s="79"/>
      <c r="O346" s="79"/>
      <c r="P346" s="79"/>
      <c r="Q346" s="79"/>
      <c r="R346" s="79"/>
      <c r="S346" s="79"/>
      <c r="T346" s="79"/>
      <c r="U346" s="79"/>
      <c r="V346" s="79"/>
      <c r="W346" s="79"/>
      <c r="X346" s="79"/>
      <c r="Y346" s="79"/>
      <c r="Z346" s="79"/>
      <c r="AA346" s="79"/>
      <c r="AB346" s="79"/>
      <c r="AC346" s="79"/>
      <c r="AD346" s="79"/>
      <c r="AE346" s="79"/>
      <c r="AF346" s="79"/>
      <c r="AG346" s="79"/>
      <c r="AH346" s="79"/>
      <c r="AI346" s="81"/>
    </row>
    <row r="347" spans="1:35" ht="18" customHeight="1">
      <c r="A347" s="79"/>
      <c r="B347" s="81"/>
      <c r="C347" s="81"/>
      <c r="D347" s="79"/>
      <c r="E347" s="81"/>
      <c r="F347" s="81"/>
      <c r="G347" s="81"/>
      <c r="H347" s="79"/>
      <c r="I347" s="79"/>
      <c r="J347" s="79"/>
      <c r="K347" s="81"/>
      <c r="L347" s="79"/>
      <c r="M347" s="79"/>
      <c r="N347" s="79"/>
      <c r="O347" s="79"/>
      <c r="P347" s="79"/>
      <c r="Q347" s="79"/>
      <c r="R347" s="79"/>
      <c r="S347" s="79"/>
      <c r="T347" s="79"/>
      <c r="U347" s="79"/>
      <c r="V347" s="79"/>
      <c r="W347" s="79"/>
      <c r="X347" s="79"/>
      <c r="Y347" s="79"/>
      <c r="Z347" s="79"/>
      <c r="AA347" s="79"/>
      <c r="AB347" s="79"/>
      <c r="AC347" s="79"/>
      <c r="AD347" s="79"/>
      <c r="AE347" s="79"/>
      <c r="AF347" s="79"/>
      <c r="AG347" s="79"/>
      <c r="AH347" s="79"/>
      <c r="AI347" s="81"/>
    </row>
    <row r="348" spans="1:35" ht="18" customHeight="1">
      <c r="A348" s="79"/>
      <c r="B348" s="81"/>
      <c r="C348" s="81"/>
      <c r="D348" s="79"/>
      <c r="E348" s="81"/>
      <c r="F348" s="81"/>
      <c r="G348" s="81"/>
      <c r="H348" s="79"/>
      <c r="I348" s="79"/>
      <c r="J348" s="79"/>
      <c r="K348" s="81"/>
      <c r="L348" s="79"/>
      <c r="M348" s="79"/>
      <c r="N348" s="79"/>
      <c r="O348" s="79"/>
      <c r="P348" s="79"/>
      <c r="Q348" s="79"/>
      <c r="R348" s="79"/>
      <c r="S348" s="79"/>
      <c r="T348" s="79"/>
      <c r="U348" s="79"/>
      <c r="V348" s="79"/>
      <c r="W348" s="79"/>
      <c r="X348" s="79"/>
      <c r="Y348" s="79"/>
      <c r="Z348" s="79"/>
      <c r="AA348" s="79"/>
      <c r="AB348" s="79"/>
      <c r="AC348" s="79"/>
      <c r="AD348" s="79"/>
      <c r="AE348" s="79"/>
      <c r="AF348" s="79"/>
      <c r="AG348" s="79"/>
      <c r="AH348" s="79"/>
      <c r="AI348" s="81"/>
    </row>
    <row r="349" spans="1:35" ht="18" customHeight="1">
      <c r="A349" s="79"/>
      <c r="B349" s="81"/>
      <c r="C349" s="81"/>
      <c r="D349" s="79"/>
      <c r="E349" s="81"/>
      <c r="F349" s="81"/>
      <c r="G349" s="81"/>
      <c r="H349" s="79"/>
      <c r="I349" s="79"/>
      <c r="J349" s="79"/>
      <c r="K349" s="81"/>
      <c r="L349" s="79"/>
      <c r="M349" s="79"/>
      <c r="N349" s="79"/>
      <c r="O349" s="79"/>
      <c r="P349" s="79"/>
      <c r="Q349" s="79"/>
      <c r="R349" s="79"/>
      <c r="S349" s="79"/>
      <c r="T349" s="79"/>
      <c r="U349" s="79"/>
      <c r="V349" s="79"/>
      <c r="W349" s="79"/>
      <c r="X349" s="79"/>
      <c r="Y349" s="79"/>
      <c r="Z349" s="79"/>
      <c r="AA349" s="79"/>
      <c r="AB349" s="79"/>
      <c r="AC349" s="79"/>
      <c r="AD349" s="79"/>
      <c r="AE349" s="79"/>
      <c r="AF349" s="79"/>
      <c r="AG349" s="79"/>
      <c r="AH349" s="79"/>
      <c r="AI349" s="81"/>
    </row>
    <row r="350" spans="1:35" ht="18" customHeight="1">
      <c r="A350" s="79"/>
      <c r="B350" s="81"/>
      <c r="C350" s="81"/>
      <c r="D350" s="79"/>
      <c r="E350" s="81"/>
      <c r="F350" s="81"/>
      <c r="G350" s="81"/>
      <c r="H350" s="79"/>
      <c r="I350" s="79"/>
      <c r="J350" s="79"/>
      <c r="K350" s="81"/>
      <c r="L350" s="79"/>
      <c r="M350" s="79"/>
      <c r="N350" s="79"/>
      <c r="O350" s="79"/>
      <c r="P350" s="79"/>
      <c r="Q350" s="79"/>
      <c r="R350" s="79"/>
      <c r="S350" s="79"/>
      <c r="T350" s="79"/>
      <c r="U350" s="79"/>
      <c r="V350" s="79"/>
      <c r="W350" s="79"/>
      <c r="X350" s="79"/>
      <c r="Y350" s="79"/>
      <c r="Z350" s="79"/>
      <c r="AA350" s="79"/>
      <c r="AB350" s="79"/>
      <c r="AC350" s="79"/>
      <c r="AD350" s="79"/>
      <c r="AE350" s="79"/>
      <c r="AF350" s="79"/>
      <c r="AG350" s="79"/>
      <c r="AH350" s="79"/>
      <c r="AI350" s="81"/>
    </row>
    <row r="351" spans="1:35" ht="18" customHeight="1">
      <c r="A351" s="79"/>
      <c r="B351" s="81"/>
      <c r="C351" s="81"/>
      <c r="D351" s="79"/>
      <c r="E351" s="81"/>
      <c r="F351" s="81"/>
      <c r="G351" s="81"/>
      <c r="H351" s="79"/>
      <c r="I351" s="79"/>
      <c r="J351" s="79"/>
      <c r="K351" s="81"/>
      <c r="L351" s="79"/>
      <c r="M351" s="79"/>
      <c r="N351" s="79"/>
      <c r="O351" s="79"/>
      <c r="P351" s="79"/>
      <c r="Q351" s="79"/>
      <c r="R351" s="79"/>
      <c r="S351" s="79"/>
      <c r="T351" s="79"/>
      <c r="U351" s="79"/>
      <c r="V351" s="79"/>
      <c r="W351" s="79"/>
      <c r="X351" s="79"/>
      <c r="Y351" s="79"/>
      <c r="Z351" s="79"/>
      <c r="AA351" s="79"/>
      <c r="AB351" s="79"/>
      <c r="AC351" s="79"/>
      <c r="AD351" s="79"/>
      <c r="AE351" s="79"/>
      <c r="AF351" s="79"/>
      <c r="AG351" s="79"/>
      <c r="AH351" s="79"/>
      <c r="AI351" s="81"/>
    </row>
    <row r="352" spans="1:35" ht="18" customHeight="1">
      <c r="A352" s="79"/>
      <c r="B352" s="81"/>
      <c r="C352" s="81"/>
      <c r="D352" s="79"/>
      <c r="E352" s="81"/>
      <c r="F352" s="81"/>
      <c r="G352" s="81"/>
      <c r="H352" s="79"/>
      <c r="I352" s="79"/>
      <c r="J352" s="79"/>
      <c r="K352" s="81"/>
      <c r="L352" s="79"/>
      <c r="M352" s="79"/>
      <c r="N352" s="79"/>
      <c r="O352" s="79"/>
      <c r="P352" s="79"/>
      <c r="Q352" s="79"/>
      <c r="R352" s="79"/>
      <c r="S352" s="79"/>
      <c r="T352" s="79"/>
      <c r="U352" s="79"/>
      <c r="V352" s="79"/>
      <c r="W352" s="79"/>
      <c r="X352" s="79"/>
      <c r="Y352" s="79"/>
      <c r="Z352" s="79"/>
      <c r="AA352" s="79"/>
      <c r="AB352" s="79"/>
      <c r="AC352" s="79"/>
      <c r="AD352" s="79"/>
      <c r="AE352" s="79"/>
      <c r="AF352" s="79"/>
      <c r="AG352" s="79"/>
      <c r="AH352" s="79"/>
      <c r="AI352" s="81"/>
    </row>
    <row r="353" spans="1:35" ht="18" customHeight="1">
      <c r="A353" s="79"/>
      <c r="B353" s="81"/>
      <c r="C353" s="81"/>
      <c r="D353" s="79"/>
      <c r="E353" s="81"/>
      <c r="F353" s="81"/>
      <c r="G353" s="81"/>
      <c r="H353" s="79"/>
      <c r="I353" s="79"/>
      <c r="J353" s="79"/>
      <c r="K353" s="81"/>
      <c r="L353" s="79"/>
      <c r="M353" s="79"/>
      <c r="N353" s="79"/>
      <c r="O353" s="79"/>
      <c r="P353" s="79"/>
      <c r="Q353" s="79"/>
      <c r="R353" s="79"/>
      <c r="S353" s="79"/>
      <c r="T353" s="79"/>
      <c r="U353" s="79"/>
      <c r="V353" s="79"/>
      <c r="W353" s="79"/>
      <c r="X353" s="79"/>
      <c r="Y353" s="79"/>
      <c r="Z353" s="79"/>
      <c r="AA353" s="79"/>
      <c r="AB353" s="79"/>
      <c r="AC353" s="79"/>
      <c r="AD353" s="79"/>
      <c r="AE353" s="79"/>
      <c r="AF353" s="79"/>
      <c r="AG353" s="79"/>
      <c r="AH353" s="79"/>
      <c r="AI353" s="81"/>
    </row>
    <row r="354" spans="1:35" ht="18" customHeight="1">
      <c r="A354" s="79"/>
      <c r="B354" s="81"/>
      <c r="C354" s="81"/>
      <c r="D354" s="79"/>
      <c r="E354" s="81"/>
      <c r="F354" s="81"/>
      <c r="G354" s="81"/>
      <c r="H354" s="79"/>
      <c r="I354" s="79"/>
      <c r="J354" s="79"/>
      <c r="K354" s="81"/>
      <c r="L354" s="79"/>
      <c r="M354" s="79"/>
      <c r="N354" s="79"/>
      <c r="O354" s="79"/>
      <c r="P354" s="79"/>
      <c r="Q354" s="79"/>
      <c r="R354" s="79"/>
      <c r="S354" s="79"/>
      <c r="T354" s="79"/>
      <c r="U354" s="79"/>
      <c r="V354" s="79"/>
      <c r="W354" s="79"/>
      <c r="X354" s="79"/>
      <c r="Y354" s="79"/>
      <c r="Z354" s="79"/>
      <c r="AA354" s="79"/>
      <c r="AB354" s="79"/>
      <c r="AC354" s="79"/>
      <c r="AD354" s="79"/>
      <c r="AE354" s="79"/>
      <c r="AF354" s="79"/>
      <c r="AG354" s="79"/>
      <c r="AH354" s="79"/>
      <c r="AI354" s="81"/>
    </row>
    <row r="355" spans="1:35" ht="18" customHeight="1">
      <c r="A355" s="79"/>
      <c r="B355" s="81"/>
      <c r="C355" s="81"/>
      <c r="D355" s="79"/>
      <c r="E355" s="81"/>
      <c r="F355" s="81"/>
      <c r="G355" s="81"/>
      <c r="H355" s="79"/>
      <c r="I355" s="79"/>
      <c r="J355" s="79"/>
      <c r="K355" s="81"/>
      <c r="L355" s="79"/>
      <c r="M355" s="79"/>
      <c r="N355" s="79"/>
      <c r="O355" s="79"/>
      <c r="P355" s="79"/>
      <c r="Q355" s="79"/>
      <c r="R355" s="79"/>
      <c r="S355" s="79"/>
      <c r="T355" s="79"/>
      <c r="U355" s="79"/>
      <c r="V355" s="79"/>
      <c r="W355" s="79"/>
      <c r="X355" s="79"/>
      <c r="Y355" s="79"/>
      <c r="Z355" s="79"/>
      <c r="AA355" s="79"/>
      <c r="AB355" s="79"/>
      <c r="AC355" s="79"/>
      <c r="AD355" s="79"/>
      <c r="AE355" s="79"/>
      <c r="AF355" s="79"/>
      <c r="AG355" s="79"/>
      <c r="AH355" s="79"/>
      <c r="AI355" s="81"/>
    </row>
    <row r="356" spans="1:35" ht="18" customHeight="1">
      <c r="A356" s="79"/>
      <c r="B356" s="81"/>
      <c r="C356" s="81"/>
      <c r="D356" s="79"/>
      <c r="E356" s="81"/>
      <c r="F356" s="81"/>
      <c r="G356" s="81"/>
      <c r="H356" s="79"/>
      <c r="I356" s="79"/>
      <c r="J356" s="79"/>
      <c r="K356" s="81"/>
      <c r="L356" s="79"/>
      <c r="M356" s="79"/>
      <c r="N356" s="79"/>
      <c r="O356" s="79"/>
      <c r="P356" s="79"/>
      <c r="Q356" s="79"/>
      <c r="R356" s="79"/>
      <c r="S356" s="79"/>
      <c r="T356" s="79"/>
      <c r="U356" s="79"/>
      <c r="V356" s="79"/>
      <c r="W356" s="79"/>
      <c r="X356" s="79"/>
      <c r="Y356" s="79"/>
      <c r="Z356" s="79"/>
      <c r="AA356" s="79"/>
      <c r="AB356" s="79"/>
      <c r="AC356" s="79"/>
      <c r="AD356" s="79"/>
      <c r="AE356" s="79"/>
      <c r="AF356" s="79"/>
      <c r="AG356" s="79"/>
      <c r="AH356" s="79"/>
      <c r="AI356" s="81"/>
    </row>
    <row r="357" spans="1:35" ht="18" customHeight="1">
      <c r="A357" s="79"/>
      <c r="B357" s="81"/>
      <c r="C357" s="81"/>
      <c r="D357" s="79"/>
      <c r="E357" s="81"/>
      <c r="F357" s="81"/>
      <c r="G357" s="81"/>
      <c r="H357" s="79"/>
      <c r="I357" s="79"/>
      <c r="J357" s="79"/>
      <c r="K357" s="81"/>
      <c r="L357" s="79"/>
      <c r="M357" s="79"/>
      <c r="N357" s="79"/>
      <c r="O357" s="79"/>
      <c r="P357" s="79"/>
      <c r="Q357" s="79"/>
      <c r="R357" s="79"/>
      <c r="S357" s="79"/>
      <c r="T357" s="79"/>
      <c r="U357" s="79"/>
      <c r="V357" s="79"/>
      <c r="W357" s="79"/>
      <c r="X357" s="79"/>
      <c r="Y357" s="79"/>
      <c r="Z357" s="79"/>
      <c r="AA357" s="79"/>
      <c r="AB357" s="79"/>
      <c r="AC357" s="79"/>
      <c r="AD357" s="79"/>
      <c r="AE357" s="79"/>
      <c r="AF357" s="79"/>
      <c r="AG357" s="79"/>
      <c r="AH357" s="79"/>
      <c r="AI357" s="81"/>
    </row>
    <row r="358" spans="1:35" ht="18" customHeight="1">
      <c r="A358" s="79"/>
      <c r="B358" s="81"/>
      <c r="C358" s="81"/>
      <c r="D358" s="79"/>
      <c r="E358" s="81"/>
      <c r="F358" s="81"/>
      <c r="G358" s="81"/>
      <c r="H358" s="79"/>
      <c r="I358" s="79"/>
      <c r="J358" s="79"/>
      <c r="K358" s="81"/>
      <c r="L358" s="79"/>
      <c r="M358" s="79"/>
      <c r="N358" s="79"/>
      <c r="O358" s="79"/>
      <c r="P358" s="79"/>
      <c r="Q358" s="79"/>
      <c r="R358" s="79"/>
      <c r="S358" s="79"/>
      <c r="T358" s="79"/>
      <c r="U358" s="79"/>
      <c r="V358" s="79"/>
      <c r="W358" s="79"/>
      <c r="X358" s="79"/>
      <c r="Y358" s="79"/>
      <c r="Z358" s="79"/>
      <c r="AA358" s="79"/>
      <c r="AB358" s="79"/>
      <c r="AC358" s="79"/>
      <c r="AD358" s="79"/>
      <c r="AE358" s="79"/>
      <c r="AF358" s="79"/>
      <c r="AG358" s="79"/>
      <c r="AH358" s="79"/>
      <c r="AI358" s="81"/>
    </row>
    <row r="359" spans="1:35" ht="18" customHeight="1">
      <c r="A359" s="79"/>
      <c r="B359" s="81"/>
      <c r="C359" s="81"/>
      <c r="D359" s="79"/>
      <c r="E359" s="81"/>
      <c r="F359" s="81"/>
      <c r="G359" s="81"/>
      <c r="H359" s="79"/>
      <c r="I359" s="79"/>
      <c r="J359" s="79"/>
      <c r="K359" s="81"/>
      <c r="L359" s="79"/>
      <c r="M359" s="79"/>
      <c r="N359" s="79"/>
      <c r="O359" s="79"/>
      <c r="P359" s="79"/>
      <c r="Q359" s="79"/>
      <c r="R359" s="79"/>
      <c r="S359" s="79"/>
      <c r="T359" s="79"/>
      <c r="U359" s="79"/>
      <c r="V359" s="79"/>
      <c r="W359" s="79"/>
      <c r="X359" s="79"/>
      <c r="Y359" s="79"/>
      <c r="Z359" s="79"/>
      <c r="AA359" s="79"/>
      <c r="AB359" s="79"/>
      <c r="AC359" s="79"/>
      <c r="AD359" s="79"/>
      <c r="AE359" s="79"/>
      <c r="AF359" s="79"/>
      <c r="AG359" s="79"/>
      <c r="AH359" s="79"/>
      <c r="AI359" s="81"/>
    </row>
    <row r="360" spans="1:35" ht="18" customHeight="1">
      <c r="A360" s="79"/>
      <c r="B360" s="81"/>
      <c r="C360" s="81"/>
      <c r="D360" s="79"/>
      <c r="E360" s="81"/>
      <c r="F360" s="81"/>
      <c r="G360" s="81"/>
      <c r="H360" s="79"/>
      <c r="I360" s="79"/>
      <c r="J360" s="79"/>
      <c r="K360" s="81"/>
      <c r="L360" s="79"/>
      <c r="M360" s="79"/>
      <c r="N360" s="79"/>
      <c r="O360" s="79"/>
      <c r="P360" s="79"/>
      <c r="Q360" s="79"/>
      <c r="R360" s="79"/>
      <c r="S360" s="79"/>
      <c r="T360" s="79"/>
      <c r="U360" s="79"/>
      <c r="V360" s="79"/>
      <c r="W360" s="79"/>
      <c r="X360" s="79"/>
      <c r="Y360" s="79"/>
      <c r="Z360" s="79"/>
      <c r="AA360" s="79"/>
      <c r="AB360" s="79"/>
      <c r="AC360" s="79"/>
      <c r="AD360" s="79"/>
      <c r="AE360" s="79"/>
      <c r="AF360" s="79"/>
      <c r="AG360" s="79"/>
      <c r="AH360" s="79"/>
      <c r="AI360" s="81"/>
    </row>
    <row r="361" spans="1:35" ht="18" customHeight="1">
      <c r="A361" s="79"/>
      <c r="B361" s="81"/>
      <c r="C361" s="81"/>
      <c r="D361" s="79"/>
      <c r="E361" s="81"/>
      <c r="F361" s="81"/>
      <c r="G361" s="81"/>
      <c r="H361" s="79"/>
      <c r="I361" s="79"/>
      <c r="J361" s="79"/>
      <c r="K361" s="81"/>
      <c r="L361" s="79"/>
      <c r="M361" s="79"/>
      <c r="N361" s="79"/>
      <c r="O361" s="79"/>
      <c r="P361" s="79"/>
      <c r="Q361" s="79"/>
      <c r="R361" s="79"/>
      <c r="S361" s="79"/>
      <c r="T361" s="79"/>
      <c r="U361" s="79"/>
      <c r="V361" s="79"/>
      <c r="W361" s="79"/>
      <c r="X361" s="79"/>
      <c r="Y361" s="79"/>
      <c r="Z361" s="79"/>
      <c r="AA361" s="79"/>
      <c r="AB361" s="79"/>
      <c r="AC361" s="79"/>
      <c r="AD361" s="79"/>
      <c r="AE361" s="79"/>
      <c r="AF361" s="79"/>
      <c r="AG361" s="79"/>
      <c r="AH361" s="79"/>
      <c r="AI361" s="81"/>
    </row>
    <row r="362" spans="1:35" ht="18" customHeight="1">
      <c r="A362" s="79"/>
      <c r="B362" s="81"/>
      <c r="C362" s="81"/>
      <c r="D362" s="79"/>
      <c r="E362" s="81"/>
      <c r="F362" s="81"/>
      <c r="G362" s="81"/>
      <c r="H362" s="79"/>
      <c r="I362" s="79"/>
      <c r="J362" s="79"/>
      <c r="K362" s="81"/>
      <c r="L362" s="79"/>
      <c r="M362" s="79"/>
      <c r="N362" s="79"/>
      <c r="O362" s="79"/>
      <c r="P362" s="79"/>
      <c r="Q362" s="79"/>
      <c r="R362" s="79"/>
      <c r="S362" s="79"/>
      <c r="T362" s="79"/>
      <c r="U362" s="79"/>
      <c r="V362" s="79"/>
      <c r="W362" s="79"/>
      <c r="X362" s="79"/>
      <c r="Y362" s="79"/>
      <c r="Z362" s="79"/>
      <c r="AA362" s="79"/>
      <c r="AB362" s="79"/>
      <c r="AC362" s="79"/>
      <c r="AD362" s="79"/>
      <c r="AE362" s="79"/>
      <c r="AF362" s="79"/>
      <c r="AG362" s="79"/>
      <c r="AH362" s="79"/>
      <c r="AI362" s="81"/>
    </row>
    <row r="363" spans="1:35" ht="18" customHeight="1">
      <c r="A363" s="79"/>
      <c r="B363" s="81"/>
      <c r="C363" s="81"/>
      <c r="D363" s="79"/>
      <c r="E363" s="81"/>
      <c r="F363" s="81"/>
      <c r="G363" s="81"/>
      <c r="H363" s="79"/>
      <c r="I363" s="79"/>
      <c r="J363" s="79"/>
      <c r="K363" s="81"/>
      <c r="L363" s="79"/>
      <c r="M363" s="79"/>
      <c r="N363" s="79"/>
      <c r="O363" s="79"/>
      <c r="P363" s="79"/>
      <c r="Q363" s="79"/>
      <c r="R363" s="79"/>
      <c r="S363" s="79"/>
      <c r="T363" s="79"/>
      <c r="U363" s="79"/>
      <c r="V363" s="79"/>
      <c r="W363" s="79"/>
      <c r="X363" s="79"/>
      <c r="Y363" s="79"/>
      <c r="Z363" s="79"/>
      <c r="AA363" s="79"/>
      <c r="AB363" s="79"/>
      <c r="AC363" s="79"/>
      <c r="AD363" s="79"/>
      <c r="AE363" s="79"/>
      <c r="AF363" s="79"/>
      <c r="AG363" s="79"/>
      <c r="AH363" s="79"/>
      <c r="AI363" s="81"/>
    </row>
    <row r="364" spans="1:35" ht="18" customHeight="1">
      <c r="A364" s="79"/>
      <c r="B364" s="81"/>
      <c r="C364" s="81"/>
      <c r="D364" s="79"/>
      <c r="E364" s="81"/>
      <c r="F364" s="81"/>
      <c r="G364" s="81"/>
      <c r="H364" s="79"/>
      <c r="I364" s="79"/>
      <c r="J364" s="79"/>
      <c r="K364" s="81"/>
      <c r="L364" s="79"/>
      <c r="M364" s="79"/>
      <c r="N364" s="79"/>
      <c r="O364" s="79"/>
      <c r="P364" s="79"/>
      <c r="Q364" s="79"/>
      <c r="R364" s="79"/>
      <c r="S364" s="79"/>
      <c r="T364" s="79"/>
      <c r="U364" s="79"/>
      <c r="V364" s="79"/>
      <c r="W364" s="79"/>
      <c r="X364" s="79"/>
      <c r="Y364" s="79"/>
      <c r="Z364" s="79"/>
      <c r="AA364" s="79"/>
      <c r="AB364" s="79"/>
      <c r="AC364" s="79"/>
      <c r="AD364" s="79"/>
      <c r="AE364" s="79"/>
      <c r="AF364" s="79"/>
      <c r="AG364" s="79"/>
      <c r="AH364" s="79"/>
      <c r="AI364" s="81"/>
    </row>
    <row r="365" spans="1:35" ht="18" customHeight="1">
      <c r="A365" s="79"/>
      <c r="B365" s="81"/>
      <c r="C365" s="81"/>
      <c r="D365" s="79"/>
      <c r="E365" s="81"/>
      <c r="F365" s="81"/>
      <c r="G365" s="81"/>
      <c r="H365" s="79"/>
      <c r="I365" s="79"/>
      <c r="J365" s="79"/>
      <c r="K365" s="81"/>
      <c r="L365" s="79"/>
      <c r="M365" s="79"/>
      <c r="N365" s="79"/>
      <c r="O365" s="79"/>
      <c r="P365" s="79"/>
      <c r="Q365" s="79"/>
      <c r="R365" s="79"/>
      <c r="S365" s="79"/>
      <c r="T365" s="79"/>
      <c r="U365" s="79"/>
      <c r="V365" s="79"/>
      <c r="W365" s="79"/>
      <c r="X365" s="79"/>
      <c r="Y365" s="79"/>
      <c r="Z365" s="79"/>
      <c r="AA365" s="79"/>
      <c r="AB365" s="79"/>
      <c r="AC365" s="79"/>
      <c r="AD365" s="79"/>
      <c r="AE365" s="79"/>
      <c r="AF365" s="79"/>
      <c r="AG365" s="79"/>
      <c r="AH365" s="79"/>
      <c r="AI365" s="81"/>
    </row>
    <row r="366" spans="1:35" ht="18" customHeight="1">
      <c r="A366" s="79"/>
      <c r="B366" s="81"/>
      <c r="C366" s="81"/>
      <c r="D366" s="79"/>
      <c r="E366" s="81"/>
      <c r="F366" s="81"/>
      <c r="G366" s="81"/>
      <c r="H366" s="79"/>
      <c r="I366" s="79"/>
      <c r="J366" s="79"/>
      <c r="K366" s="81"/>
      <c r="L366" s="79"/>
      <c r="M366" s="79"/>
      <c r="N366" s="79"/>
      <c r="O366" s="79"/>
      <c r="P366" s="79"/>
      <c r="Q366" s="79"/>
      <c r="R366" s="79"/>
      <c r="S366" s="79"/>
      <c r="T366" s="79"/>
      <c r="U366" s="79"/>
      <c r="V366" s="79"/>
      <c r="W366" s="79"/>
      <c r="X366" s="79"/>
      <c r="Y366" s="79"/>
      <c r="Z366" s="79"/>
      <c r="AA366" s="79"/>
      <c r="AB366" s="79"/>
      <c r="AC366" s="79"/>
      <c r="AD366" s="79"/>
      <c r="AE366" s="79"/>
      <c r="AF366" s="79"/>
      <c r="AG366" s="79"/>
      <c r="AH366" s="79"/>
      <c r="AI366" s="81"/>
    </row>
    <row r="367" spans="1:35" ht="18" customHeight="1">
      <c r="A367" s="79"/>
      <c r="B367" s="81"/>
      <c r="C367" s="81"/>
      <c r="D367" s="79"/>
      <c r="E367" s="81"/>
      <c r="F367" s="81"/>
      <c r="G367" s="81"/>
      <c r="H367" s="79"/>
      <c r="I367" s="79"/>
      <c r="J367" s="79"/>
      <c r="K367" s="81"/>
      <c r="L367" s="79"/>
      <c r="M367" s="79"/>
      <c r="N367" s="79"/>
      <c r="O367" s="79"/>
      <c r="P367" s="79"/>
      <c r="Q367" s="79"/>
      <c r="R367" s="79"/>
      <c r="S367" s="79"/>
      <c r="T367" s="79"/>
      <c r="U367" s="79"/>
      <c r="V367" s="79"/>
      <c r="W367" s="79"/>
      <c r="X367" s="79"/>
      <c r="Y367" s="79"/>
      <c r="Z367" s="79"/>
      <c r="AA367" s="79"/>
      <c r="AB367" s="79"/>
      <c r="AC367" s="79"/>
      <c r="AD367" s="79"/>
      <c r="AE367" s="79"/>
      <c r="AF367" s="79"/>
      <c r="AG367" s="79"/>
      <c r="AH367" s="79"/>
      <c r="AI367" s="81"/>
    </row>
    <row r="368" spans="1:35" ht="18" customHeight="1">
      <c r="A368" s="79"/>
      <c r="B368" s="81"/>
      <c r="C368" s="81"/>
      <c r="D368" s="79"/>
      <c r="E368" s="81"/>
      <c r="F368" s="81"/>
      <c r="G368" s="81"/>
      <c r="H368" s="79"/>
      <c r="I368" s="79"/>
      <c r="J368" s="79"/>
      <c r="K368" s="81"/>
      <c r="L368" s="79"/>
      <c r="M368" s="79"/>
      <c r="N368" s="79"/>
      <c r="O368" s="79"/>
      <c r="P368" s="79"/>
      <c r="Q368" s="79"/>
      <c r="R368" s="79"/>
      <c r="S368" s="79"/>
      <c r="T368" s="79"/>
      <c r="U368" s="79"/>
      <c r="V368" s="79"/>
      <c r="W368" s="79"/>
      <c r="X368" s="79"/>
      <c r="Y368" s="79"/>
      <c r="Z368" s="79"/>
      <c r="AA368" s="79"/>
      <c r="AB368" s="79"/>
      <c r="AC368" s="79"/>
      <c r="AD368" s="79"/>
      <c r="AE368" s="79"/>
      <c r="AF368" s="79"/>
      <c r="AG368" s="79"/>
      <c r="AH368" s="79"/>
      <c r="AI368" s="81"/>
    </row>
    <row r="369" spans="1:35" ht="18" customHeight="1">
      <c r="A369" s="79"/>
      <c r="B369" s="81"/>
      <c r="C369" s="81"/>
      <c r="D369" s="79"/>
      <c r="E369" s="81"/>
      <c r="F369" s="81"/>
      <c r="G369" s="81"/>
      <c r="H369" s="79"/>
      <c r="I369" s="79"/>
      <c r="J369" s="79"/>
      <c r="K369" s="81"/>
      <c r="L369" s="79"/>
      <c r="M369" s="79"/>
      <c r="N369" s="79"/>
      <c r="O369" s="79"/>
      <c r="P369" s="79"/>
      <c r="Q369" s="79"/>
      <c r="R369" s="79"/>
      <c r="S369" s="79"/>
      <c r="T369" s="79"/>
      <c r="U369" s="79"/>
      <c r="V369" s="79"/>
      <c r="W369" s="79"/>
      <c r="X369" s="79"/>
      <c r="Y369" s="79"/>
      <c r="Z369" s="79"/>
      <c r="AA369" s="79"/>
      <c r="AB369" s="79"/>
      <c r="AC369" s="79"/>
      <c r="AD369" s="79"/>
      <c r="AE369" s="79"/>
      <c r="AF369" s="79"/>
      <c r="AG369" s="79"/>
      <c r="AH369" s="79"/>
      <c r="AI369" s="81"/>
    </row>
    <row r="370" spans="1:35" ht="18" customHeight="1">
      <c r="A370" s="79"/>
      <c r="B370" s="81"/>
      <c r="C370" s="81"/>
      <c r="D370" s="79"/>
      <c r="E370" s="81"/>
      <c r="F370" s="81"/>
      <c r="G370" s="81"/>
      <c r="H370" s="79"/>
      <c r="I370" s="79"/>
      <c r="J370" s="79"/>
      <c r="K370" s="81"/>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79"/>
      <c r="AI370" s="81"/>
    </row>
    <row r="371" spans="1:35" ht="18" customHeight="1">
      <c r="A371" s="79"/>
      <c r="B371" s="81"/>
      <c r="C371" s="81"/>
      <c r="D371" s="79"/>
      <c r="E371" s="81"/>
      <c r="F371" s="81"/>
      <c r="G371" s="81"/>
      <c r="H371" s="79"/>
      <c r="I371" s="79"/>
      <c r="J371" s="79"/>
      <c r="K371" s="81"/>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79"/>
      <c r="AI371" s="81"/>
    </row>
    <row r="372" spans="1:35" ht="18" customHeight="1">
      <c r="A372" s="79"/>
      <c r="B372" s="81"/>
      <c r="C372" s="81"/>
      <c r="D372" s="79"/>
      <c r="E372" s="81"/>
      <c r="F372" s="81"/>
      <c r="G372" s="81"/>
      <c r="H372" s="79"/>
      <c r="I372" s="79"/>
      <c r="J372" s="79"/>
      <c r="K372" s="81"/>
      <c r="L372" s="79"/>
      <c r="M372" s="79"/>
      <c r="N372" s="79"/>
      <c r="O372" s="79"/>
      <c r="P372" s="79"/>
      <c r="Q372" s="79"/>
      <c r="R372" s="79"/>
      <c r="S372" s="79"/>
      <c r="T372" s="79"/>
      <c r="U372" s="79"/>
      <c r="V372" s="79"/>
      <c r="W372" s="79"/>
      <c r="X372" s="79"/>
      <c r="Y372" s="79"/>
      <c r="Z372" s="79"/>
      <c r="AA372" s="79"/>
      <c r="AB372" s="79"/>
      <c r="AC372" s="79"/>
      <c r="AD372" s="79"/>
      <c r="AE372" s="79"/>
      <c r="AF372" s="79"/>
      <c r="AG372" s="79"/>
      <c r="AH372" s="79"/>
      <c r="AI372" s="81"/>
    </row>
    <row r="373" spans="1:35" ht="18" customHeight="1">
      <c r="A373" s="79"/>
      <c r="B373" s="81"/>
      <c r="C373" s="81"/>
      <c r="D373" s="79"/>
      <c r="E373" s="81"/>
      <c r="F373" s="81"/>
      <c r="G373" s="81"/>
      <c r="H373" s="79"/>
      <c r="I373" s="79"/>
      <c r="J373" s="79"/>
      <c r="K373" s="81"/>
      <c r="L373" s="79"/>
      <c r="M373" s="79"/>
      <c r="N373" s="79"/>
      <c r="O373" s="79"/>
      <c r="P373" s="79"/>
      <c r="Q373" s="79"/>
      <c r="R373" s="79"/>
      <c r="S373" s="79"/>
      <c r="T373" s="79"/>
      <c r="U373" s="79"/>
      <c r="V373" s="79"/>
      <c r="W373" s="79"/>
      <c r="X373" s="79"/>
      <c r="Y373" s="79"/>
      <c r="Z373" s="79"/>
      <c r="AA373" s="79"/>
      <c r="AB373" s="79"/>
      <c r="AC373" s="79"/>
      <c r="AD373" s="79"/>
      <c r="AE373" s="79"/>
      <c r="AF373" s="79"/>
      <c r="AG373" s="79"/>
      <c r="AH373" s="79"/>
      <c r="AI373" s="81"/>
    </row>
    <row r="374" spans="1:35" ht="18" customHeight="1">
      <c r="A374" s="79"/>
      <c r="B374" s="81"/>
      <c r="C374" s="81"/>
      <c r="D374" s="79"/>
      <c r="E374" s="81"/>
      <c r="F374" s="81"/>
      <c r="G374" s="81"/>
      <c r="H374" s="79"/>
      <c r="I374" s="79"/>
      <c r="J374" s="79"/>
      <c r="K374" s="81"/>
      <c r="L374" s="79"/>
      <c r="M374" s="79"/>
      <c r="N374" s="79"/>
      <c r="O374" s="79"/>
      <c r="P374" s="79"/>
      <c r="Q374" s="79"/>
      <c r="R374" s="79"/>
      <c r="S374" s="79"/>
      <c r="T374" s="79"/>
      <c r="U374" s="79"/>
      <c r="V374" s="79"/>
      <c r="W374" s="79"/>
      <c r="X374" s="79"/>
      <c r="Y374" s="79"/>
      <c r="Z374" s="79"/>
      <c r="AA374" s="79"/>
      <c r="AB374" s="79"/>
      <c r="AC374" s="79"/>
      <c r="AD374" s="79"/>
      <c r="AE374" s="79"/>
      <c r="AF374" s="79"/>
      <c r="AG374" s="79"/>
      <c r="AH374" s="79"/>
      <c r="AI374" s="81"/>
    </row>
    <row r="375" spans="1:35" ht="18" customHeight="1">
      <c r="A375" s="79"/>
      <c r="B375" s="81"/>
      <c r="C375" s="81"/>
      <c r="D375" s="79"/>
      <c r="E375" s="81"/>
      <c r="F375" s="81"/>
      <c r="G375" s="81"/>
      <c r="H375" s="79"/>
      <c r="I375" s="79"/>
      <c r="J375" s="79"/>
      <c r="K375" s="81"/>
      <c r="L375" s="79"/>
      <c r="M375" s="79"/>
      <c r="N375" s="79"/>
      <c r="O375" s="79"/>
      <c r="P375" s="79"/>
      <c r="Q375" s="79"/>
      <c r="R375" s="79"/>
      <c r="S375" s="79"/>
      <c r="T375" s="79"/>
      <c r="U375" s="79"/>
      <c r="V375" s="79"/>
      <c r="W375" s="79"/>
      <c r="X375" s="79"/>
      <c r="Y375" s="79"/>
      <c r="Z375" s="79"/>
      <c r="AA375" s="79"/>
      <c r="AB375" s="79"/>
      <c r="AC375" s="79"/>
      <c r="AD375" s="79"/>
      <c r="AE375" s="79"/>
      <c r="AF375" s="79"/>
      <c r="AG375" s="79"/>
      <c r="AH375" s="79"/>
      <c r="AI375" s="81"/>
    </row>
    <row r="376" spans="1:35" ht="18" customHeight="1">
      <c r="A376" s="79"/>
      <c r="B376" s="81"/>
      <c r="C376" s="81"/>
      <c r="D376" s="79"/>
      <c r="E376" s="81"/>
      <c r="F376" s="81"/>
      <c r="G376" s="81"/>
      <c r="H376" s="79"/>
      <c r="I376" s="79"/>
      <c r="J376" s="79"/>
      <c r="K376" s="81"/>
      <c r="L376" s="79"/>
      <c r="M376" s="79"/>
      <c r="N376" s="79"/>
      <c r="O376" s="79"/>
      <c r="P376" s="79"/>
      <c r="Q376" s="79"/>
      <c r="R376" s="79"/>
      <c r="S376" s="79"/>
      <c r="T376" s="79"/>
      <c r="U376" s="79"/>
      <c r="V376" s="79"/>
      <c r="W376" s="79"/>
      <c r="X376" s="79"/>
      <c r="Y376" s="79"/>
      <c r="Z376" s="79"/>
      <c r="AA376" s="79"/>
      <c r="AB376" s="79"/>
      <c r="AC376" s="79"/>
      <c r="AD376" s="79"/>
      <c r="AE376" s="79"/>
      <c r="AF376" s="79"/>
      <c r="AG376" s="79"/>
      <c r="AH376" s="79"/>
      <c r="AI376" s="81"/>
    </row>
    <row r="377" spans="1:35" ht="18" customHeight="1">
      <c r="A377" s="79"/>
      <c r="B377" s="81"/>
      <c r="C377" s="81"/>
      <c r="D377" s="79"/>
      <c r="E377" s="81"/>
      <c r="F377" s="81"/>
      <c r="G377" s="81"/>
      <c r="H377" s="79"/>
      <c r="I377" s="79"/>
      <c r="J377" s="79"/>
      <c r="K377" s="81"/>
      <c r="L377" s="79"/>
      <c r="M377" s="79"/>
      <c r="N377" s="79"/>
      <c r="O377" s="79"/>
      <c r="P377" s="79"/>
      <c r="Q377" s="79"/>
      <c r="R377" s="79"/>
      <c r="S377" s="79"/>
      <c r="T377" s="79"/>
      <c r="U377" s="79"/>
      <c r="V377" s="79"/>
      <c r="W377" s="79"/>
      <c r="X377" s="79"/>
      <c r="Y377" s="79"/>
      <c r="Z377" s="79"/>
      <c r="AA377" s="79"/>
      <c r="AB377" s="79"/>
      <c r="AC377" s="79"/>
      <c r="AD377" s="79"/>
      <c r="AE377" s="79"/>
      <c r="AF377" s="79"/>
      <c r="AG377" s="79"/>
      <c r="AH377" s="79"/>
      <c r="AI377" s="81"/>
    </row>
    <row r="378" spans="1:35" ht="18" customHeight="1">
      <c r="A378" s="79"/>
      <c r="B378" s="81"/>
      <c r="C378" s="81"/>
      <c r="D378" s="79"/>
      <c r="E378" s="81"/>
      <c r="F378" s="81"/>
      <c r="G378" s="81"/>
      <c r="H378" s="79"/>
      <c r="I378" s="79"/>
      <c r="J378" s="79"/>
      <c r="K378" s="81"/>
      <c r="L378" s="79"/>
      <c r="M378" s="79"/>
      <c r="N378" s="79"/>
      <c r="O378" s="79"/>
      <c r="P378" s="79"/>
      <c r="Q378" s="79"/>
      <c r="R378" s="79"/>
      <c r="S378" s="79"/>
      <c r="T378" s="79"/>
      <c r="U378" s="79"/>
      <c r="V378" s="79"/>
      <c r="W378" s="79"/>
      <c r="X378" s="79"/>
      <c r="Y378" s="79"/>
      <c r="Z378" s="79"/>
      <c r="AA378" s="79"/>
      <c r="AB378" s="79"/>
      <c r="AC378" s="79"/>
      <c r="AD378" s="79"/>
      <c r="AE378" s="79"/>
      <c r="AF378" s="79"/>
      <c r="AG378" s="79"/>
      <c r="AH378" s="79"/>
      <c r="AI378" s="81"/>
    </row>
    <row r="379" spans="1:35" ht="18" customHeight="1">
      <c r="A379" s="79"/>
      <c r="B379" s="81"/>
      <c r="C379" s="81"/>
      <c r="D379" s="79"/>
      <c r="E379" s="81"/>
      <c r="F379" s="81"/>
      <c r="G379" s="81"/>
      <c r="H379" s="79"/>
      <c r="I379" s="79"/>
      <c r="J379" s="79"/>
      <c r="K379" s="81"/>
      <c r="L379" s="79"/>
      <c r="M379" s="79"/>
      <c r="N379" s="79"/>
      <c r="O379" s="79"/>
      <c r="P379" s="79"/>
      <c r="Q379" s="79"/>
      <c r="R379" s="79"/>
      <c r="S379" s="79"/>
      <c r="T379" s="79"/>
      <c r="U379" s="79"/>
      <c r="V379" s="79"/>
      <c r="W379" s="79"/>
      <c r="X379" s="79"/>
      <c r="Y379" s="79"/>
      <c r="Z379" s="79"/>
      <c r="AA379" s="79"/>
      <c r="AB379" s="79"/>
      <c r="AC379" s="79"/>
      <c r="AD379" s="79"/>
      <c r="AE379" s="79"/>
      <c r="AF379" s="79"/>
      <c r="AG379" s="79"/>
      <c r="AH379" s="79"/>
      <c r="AI379" s="81"/>
    </row>
    <row r="380" spans="1:35" ht="18" customHeight="1">
      <c r="A380" s="79"/>
      <c r="B380" s="81"/>
      <c r="C380" s="81"/>
      <c r="D380" s="79"/>
      <c r="E380" s="81"/>
      <c r="F380" s="81"/>
      <c r="G380" s="81"/>
      <c r="H380" s="79"/>
      <c r="I380" s="79"/>
      <c r="J380" s="79"/>
      <c r="K380" s="81"/>
      <c r="L380" s="79"/>
      <c r="M380" s="79"/>
      <c r="N380" s="79"/>
      <c r="O380" s="79"/>
      <c r="P380" s="79"/>
      <c r="Q380" s="79"/>
      <c r="R380" s="79"/>
      <c r="S380" s="79"/>
      <c r="T380" s="79"/>
      <c r="U380" s="79"/>
      <c r="V380" s="79"/>
      <c r="W380" s="79"/>
      <c r="X380" s="79"/>
      <c r="Y380" s="79"/>
      <c r="Z380" s="79"/>
      <c r="AA380" s="79"/>
      <c r="AB380" s="79"/>
      <c r="AC380" s="79"/>
      <c r="AD380" s="79"/>
      <c r="AE380" s="79"/>
      <c r="AF380" s="79"/>
      <c r="AG380" s="79"/>
      <c r="AH380" s="79"/>
      <c r="AI380" s="81"/>
    </row>
    <row r="381" spans="1:35" ht="18" customHeight="1">
      <c r="A381" s="79"/>
      <c r="B381" s="81"/>
      <c r="C381" s="81"/>
      <c r="D381" s="79"/>
      <c r="E381" s="81"/>
      <c r="F381" s="81"/>
      <c r="G381" s="81"/>
      <c r="H381" s="79"/>
      <c r="I381" s="79"/>
      <c r="J381" s="79"/>
      <c r="K381" s="81"/>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79"/>
      <c r="AI381" s="81"/>
    </row>
    <row r="382" spans="1:35" ht="18" customHeight="1">
      <c r="A382" s="79"/>
      <c r="B382" s="81"/>
      <c r="C382" s="81"/>
      <c r="D382" s="79"/>
      <c r="E382" s="81"/>
      <c r="F382" s="81"/>
      <c r="G382" s="81"/>
      <c r="H382" s="79"/>
      <c r="I382" s="79"/>
      <c r="J382" s="79"/>
      <c r="K382" s="81"/>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79"/>
      <c r="AI382" s="81"/>
    </row>
    <row r="383" spans="1:35" ht="18" customHeight="1">
      <c r="A383" s="79"/>
      <c r="B383" s="81"/>
      <c r="C383" s="81"/>
      <c r="D383" s="79"/>
      <c r="E383" s="81"/>
      <c r="F383" s="81"/>
      <c r="G383" s="81"/>
      <c r="H383" s="79"/>
      <c r="I383" s="79"/>
      <c r="J383" s="79"/>
      <c r="K383" s="81"/>
      <c r="L383" s="79"/>
      <c r="M383" s="79"/>
      <c r="N383" s="79"/>
      <c r="O383" s="79"/>
      <c r="P383" s="79"/>
      <c r="Q383" s="79"/>
      <c r="R383" s="79"/>
      <c r="S383" s="79"/>
      <c r="T383" s="79"/>
      <c r="U383" s="79"/>
      <c r="V383" s="79"/>
      <c r="W383" s="79"/>
      <c r="X383" s="79"/>
      <c r="Y383" s="79"/>
      <c r="Z383" s="79"/>
      <c r="AA383" s="79"/>
      <c r="AB383" s="79"/>
      <c r="AC383" s="79"/>
      <c r="AD383" s="79"/>
      <c r="AE383" s="79"/>
      <c r="AF383" s="79"/>
      <c r="AG383" s="79"/>
      <c r="AH383" s="79"/>
      <c r="AI383" s="81"/>
    </row>
    <row r="384" spans="1:35" ht="18" customHeight="1">
      <c r="A384" s="79"/>
      <c r="B384" s="81"/>
      <c r="C384" s="81"/>
      <c r="D384" s="79"/>
      <c r="E384" s="81"/>
      <c r="F384" s="81"/>
      <c r="G384" s="81"/>
      <c r="H384" s="79"/>
      <c r="I384" s="79"/>
      <c r="J384" s="79"/>
      <c r="K384" s="81"/>
      <c r="L384" s="79"/>
      <c r="M384" s="79"/>
      <c r="N384" s="79"/>
      <c r="O384" s="79"/>
      <c r="P384" s="79"/>
      <c r="Q384" s="79"/>
      <c r="R384" s="79"/>
      <c r="S384" s="79"/>
      <c r="T384" s="79"/>
      <c r="U384" s="79"/>
      <c r="V384" s="79"/>
      <c r="W384" s="79"/>
      <c r="X384" s="79"/>
      <c r="Y384" s="79"/>
      <c r="Z384" s="79"/>
      <c r="AA384" s="79"/>
      <c r="AB384" s="79"/>
      <c r="AC384" s="79"/>
      <c r="AD384" s="79"/>
      <c r="AE384" s="79"/>
      <c r="AF384" s="79"/>
      <c r="AG384" s="79"/>
      <c r="AH384" s="79"/>
      <c r="AI384" s="81"/>
    </row>
    <row r="385" spans="1:35" ht="18" customHeight="1">
      <c r="A385" s="79"/>
      <c r="B385" s="81"/>
      <c r="C385" s="81"/>
      <c r="D385" s="79"/>
      <c r="E385" s="81"/>
      <c r="F385" s="81"/>
      <c r="G385" s="81"/>
      <c r="H385" s="79"/>
      <c r="I385" s="79"/>
      <c r="J385" s="79"/>
      <c r="K385" s="81"/>
      <c r="L385" s="79"/>
      <c r="M385" s="79"/>
      <c r="N385" s="79"/>
      <c r="O385" s="79"/>
      <c r="P385" s="79"/>
      <c r="Q385" s="79"/>
      <c r="R385" s="79"/>
      <c r="S385" s="79"/>
      <c r="T385" s="79"/>
      <c r="U385" s="79"/>
      <c r="V385" s="79"/>
      <c r="W385" s="79"/>
      <c r="X385" s="79"/>
      <c r="Y385" s="79"/>
      <c r="Z385" s="79"/>
      <c r="AA385" s="79"/>
      <c r="AB385" s="79"/>
      <c r="AC385" s="79"/>
      <c r="AD385" s="79"/>
      <c r="AE385" s="79"/>
      <c r="AF385" s="79"/>
      <c r="AG385" s="79"/>
      <c r="AH385" s="79"/>
      <c r="AI385" s="81"/>
    </row>
    <row r="386" spans="1:35" ht="18" customHeight="1">
      <c r="A386" s="79"/>
      <c r="B386" s="81"/>
      <c r="C386" s="81"/>
      <c r="D386" s="79"/>
      <c r="E386" s="81"/>
      <c r="F386" s="81"/>
      <c r="G386" s="81"/>
      <c r="H386" s="79"/>
      <c r="I386" s="79"/>
      <c r="J386" s="79"/>
      <c r="K386" s="81"/>
      <c r="L386" s="79"/>
      <c r="M386" s="79"/>
      <c r="N386" s="79"/>
      <c r="O386" s="79"/>
      <c r="P386" s="79"/>
      <c r="Q386" s="79"/>
      <c r="R386" s="79"/>
      <c r="S386" s="79"/>
      <c r="T386" s="79"/>
      <c r="U386" s="79"/>
      <c r="V386" s="79"/>
      <c r="W386" s="79"/>
      <c r="X386" s="79"/>
      <c r="Y386" s="79"/>
      <c r="Z386" s="79"/>
      <c r="AA386" s="79"/>
      <c r="AB386" s="79"/>
      <c r="AC386" s="79"/>
      <c r="AD386" s="79"/>
      <c r="AE386" s="79"/>
      <c r="AF386" s="79"/>
      <c r="AG386" s="79"/>
      <c r="AH386" s="79"/>
      <c r="AI386" s="81"/>
    </row>
    <row r="387" spans="1:35" ht="18" customHeight="1">
      <c r="A387" s="79"/>
      <c r="B387" s="81"/>
      <c r="C387" s="81"/>
      <c r="D387" s="79"/>
      <c r="E387" s="81"/>
      <c r="F387" s="81"/>
      <c r="G387" s="81"/>
      <c r="H387" s="79"/>
      <c r="I387" s="79"/>
      <c r="J387" s="79"/>
      <c r="K387" s="81"/>
      <c r="L387" s="79"/>
      <c r="M387" s="79"/>
      <c r="N387" s="79"/>
      <c r="O387" s="79"/>
      <c r="P387" s="79"/>
      <c r="Q387" s="79"/>
      <c r="R387" s="79"/>
      <c r="S387" s="79"/>
      <c r="T387" s="79"/>
      <c r="U387" s="79"/>
      <c r="V387" s="79"/>
      <c r="W387" s="79"/>
      <c r="X387" s="79"/>
      <c r="Y387" s="79"/>
      <c r="Z387" s="79"/>
      <c r="AA387" s="79"/>
      <c r="AB387" s="79"/>
      <c r="AC387" s="79"/>
      <c r="AD387" s="79"/>
      <c r="AE387" s="79"/>
      <c r="AF387" s="79"/>
      <c r="AG387" s="79"/>
      <c r="AH387" s="79"/>
      <c r="AI387" s="81"/>
    </row>
    <row r="388" spans="1:35" ht="18" customHeight="1">
      <c r="A388" s="79"/>
      <c r="B388" s="81"/>
      <c r="C388" s="81"/>
      <c r="D388" s="79"/>
      <c r="E388" s="81"/>
      <c r="F388" s="81"/>
      <c r="G388" s="81"/>
      <c r="H388" s="79"/>
      <c r="I388" s="79"/>
      <c r="J388" s="79"/>
      <c r="K388" s="81"/>
      <c r="L388" s="79"/>
      <c r="M388" s="79"/>
      <c r="N388" s="79"/>
      <c r="O388" s="79"/>
      <c r="P388" s="79"/>
      <c r="Q388" s="79"/>
      <c r="R388" s="79"/>
      <c r="S388" s="79"/>
      <c r="T388" s="79"/>
      <c r="U388" s="79"/>
      <c r="V388" s="79"/>
      <c r="W388" s="79"/>
      <c r="X388" s="79"/>
      <c r="Y388" s="79"/>
      <c r="Z388" s="79"/>
      <c r="AA388" s="79"/>
      <c r="AB388" s="79"/>
      <c r="AC388" s="79"/>
      <c r="AD388" s="79"/>
      <c r="AE388" s="79"/>
      <c r="AF388" s="79"/>
      <c r="AG388" s="79"/>
      <c r="AH388" s="79"/>
      <c r="AI388" s="81"/>
    </row>
    <row r="389" spans="1:35" ht="18" customHeight="1">
      <c r="A389" s="79"/>
      <c r="B389" s="81"/>
      <c r="C389" s="81"/>
      <c r="D389" s="79"/>
      <c r="E389" s="81"/>
      <c r="F389" s="81"/>
      <c r="G389" s="81"/>
      <c r="H389" s="79"/>
      <c r="I389" s="79"/>
      <c r="J389" s="79"/>
      <c r="K389" s="81"/>
      <c r="L389" s="79"/>
      <c r="M389" s="79"/>
      <c r="N389" s="79"/>
      <c r="O389" s="79"/>
      <c r="P389" s="79"/>
      <c r="Q389" s="79"/>
      <c r="R389" s="79"/>
      <c r="S389" s="79"/>
      <c r="T389" s="79"/>
      <c r="U389" s="79"/>
      <c r="V389" s="79"/>
      <c r="W389" s="79"/>
      <c r="X389" s="79"/>
      <c r="Y389" s="79"/>
      <c r="Z389" s="79"/>
      <c r="AA389" s="79"/>
      <c r="AB389" s="79"/>
      <c r="AC389" s="79"/>
      <c r="AD389" s="79"/>
      <c r="AE389" s="79"/>
      <c r="AF389" s="79"/>
      <c r="AG389" s="79"/>
      <c r="AH389" s="79"/>
      <c r="AI389" s="81"/>
    </row>
    <row r="390" spans="1:35" ht="18" customHeight="1">
      <c r="A390" s="79"/>
      <c r="B390" s="81"/>
      <c r="C390" s="81"/>
      <c r="D390" s="79"/>
      <c r="E390" s="81"/>
      <c r="F390" s="81"/>
      <c r="G390" s="81"/>
      <c r="H390" s="79"/>
      <c r="I390" s="79"/>
      <c r="J390" s="79"/>
      <c r="K390" s="81"/>
      <c r="L390" s="79"/>
      <c r="M390" s="79"/>
      <c r="N390" s="79"/>
      <c r="O390" s="79"/>
      <c r="P390" s="79"/>
      <c r="Q390" s="79"/>
      <c r="R390" s="79"/>
      <c r="S390" s="79"/>
      <c r="T390" s="79"/>
      <c r="U390" s="79"/>
      <c r="V390" s="79"/>
      <c r="W390" s="79"/>
      <c r="X390" s="79"/>
      <c r="Y390" s="79"/>
      <c r="Z390" s="79"/>
      <c r="AA390" s="79"/>
      <c r="AB390" s="79"/>
      <c r="AC390" s="79"/>
      <c r="AD390" s="79"/>
      <c r="AE390" s="79"/>
      <c r="AF390" s="79"/>
      <c r="AG390" s="79"/>
      <c r="AH390" s="79"/>
      <c r="AI390" s="81"/>
    </row>
    <row r="391" spans="1:35" ht="18" customHeight="1">
      <c r="A391" s="79"/>
      <c r="B391" s="81"/>
      <c r="C391" s="81"/>
      <c r="D391" s="79"/>
      <c r="E391" s="81"/>
      <c r="F391" s="81"/>
      <c r="G391" s="81"/>
      <c r="H391" s="79"/>
      <c r="I391" s="79"/>
      <c r="J391" s="79"/>
      <c r="K391" s="81"/>
      <c r="L391" s="79"/>
      <c r="M391" s="79"/>
      <c r="N391" s="79"/>
      <c r="O391" s="79"/>
      <c r="P391" s="79"/>
      <c r="Q391" s="79"/>
      <c r="R391" s="79"/>
      <c r="S391" s="79"/>
      <c r="T391" s="79"/>
      <c r="U391" s="79"/>
      <c r="V391" s="79"/>
      <c r="W391" s="79"/>
      <c r="X391" s="79"/>
      <c r="Y391" s="79"/>
      <c r="Z391" s="79"/>
      <c r="AA391" s="79"/>
      <c r="AB391" s="79"/>
      <c r="AC391" s="79"/>
      <c r="AD391" s="79"/>
      <c r="AE391" s="79"/>
      <c r="AF391" s="79"/>
      <c r="AG391" s="79"/>
      <c r="AH391" s="79"/>
      <c r="AI391" s="81"/>
    </row>
    <row r="392" spans="1:35" ht="18" customHeight="1">
      <c r="A392" s="79"/>
      <c r="B392" s="81"/>
      <c r="C392" s="81"/>
      <c r="D392" s="79"/>
      <c r="E392" s="81"/>
      <c r="F392" s="81"/>
      <c r="G392" s="81"/>
      <c r="H392" s="79"/>
      <c r="I392" s="79"/>
      <c r="J392" s="79"/>
      <c r="K392" s="81"/>
      <c r="L392" s="79"/>
      <c r="M392" s="79"/>
      <c r="N392" s="79"/>
      <c r="O392" s="79"/>
      <c r="P392" s="79"/>
      <c r="Q392" s="79"/>
      <c r="R392" s="79"/>
      <c r="S392" s="79"/>
      <c r="T392" s="79"/>
      <c r="U392" s="79"/>
      <c r="V392" s="79"/>
      <c r="W392" s="79"/>
      <c r="X392" s="79"/>
      <c r="Y392" s="79"/>
      <c r="Z392" s="79"/>
      <c r="AA392" s="79"/>
      <c r="AB392" s="79"/>
      <c r="AC392" s="79"/>
      <c r="AD392" s="79"/>
      <c r="AE392" s="79"/>
      <c r="AF392" s="79"/>
      <c r="AG392" s="79"/>
      <c r="AH392" s="79"/>
      <c r="AI392" s="81"/>
    </row>
    <row r="393" spans="1:35" ht="18" customHeight="1">
      <c r="A393" s="79"/>
      <c r="B393" s="81"/>
      <c r="C393" s="81"/>
      <c r="D393" s="79"/>
      <c r="E393" s="81"/>
      <c r="F393" s="81"/>
      <c r="G393" s="81"/>
      <c r="H393" s="79"/>
      <c r="I393" s="79"/>
      <c r="J393" s="79"/>
      <c r="K393" s="81"/>
      <c r="L393" s="79"/>
      <c r="M393" s="79"/>
      <c r="N393" s="79"/>
      <c r="O393" s="79"/>
      <c r="P393" s="79"/>
      <c r="Q393" s="79"/>
      <c r="R393" s="79"/>
      <c r="S393" s="79"/>
      <c r="T393" s="79"/>
      <c r="U393" s="79"/>
      <c r="V393" s="79"/>
      <c r="W393" s="79"/>
      <c r="X393" s="79"/>
      <c r="Y393" s="79"/>
      <c r="Z393" s="79"/>
      <c r="AA393" s="79"/>
      <c r="AB393" s="79"/>
      <c r="AC393" s="79"/>
      <c r="AD393" s="79"/>
      <c r="AE393" s="79"/>
      <c r="AF393" s="79"/>
      <c r="AG393" s="79"/>
      <c r="AH393" s="79"/>
      <c r="AI393" s="81"/>
    </row>
    <row r="394" spans="1:35" ht="18" customHeight="1">
      <c r="A394" s="79"/>
      <c r="B394" s="81"/>
      <c r="C394" s="81"/>
      <c r="D394" s="79"/>
      <c r="E394" s="81"/>
      <c r="F394" s="81"/>
      <c r="G394" s="81"/>
      <c r="H394" s="79"/>
      <c r="I394" s="79"/>
      <c r="J394" s="79"/>
      <c r="K394" s="81"/>
      <c r="L394" s="79"/>
      <c r="M394" s="79"/>
      <c r="N394" s="79"/>
      <c r="O394" s="79"/>
      <c r="P394" s="79"/>
      <c r="Q394" s="79"/>
      <c r="R394" s="79"/>
      <c r="S394" s="79"/>
      <c r="T394" s="79"/>
      <c r="U394" s="79"/>
      <c r="V394" s="79"/>
      <c r="W394" s="79"/>
      <c r="X394" s="79"/>
      <c r="Y394" s="79"/>
      <c r="Z394" s="79"/>
      <c r="AA394" s="79"/>
      <c r="AB394" s="79"/>
      <c r="AC394" s="79"/>
      <c r="AD394" s="79"/>
      <c r="AE394" s="79"/>
      <c r="AF394" s="79"/>
      <c r="AG394" s="79"/>
      <c r="AH394" s="79"/>
      <c r="AI394" s="81"/>
    </row>
    <row r="395" spans="1:35" ht="18" customHeight="1">
      <c r="A395" s="79"/>
      <c r="B395" s="81"/>
      <c r="C395" s="81"/>
      <c r="D395" s="79"/>
      <c r="E395" s="81"/>
      <c r="F395" s="81"/>
      <c r="G395" s="81"/>
      <c r="H395" s="79"/>
      <c r="I395" s="79"/>
      <c r="J395" s="79"/>
      <c r="K395" s="81"/>
      <c r="L395" s="79"/>
      <c r="M395" s="79"/>
      <c r="N395" s="79"/>
      <c r="O395" s="79"/>
      <c r="P395" s="79"/>
      <c r="Q395" s="79"/>
      <c r="R395" s="79"/>
      <c r="S395" s="79"/>
      <c r="T395" s="79"/>
      <c r="U395" s="79"/>
      <c r="V395" s="79"/>
      <c r="W395" s="79"/>
      <c r="X395" s="79"/>
      <c r="Y395" s="79"/>
      <c r="Z395" s="79"/>
      <c r="AA395" s="79"/>
      <c r="AB395" s="79"/>
      <c r="AC395" s="79"/>
      <c r="AD395" s="79"/>
      <c r="AE395" s="79"/>
      <c r="AF395" s="79"/>
      <c r="AG395" s="79"/>
      <c r="AH395" s="79"/>
      <c r="AI395" s="81"/>
    </row>
    <row r="396" spans="1:35" ht="18" customHeight="1">
      <c r="A396" s="79"/>
      <c r="B396" s="81"/>
      <c r="C396" s="81"/>
      <c r="D396" s="79"/>
      <c r="E396" s="81"/>
      <c r="F396" s="81"/>
      <c r="G396" s="81"/>
      <c r="H396" s="79"/>
      <c r="I396" s="79"/>
      <c r="J396" s="79"/>
      <c r="K396" s="81"/>
      <c r="L396" s="79"/>
      <c r="M396" s="79"/>
      <c r="N396" s="79"/>
      <c r="O396" s="79"/>
      <c r="P396" s="79"/>
      <c r="Q396" s="79"/>
      <c r="R396" s="79"/>
      <c r="S396" s="79"/>
      <c r="T396" s="79"/>
      <c r="U396" s="79"/>
      <c r="V396" s="79"/>
      <c r="W396" s="79"/>
      <c r="X396" s="79"/>
      <c r="Y396" s="79"/>
      <c r="Z396" s="79"/>
      <c r="AA396" s="79"/>
      <c r="AB396" s="79"/>
      <c r="AC396" s="79"/>
      <c r="AD396" s="79"/>
      <c r="AE396" s="79"/>
      <c r="AF396" s="79"/>
      <c r="AG396" s="79"/>
      <c r="AH396" s="79"/>
      <c r="AI396" s="81"/>
    </row>
    <row r="397" spans="1:35" ht="18" customHeight="1">
      <c r="A397" s="79"/>
      <c r="B397" s="81"/>
      <c r="C397" s="81"/>
      <c r="D397" s="79"/>
      <c r="E397" s="81"/>
      <c r="F397" s="81"/>
      <c r="G397" s="81"/>
      <c r="H397" s="79"/>
      <c r="I397" s="79"/>
      <c r="J397" s="79"/>
      <c r="K397" s="81"/>
      <c r="L397" s="79"/>
      <c r="M397" s="79"/>
      <c r="N397" s="79"/>
      <c r="O397" s="79"/>
      <c r="P397" s="79"/>
      <c r="Q397" s="79"/>
      <c r="R397" s="79"/>
      <c r="S397" s="79"/>
      <c r="T397" s="79"/>
      <c r="U397" s="79"/>
      <c r="V397" s="79"/>
      <c r="W397" s="79"/>
      <c r="X397" s="79"/>
      <c r="Y397" s="79"/>
      <c r="Z397" s="79"/>
      <c r="AA397" s="79"/>
      <c r="AB397" s="79"/>
      <c r="AC397" s="79"/>
      <c r="AD397" s="79"/>
      <c r="AE397" s="79"/>
      <c r="AF397" s="79"/>
      <c r="AG397" s="79"/>
      <c r="AH397" s="79"/>
      <c r="AI397" s="81"/>
    </row>
    <row r="398" spans="1:35" ht="18" customHeight="1">
      <c r="A398" s="79"/>
      <c r="B398" s="81"/>
      <c r="C398" s="81"/>
      <c r="D398" s="79"/>
      <c r="E398" s="81"/>
      <c r="F398" s="81"/>
      <c r="G398" s="81"/>
      <c r="H398" s="79"/>
      <c r="I398" s="79"/>
      <c r="J398" s="79"/>
      <c r="K398" s="81"/>
      <c r="L398" s="79"/>
      <c r="M398" s="79"/>
      <c r="N398" s="79"/>
      <c r="O398" s="79"/>
      <c r="P398" s="79"/>
      <c r="Q398" s="79"/>
      <c r="R398" s="79"/>
      <c r="S398" s="79"/>
      <c r="T398" s="79"/>
      <c r="U398" s="79"/>
      <c r="V398" s="79"/>
      <c r="W398" s="79"/>
      <c r="X398" s="79"/>
      <c r="Y398" s="79"/>
      <c r="Z398" s="79"/>
      <c r="AA398" s="79"/>
      <c r="AB398" s="79"/>
      <c r="AC398" s="79"/>
      <c r="AD398" s="79"/>
      <c r="AE398" s="79"/>
      <c r="AF398" s="79"/>
      <c r="AG398" s="79"/>
      <c r="AH398" s="79"/>
      <c r="AI398" s="81"/>
    </row>
    <row r="399" spans="1:35" ht="18" customHeight="1">
      <c r="A399" s="79"/>
      <c r="B399" s="81"/>
      <c r="C399" s="81"/>
      <c r="D399" s="79"/>
      <c r="E399" s="81"/>
      <c r="F399" s="81"/>
      <c r="G399" s="81"/>
      <c r="H399" s="79"/>
      <c r="I399" s="79"/>
      <c r="J399" s="79"/>
      <c r="K399" s="81"/>
      <c r="L399" s="79"/>
      <c r="M399" s="79"/>
      <c r="N399" s="79"/>
      <c r="O399" s="79"/>
      <c r="P399" s="79"/>
      <c r="Q399" s="79"/>
      <c r="R399" s="79"/>
      <c r="S399" s="79"/>
      <c r="T399" s="79"/>
      <c r="U399" s="79"/>
      <c r="V399" s="79"/>
      <c r="W399" s="79"/>
      <c r="X399" s="79"/>
      <c r="Y399" s="79"/>
      <c r="Z399" s="79"/>
      <c r="AA399" s="79"/>
      <c r="AB399" s="79"/>
      <c r="AC399" s="79"/>
      <c r="AD399" s="79"/>
      <c r="AE399" s="79"/>
      <c r="AF399" s="79"/>
      <c r="AG399" s="79"/>
      <c r="AH399" s="79"/>
      <c r="AI399" s="81"/>
    </row>
    <row r="400" spans="1:35" ht="18" customHeight="1">
      <c r="A400" s="79"/>
      <c r="B400" s="81"/>
      <c r="C400" s="81"/>
      <c r="D400" s="79"/>
      <c r="E400" s="81"/>
      <c r="F400" s="81"/>
      <c r="G400" s="81"/>
      <c r="H400" s="79"/>
      <c r="I400" s="79"/>
      <c r="J400" s="79"/>
      <c r="K400" s="81"/>
      <c r="L400" s="79"/>
      <c r="M400" s="79"/>
      <c r="N400" s="79"/>
      <c r="O400" s="79"/>
      <c r="P400" s="79"/>
      <c r="Q400" s="79"/>
      <c r="R400" s="79"/>
      <c r="S400" s="79"/>
      <c r="T400" s="79"/>
      <c r="U400" s="79"/>
      <c r="V400" s="79"/>
      <c r="W400" s="79"/>
      <c r="X400" s="79"/>
      <c r="Y400" s="79"/>
      <c r="Z400" s="79"/>
      <c r="AA400" s="79"/>
      <c r="AB400" s="79"/>
      <c r="AC400" s="79"/>
      <c r="AD400" s="79"/>
      <c r="AE400" s="79"/>
      <c r="AF400" s="79"/>
      <c r="AG400" s="79"/>
      <c r="AH400" s="79"/>
      <c r="AI400" s="81"/>
    </row>
    <row r="401" spans="1:35" ht="18" customHeight="1">
      <c r="A401" s="79"/>
      <c r="B401" s="81"/>
      <c r="C401" s="81"/>
      <c r="D401" s="79"/>
      <c r="E401" s="81"/>
      <c r="F401" s="81"/>
      <c r="G401" s="81"/>
      <c r="H401" s="79"/>
      <c r="I401" s="79"/>
      <c r="J401" s="79"/>
      <c r="K401" s="81"/>
      <c r="L401" s="79"/>
      <c r="M401" s="79"/>
      <c r="N401" s="79"/>
      <c r="O401" s="79"/>
      <c r="P401" s="79"/>
      <c r="Q401" s="79"/>
      <c r="R401" s="79"/>
      <c r="S401" s="79"/>
      <c r="T401" s="79"/>
      <c r="U401" s="79"/>
      <c r="V401" s="79"/>
      <c r="W401" s="79"/>
      <c r="X401" s="79"/>
      <c r="Y401" s="79"/>
      <c r="Z401" s="79"/>
      <c r="AA401" s="79"/>
      <c r="AB401" s="79"/>
      <c r="AC401" s="79"/>
      <c r="AD401" s="79"/>
      <c r="AE401" s="79"/>
      <c r="AF401" s="79"/>
      <c r="AG401" s="79"/>
      <c r="AH401" s="79"/>
      <c r="AI401" s="81"/>
    </row>
    <row r="402" spans="1:35" ht="18" customHeight="1">
      <c r="A402" s="79"/>
      <c r="B402" s="81"/>
      <c r="C402" s="81"/>
      <c r="D402" s="79"/>
      <c r="E402" s="81"/>
      <c r="F402" s="81"/>
      <c r="G402" s="81"/>
      <c r="H402" s="79"/>
      <c r="I402" s="79"/>
      <c r="J402" s="79"/>
      <c r="K402" s="81"/>
      <c r="L402" s="79"/>
      <c r="M402" s="79"/>
      <c r="N402" s="79"/>
      <c r="O402" s="79"/>
      <c r="P402" s="79"/>
      <c r="Q402" s="79"/>
      <c r="R402" s="79"/>
      <c r="S402" s="79"/>
      <c r="T402" s="79"/>
      <c r="U402" s="79"/>
      <c r="V402" s="79"/>
      <c r="W402" s="79"/>
      <c r="X402" s="79"/>
      <c r="Y402" s="79"/>
      <c r="Z402" s="79"/>
      <c r="AA402" s="79"/>
      <c r="AB402" s="79"/>
      <c r="AC402" s="79"/>
      <c r="AD402" s="79"/>
      <c r="AE402" s="79"/>
      <c r="AF402" s="79"/>
      <c r="AG402" s="79"/>
      <c r="AH402" s="79"/>
      <c r="AI402" s="81"/>
    </row>
    <row r="403" spans="1:35" ht="18" customHeight="1">
      <c r="A403" s="79"/>
      <c r="B403" s="81"/>
      <c r="C403" s="81"/>
      <c r="D403" s="79"/>
      <c r="E403" s="81"/>
      <c r="F403" s="81"/>
      <c r="G403" s="81"/>
      <c r="H403" s="79"/>
      <c r="I403" s="79"/>
      <c r="J403" s="79"/>
      <c r="K403" s="81"/>
      <c r="L403" s="79"/>
      <c r="M403" s="79"/>
      <c r="N403" s="79"/>
      <c r="O403" s="79"/>
      <c r="P403" s="79"/>
      <c r="Q403" s="79"/>
      <c r="R403" s="79"/>
      <c r="S403" s="79"/>
      <c r="T403" s="79"/>
      <c r="U403" s="79"/>
      <c r="V403" s="79"/>
      <c r="W403" s="79"/>
      <c r="X403" s="79"/>
      <c r="Y403" s="79"/>
      <c r="Z403" s="79"/>
      <c r="AA403" s="79"/>
      <c r="AB403" s="79"/>
      <c r="AC403" s="79"/>
      <c r="AD403" s="79"/>
      <c r="AE403" s="79"/>
      <c r="AF403" s="79"/>
      <c r="AG403" s="79"/>
      <c r="AH403" s="79"/>
      <c r="AI403" s="81"/>
    </row>
    <row r="404" spans="1:35" ht="18" customHeight="1">
      <c r="A404" s="79"/>
      <c r="B404" s="81"/>
      <c r="C404" s="81"/>
      <c r="D404" s="79"/>
      <c r="E404" s="81"/>
      <c r="F404" s="81"/>
      <c r="G404" s="81"/>
      <c r="H404" s="79"/>
      <c r="I404" s="79"/>
      <c r="J404" s="79"/>
      <c r="K404" s="81"/>
      <c r="L404" s="79"/>
      <c r="M404" s="79"/>
      <c r="N404" s="79"/>
      <c r="O404" s="79"/>
      <c r="P404" s="79"/>
      <c r="Q404" s="79"/>
      <c r="R404" s="79"/>
      <c r="S404" s="79"/>
      <c r="T404" s="79"/>
      <c r="U404" s="79"/>
      <c r="V404" s="79"/>
      <c r="W404" s="79"/>
      <c r="X404" s="79"/>
      <c r="Y404" s="79"/>
      <c r="Z404" s="79"/>
      <c r="AA404" s="79"/>
      <c r="AB404" s="79"/>
      <c r="AC404" s="79"/>
      <c r="AD404" s="79"/>
      <c r="AE404" s="79"/>
      <c r="AF404" s="79"/>
      <c r="AG404" s="79"/>
      <c r="AH404" s="79"/>
      <c r="AI404" s="81"/>
    </row>
    <row r="405" spans="1:35" ht="18" customHeight="1">
      <c r="A405" s="79"/>
      <c r="B405" s="81"/>
      <c r="C405" s="81"/>
      <c r="D405" s="79"/>
      <c r="E405" s="81"/>
      <c r="F405" s="81"/>
      <c r="G405" s="81"/>
      <c r="H405" s="79"/>
      <c r="I405" s="79"/>
      <c r="J405" s="79"/>
      <c r="K405" s="81"/>
      <c r="L405" s="79"/>
      <c r="M405" s="79"/>
      <c r="N405" s="79"/>
      <c r="O405" s="79"/>
      <c r="P405" s="79"/>
      <c r="Q405" s="79"/>
      <c r="R405" s="79"/>
      <c r="S405" s="79"/>
      <c r="T405" s="79"/>
      <c r="U405" s="79"/>
      <c r="V405" s="79"/>
      <c r="W405" s="79"/>
      <c r="X405" s="79"/>
      <c r="Y405" s="79"/>
      <c r="Z405" s="79"/>
      <c r="AA405" s="79"/>
      <c r="AB405" s="79"/>
      <c r="AC405" s="79"/>
      <c r="AD405" s="79"/>
      <c r="AE405" s="79"/>
      <c r="AF405" s="79"/>
      <c r="AG405" s="79"/>
      <c r="AH405" s="79"/>
      <c r="AI405" s="81"/>
    </row>
    <row r="406" spans="1:35" ht="18" customHeight="1">
      <c r="A406" s="79"/>
      <c r="B406" s="81"/>
      <c r="C406" s="81"/>
      <c r="D406" s="79"/>
      <c r="E406" s="81"/>
      <c r="F406" s="81"/>
      <c r="G406" s="81"/>
      <c r="H406" s="79"/>
      <c r="I406" s="79"/>
      <c r="J406" s="79"/>
      <c r="K406" s="81"/>
      <c r="L406" s="79"/>
      <c r="M406" s="79"/>
      <c r="N406" s="79"/>
      <c r="O406" s="79"/>
      <c r="P406" s="79"/>
      <c r="Q406" s="79"/>
      <c r="R406" s="79"/>
      <c r="S406" s="79"/>
      <c r="T406" s="79"/>
      <c r="U406" s="79"/>
      <c r="V406" s="79"/>
      <c r="W406" s="79"/>
      <c r="X406" s="79"/>
      <c r="Y406" s="79"/>
      <c r="Z406" s="79"/>
      <c r="AA406" s="79"/>
      <c r="AB406" s="79"/>
      <c r="AC406" s="79"/>
      <c r="AD406" s="79"/>
      <c r="AE406" s="79"/>
      <c r="AF406" s="79"/>
      <c r="AG406" s="79"/>
      <c r="AH406" s="79"/>
      <c r="AI406" s="81"/>
    </row>
    <row r="407" spans="1:35" ht="18" customHeight="1">
      <c r="A407" s="79"/>
      <c r="B407" s="81"/>
      <c r="C407" s="81"/>
      <c r="D407" s="79"/>
      <c r="E407" s="81"/>
      <c r="F407" s="81"/>
      <c r="G407" s="81"/>
      <c r="H407" s="79"/>
      <c r="I407" s="79"/>
      <c r="J407" s="79"/>
      <c r="K407" s="81"/>
      <c r="L407" s="79"/>
      <c r="M407" s="79"/>
      <c r="N407" s="79"/>
      <c r="O407" s="79"/>
      <c r="P407" s="79"/>
      <c r="Q407" s="79"/>
      <c r="R407" s="79"/>
      <c r="S407" s="79"/>
      <c r="T407" s="79"/>
      <c r="U407" s="79"/>
      <c r="V407" s="79"/>
      <c r="W407" s="79"/>
      <c r="X407" s="79"/>
      <c r="Y407" s="79"/>
      <c r="Z407" s="79"/>
      <c r="AA407" s="79"/>
      <c r="AB407" s="79"/>
      <c r="AC407" s="79"/>
      <c r="AD407" s="79"/>
      <c r="AE407" s="79"/>
      <c r="AF407" s="79"/>
      <c r="AG407" s="79"/>
      <c r="AH407" s="79"/>
      <c r="AI407" s="81"/>
    </row>
    <row r="408" spans="1:35" ht="18" customHeight="1">
      <c r="A408" s="79"/>
      <c r="B408" s="81"/>
      <c r="C408" s="81"/>
      <c r="D408" s="79"/>
      <c r="E408" s="81"/>
      <c r="F408" s="81"/>
      <c r="G408" s="81"/>
      <c r="H408" s="79"/>
      <c r="I408" s="79"/>
      <c r="J408" s="79"/>
      <c r="K408" s="81"/>
      <c r="L408" s="79"/>
      <c r="M408" s="79"/>
      <c r="N408" s="79"/>
      <c r="O408" s="79"/>
      <c r="P408" s="79"/>
      <c r="Q408" s="79"/>
      <c r="R408" s="79"/>
      <c r="S408" s="79"/>
      <c r="T408" s="79"/>
      <c r="U408" s="79"/>
      <c r="V408" s="79"/>
      <c r="W408" s="79"/>
      <c r="X408" s="79"/>
      <c r="Y408" s="79"/>
      <c r="Z408" s="79"/>
      <c r="AA408" s="79"/>
      <c r="AB408" s="79"/>
      <c r="AC408" s="79"/>
      <c r="AD408" s="79"/>
      <c r="AE408" s="79"/>
      <c r="AF408" s="79"/>
      <c r="AG408" s="79"/>
      <c r="AH408" s="79"/>
      <c r="AI408" s="81"/>
    </row>
    <row r="409" spans="1:35" ht="18" customHeight="1">
      <c r="A409" s="79"/>
      <c r="B409" s="81"/>
      <c r="C409" s="81"/>
      <c r="D409" s="79"/>
      <c r="E409" s="81"/>
      <c r="F409" s="81"/>
      <c r="G409" s="81"/>
      <c r="H409" s="79"/>
      <c r="I409" s="79"/>
      <c r="J409" s="79"/>
      <c r="K409" s="81"/>
      <c r="L409" s="79"/>
      <c r="M409" s="79"/>
      <c r="N409" s="79"/>
      <c r="O409" s="79"/>
      <c r="P409" s="79"/>
      <c r="Q409" s="79"/>
      <c r="R409" s="79"/>
      <c r="S409" s="79"/>
      <c r="T409" s="79"/>
      <c r="U409" s="79"/>
      <c r="V409" s="79"/>
      <c r="W409" s="79"/>
      <c r="X409" s="79"/>
      <c r="Y409" s="79"/>
      <c r="Z409" s="79"/>
      <c r="AA409" s="79"/>
      <c r="AB409" s="79"/>
      <c r="AC409" s="79"/>
      <c r="AD409" s="79"/>
      <c r="AE409" s="79"/>
      <c r="AF409" s="79"/>
      <c r="AG409" s="79"/>
      <c r="AH409" s="79"/>
      <c r="AI409" s="81"/>
    </row>
    <row r="410" spans="1:35" ht="18" customHeight="1">
      <c r="A410" s="79"/>
      <c r="B410" s="81"/>
      <c r="C410" s="81"/>
      <c r="D410" s="79"/>
      <c r="E410" s="81"/>
      <c r="F410" s="81"/>
      <c r="G410" s="81"/>
      <c r="H410" s="79"/>
      <c r="I410" s="79"/>
      <c r="J410" s="79"/>
      <c r="K410" s="81"/>
      <c r="L410" s="79"/>
      <c r="M410" s="79"/>
      <c r="N410" s="79"/>
      <c r="O410" s="79"/>
      <c r="P410" s="79"/>
      <c r="Q410" s="79"/>
      <c r="R410" s="79"/>
      <c r="S410" s="79"/>
      <c r="T410" s="79"/>
      <c r="U410" s="79"/>
      <c r="V410" s="79"/>
      <c r="W410" s="79"/>
      <c r="X410" s="79"/>
      <c r="Y410" s="79"/>
      <c r="Z410" s="79"/>
      <c r="AA410" s="79"/>
      <c r="AB410" s="79"/>
      <c r="AC410" s="79"/>
      <c r="AD410" s="79"/>
      <c r="AE410" s="79"/>
      <c r="AF410" s="79"/>
      <c r="AG410" s="79"/>
      <c r="AH410" s="79"/>
      <c r="AI410" s="81"/>
    </row>
    <row r="411" spans="1:35" ht="18" customHeight="1">
      <c r="A411" s="79"/>
      <c r="B411" s="81"/>
      <c r="C411" s="81"/>
      <c r="D411" s="79"/>
      <c r="E411" s="81"/>
      <c r="F411" s="81"/>
      <c r="G411" s="81"/>
      <c r="H411" s="79"/>
      <c r="I411" s="79"/>
      <c r="J411" s="79"/>
      <c r="K411" s="81"/>
      <c r="L411" s="79"/>
      <c r="M411" s="79"/>
      <c r="N411" s="79"/>
      <c r="O411" s="79"/>
      <c r="P411" s="79"/>
      <c r="Q411" s="79"/>
      <c r="R411" s="79"/>
      <c r="S411" s="79"/>
      <c r="T411" s="79"/>
      <c r="U411" s="79"/>
      <c r="V411" s="79"/>
      <c r="W411" s="79"/>
      <c r="X411" s="79"/>
      <c r="Y411" s="79"/>
      <c r="Z411" s="79"/>
      <c r="AA411" s="79"/>
      <c r="AB411" s="79"/>
      <c r="AC411" s="79"/>
      <c r="AD411" s="79"/>
      <c r="AE411" s="79"/>
      <c r="AF411" s="79"/>
      <c r="AG411" s="79"/>
      <c r="AH411" s="79"/>
      <c r="AI411" s="81"/>
    </row>
    <row r="412" spans="1:35" ht="18" customHeight="1">
      <c r="A412" s="79"/>
      <c r="B412" s="81"/>
      <c r="C412" s="81"/>
      <c r="D412" s="79"/>
      <c r="E412" s="81"/>
      <c r="F412" s="81"/>
      <c r="G412" s="81"/>
      <c r="H412" s="79"/>
      <c r="I412" s="79"/>
      <c r="J412" s="79"/>
      <c r="K412" s="81"/>
      <c r="L412" s="79"/>
      <c r="M412" s="79"/>
      <c r="N412" s="79"/>
      <c r="O412" s="79"/>
      <c r="P412" s="79"/>
      <c r="Q412" s="79"/>
      <c r="R412" s="79"/>
      <c r="S412" s="79"/>
      <c r="T412" s="79"/>
      <c r="U412" s="79"/>
      <c r="V412" s="79"/>
      <c r="W412" s="79"/>
      <c r="X412" s="79"/>
      <c r="Y412" s="79"/>
      <c r="Z412" s="79"/>
      <c r="AA412" s="79"/>
      <c r="AB412" s="79"/>
      <c r="AC412" s="79"/>
      <c r="AD412" s="79"/>
      <c r="AE412" s="79"/>
      <c r="AF412" s="79"/>
      <c r="AG412" s="79"/>
      <c r="AH412" s="79"/>
      <c r="AI412" s="81"/>
    </row>
    <row r="413" spans="1:35" ht="18" customHeight="1">
      <c r="A413" s="79"/>
      <c r="B413" s="81"/>
      <c r="C413" s="81"/>
      <c r="D413" s="79"/>
      <c r="E413" s="81"/>
      <c r="F413" s="81"/>
      <c r="G413" s="81"/>
      <c r="H413" s="79"/>
      <c r="I413" s="79"/>
      <c r="J413" s="79"/>
      <c r="K413" s="81"/>
      <c r="L413" s="79"/>
      <c r="M413" s="79"/>
      <c r="N413" s="79"/>
      <c r="O413" s="79"/>
      <c r="P413" s="79"/>
      <c r="Q413" s="79"/>
      <c r="R413" s="79"/>
      <c r="S413" s="79"/>
      <c r="T413" s="79"/>
      <c r="U413" s="79"/>
      <c r="V413" s="79"/>
      <c r="W413" s="79"/>
      <c r="X413" s="79"/>
      <c r="Y413" s="79"/>
      <c r="Z413" s="79"/>
      <c r="AA413" s="79"/>
      <c r="AB413" s="79"/>
      <c r="AC413" s="79"/>
      <c r="AD413" s="79"/>
      <c r="AE413" s="79"/>
      <c r="AF413" s="79"/>
      <c r="AG413" s="79"/>
      <c r="AH413" s="79"/>
      <c r="AI413" s="81"/>
    </row>
    <row r="414" spans="1:35" ht="18" customHeight="1">
      <c r="A414" s="79"/>
      <c r="B414" s="81"/>
      <c r="C414" s="81"/>
      <c r="D414" s="79"/>
      <c r="E414" s="81"/>
      <c r="F414" s="81"/>
      <c r="G414" s="81"/>
      <c r="H414" s="79"/>
      <c r="I414" s="79"/>
      <c r="J414" s="79"/>
      <c r="K414" s="81"/>
      <c r="L414" s="79"/>
      <c r="M414" s="79"/>
      <c r="N414" s="79"/>
      <c r="O414" s="79"/>
      <c r="P414" s="79"/>
      <c r="Q414" s="79"/>
      <c r="R414" s="79"/>
      <c r="S414" s="79"/>
      <c r="T414" s="79"/>
      <c r="U414" s="79"/>
      <c r="V414" s="79"/>
      <c r="W414" s="79"/>
      <c r="X414" s="79"/>
      <c r="Y414" s="79"/>
      <c r="Z414" s="79"/>
      <c r="AA414" s="79"/>
      <c r="AB414" s="79"/>
      <c r="AC414" s="79"/>
      <c r="AD414" s="79"/>
      <c r="AE414" s="79"/>
      <c r="AF414" s="79"/>
      <c r="AG414" s="79"/>
      <c r="AH414" s="79"/>
      <c r="AI414" s="81"/>
    </row>
    <row r="415" spans="1:35" ht="18" customHeight="1">
      <c r="A415" s="79"/>
      <c r="B415" s="81"/>
      <c r="C415" s="81"/>
      <c r="D415" s="79"/>
      <c r="E415" s="81"/>
      <c r="F415" s="81"/>
      <c r="G415" s="81"/>
      <c r="H415" s="79"/>
      <c r="I415" s="79"/>
      <c r="J415" s="79"/>
      <c r="K415" s="81"/>
      <c r="L415" s="79"/>
      <c r="M415" s="79"/>
      <c r="N415" s="79"/>
      <c r="O415" s="79"/>
      <c r="P415" s="79"/>
      <c r="Q415" s="79"/>
      <c r="R415" s="79"/>
      <c r="S415" s="79"/>
      <c r="T415" s="79"/>
      <c r="U415" s="79"/>
      <c r="V415" s="79"/>
      <c r="W415" s="79"/>
      <c r="X415" s="79"/>
      <c r="Y415" s="79"/>
      <c r="Z415" s="79"/>
      <c r="AA415" s="79"/>
      <c r="AB415" s="79"/>
      <c r="AC415" s="79"/>
      <c r="AD415" s="79"/>
      <c r="AE415" s="79"/>
      <c r="AF415" s="79"/>
      <c r="AG415" s="79"/>
      <c r="AH415" s="79"/>
      <c r="AI415" s="81"/>
    </row>
    <row r="416" spans="1:35" ht="18" customHeight="1">
      <c r="A416" s="79"/>
      <c r="B416" s="81"/>
      <c r="C416" s="81"/>
      <c r="D416" s="79"/>
      <c r="E416" s="81"/>
      <c r="F416" s="81"/>
      <c r="G416" s="81"/>
      <c r="H416" s="79"/>
      <c r="I416" s="79"/>
      <c r="J416" s="79"/>
      <c r="K416" s="81"/>
      <c r="L416" s="79"/>
      <c r="M416" s="79"/>
      <c r="N416" s="79"/>
      <c r="O416" s="79"/>
      <c r="P416" s="79"/>
      <c r="Q416" s="79"/>
      <c r="R416" s="79"/>
      <c r="S416" s="79"/>
      <c r="T416" s="79"/>
      <c r="U416" s="79"/>
      <c r="V416" s="79"/>
      <c r="W416" s="79"/>
      <c r="X416" s="79"/>
      <c r="Y416" s="79"/>
      <c r="Z416" s="79"/>
      <c r="AA416" s="79"/>
      <c r="AB416" s="79"/>
      <c r="AC416" s="79"/>
      <c r="AD416" s="79"/>
      <c r="AE416" s="79"/>
      <c r="AF416" s="79"/>
      <c r="AG416" s="79"/>
      <c r="AH416" s="79"/>
      <c r="AI416" s="81"/>
    </row>
    <row r="417" spans="1:35" ht="18" customHeight="1">
      <c r="A417" s="79"/>
      <c r="B417" s="81"/>
      <c r="C417" s="81"/>
      <c r="D417" s="79"/>
      <c r="E417" s="81"/>
      <c r="F417" s="81"/>
      <c r="G417" s="81"/>
      <c r="H417" s="79"/>
      <c r="I417" s="79"/>
      <c r="J417" s="79"/>
      <c r="K417" s="81"/>
      <c r="L417" s="79"/>
      <c r="M417" s="79"/>
      <c r="N417" s="79"/>
      <c r="O417" s="79"/>
      <c r="P417" s="79"/>
      <c r="Q417" s="79"/>
      <c r="R417" s="79"/>
      <c r="S417" s="79"/>
      <c r="T417" s="79"/>
      <c r="U417" s="79"/>
      <c r="V417" s="79"/>
      <c r="W417" s="79"/>
      <c r="X417" s="79"/>
      <c r="Y417" s="79"/>
      <c r="Z417" s="79"/>
      <c r="AA417" s="79"/>
      <c r="AB417" s="79"/>
      <c r="AC417" s="79"/>
      <c r="AD417" s="79"/>
      <c r="AE417" s="79"/>
      <c r="AF417" s="79"/>
      <c r="AG417" s="79"/>
      <c r="AH417" s="79"/>
      <c r="AI417" s="81"/>
    </row>
    <row r="418" spans="1:35" ht="18" customHeight="1">
      <c r="A418" s="79"/>
      <c r="B418" s="81"/>
      <c r="C418" s="81"/>
      <c r="D418" s="79"/>
      <c r="E418" s="81"/>
      <c r="F418" s="81"/>
      <c r="G418" s="81"/>
      <c r="H418" s="79"/>
      <c r="I418" s="79"/>
      <c r="J418" s="79"/>
      <c r="K418" s="81"/>
      <c r="L418" s="79"/>
      <c r="M418" s="79"/>
      <c r="N418" s="79"/>
      <c r="O418" s="79"/>
      <c r="P418" s="79"/>
      <c r="Q418" s="79"/>
      <c r="R418" s="79"/>
      <c r="S418" s="79"/>
      <c r="T418" s="79"/>
      <c r="U418" s="79"/>
      <c r="V418" s="79"/>
      <c r="W418" s="79"/>
      <c r="X418" s="79"/>
      <c r="Y418" s="79"/>
      <c r="Z418" s="79"/>
      <c r="AA418" s="79"/>
      <c r="AB418" s="79"/>
      <c r="AC418" s="79"/>
      <c r="AD418" s="79"/>
      <c r="AE418" s="79"/>
      <c r="AF418" s="79"/>
      <c r="AG418" s="79"/>
      <c r="AH418" s="79"/>
      <c r="AI418" s="81"/>
    </row>
    <row r="419" spans="1:35" ht="18" customHeight="1">
      <c r="A419" s="79"/>
      <c r="B419" s="81"/>
      <c r="C419" s="81"/>
      <c r="D419" s="79"/>
      <c r="E419" s="81"/>
      <c r="F419" s="81"/>
      <c r="G419" s="81"/>
      <c r="H419" s="79"/>
      <c r="I419" s="79"/>
      <c r="J419" s="79"/>
      <c r="K419" s="81"/>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79"/>
      <c r="AI419" s="81"/>
    </row>
    <row r="420" spans="1:35" ht="18" customHeight="1">
      <c r="A420" s="79"/>
      <c r="B420" s="81"/>
      <c r="C420" s="81"/>
      <c r="D420" s="79"/>
      <c r="E420" s="81"/>
      <c r="F420" s="81"/>
      <c r="G420" s="81"/>
      <c r="H420" s="79"/>
      <c r="I420" s="79"/>
      <c r="J420" s="79"/>
      <c r="K420" s="81"/>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79"/>
      <c r="AI420" s="81"/>
    </row>
    <row r="421" spans="1:35" ht="18" customHeight="1">
      <c r="A421" s="79"/>
      <c r="B421" s="81"/>
      <c r="C421" s="81"/>
      <c r="D421" s="79"/>
      <c r="E421" s="81"/>
      <c r="F421" s="81"/>
      <c r="G421" s="81"/>
      <c r="H421" s="79"/>
      <c r="I421" s="79"/>
      <c r="J421" s="79"/>
      <c r="K421" s="81"/>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79"/>
      <c r="AI421" s="81"/>
    </row>
    <row r="422" spans="1:35" ht="18" customHeight="1">
      <c r="A422" s="79"/>
      <c r="B422" s="81"/>
      <c r="C422" s="81"/>
      <c r="D422" s="79"/>
      <c r="E422" s="81"/>
      <c r="F422" s="81"/>
      <c r="G422" s="81"/>
      <c r="H422" s="79"/>
      <c r="I422" s="79"/>
      <c r="J422" s="79"/>
      <c r="K422" s="81"/>
      <c r="L422" s="79"/>
      <c r="M422" s="79"/>
      <c r="N422" s="79"/>
      <c r="O422" s="79"/>
      <c r="P422" s="79"/>
      <c r="Q422" s="79"/>
      <c r="R422" s="79"/>
      <c r="S422" s="79"/>
      <c r="T422" s="79"/>
      <c r="U422" s="79"/>
      <c r="V422" s="79"/>
      <c r="W422" s="79"/>
      <c r="X422" s="79"/>
      <c r="Y422" s="79"/>
      <c r="Z422" s="79"/>
      <c r="AA422" s="79"/>
      <c r="AB422" s="79"/>
      <c r="AC422" s="79"/>
      <c r="AD422" s="79"/>
      <c r="AE422" s="79"/>
      <c r="AF422" s="79"/>
      <c r="AG422" s="79"/>
      <c r="AH422" s="79"/>
      <c r="AI422" s="81"/>
    </row>
    <row r="423" spans="1:35" ht="18" customHeight="1">
      <c r="A423" s="79"/>
      <c r="B423" s="81"/>
      <c r="C423" s="81"/>
      <c r="D423" s="79"/>
      <c r="E423" s="81"/>
      <c r="F423" s="81"/>
      <c r="G423" s="81"/>
      <c r="H423" s="79"/>
      <c r="I423" s="79"/>
      <c r="J423" s="79"/>
      <c r="K423" s="81"/>
      <c r="L423" s="79"/>
      <c r="M423" s="79"/>
      <c r="N423" s="79"/>
      <c r="O423" s="79"/>
      <c r="P423" s="79"/>
      <c r="Q423" s="79"/>
      <c r="R423" s="79"/>
      <c r="S423" s="79"/>
      <c r="T423" s="79"/>
      <c r="U423" s="79"/>
      <c r="V423" s="79"/>
      <c r="W423" s="79"/>
      <c r="X423" s="79"/>
      <c r="Y423" s="79"/>
      <c r="Z423" s="79"/>
      <c r="AA423" s="79"/>
      <c r="AB423" s="79"/>
      <c r="AC423" s="79"/>
      <c r="AD423" s="79"/>
      <c r="AE423" s="79"/>
      <c r="AF423" s="79"/>
      <c r="AG423" s="79"/>
      <c r="AH423" s="79"/>
      <c r="AI423" s="81"/>
    </row>
    <row r="424" spans="1:35" ht="18" customHeight="1">
      <c r="A424" s="79"/>
      <c r="B424" s="81"/>
      <c r="C424" s="81"/>
      <c r="D424" s="79"/>
      <c r="E424" s="81"/>
      <c r="F424" s="81"/>
      <c r="G424" s="81"/>
      <c r="H424" s="79"/>
      <c r="I424" s="79"/>
      <c r="J424" s="79"/>
      <c r="K424" s="81"/>
      <c r="L424" s="79"/>
      <c r="M424" s="79"/>
      <c r="N424" s="79"/>
      <c r="O424" s="79"/>
      <c r="P424" s="79"/>
      <c r="Q424" s="79"/>
      <c r="R424" s="79"/>
      <c r="S424" s="79"/>
      <c r="T424" s="79"/>
      <c r="U424" s="79"/>
      <c r="V424" s="79"/>
      <c r="W424" s="79"/>
      <c r="X424" s="79"/>
      <c r="Y424" s="79"/>
      <c r="Z424" s="79"/>
      <c r="AA424" s="79"/>
      <c r="AB424" s="79"/>
      <c r="AC424" s="79"/>
      <c r="AD424" s="79"/>
      <c r="AE424" s="79"/>
      <c r="AF424" s="79"/>
      <c r="AG424" s="79"/>
      <c r="AH424" s="79"/>
      <c r="AI424" s="81"/>
    </row>
    <row r="425" spans="1:35" ht="18" customHeight="1">
      <c r="A425" s="79"/>
      <c r="B425" s="81"/>
      <c r="C425" s="81"/>
      <c r="D425" s="79"/>
      <c r="E425" s="81"/>
      <c r="F425" s="81"/>
      <c r="G425" s="81"/>
      <c r="H425" s="79"/>
      <c r="I425" s="79"/>
      <c r="J425" s="79"/>
      <c r="K425" s="81"/>
      <c r="L425" s="79"/>
      <c r="M425" s="79"/>
      <c r="N425" s="79"/>
      <c r="O425" s="79"/>
      <c r="P425" s="79"/>
      <c r="Q425" s="79"/>
      <c r="R425" s="79"/>
      <c r="S425" s="79"/>
      <c r="T425" s="79"/>
      <c r="U425" s="79"/>
      <c r="V425" s="79"/>
      <c r="W425" s="79"/>
      <c r="X425" s="79"/>
      <c r="Y425" s="79"/>
      <c r="Z425" s="79"/>
      <c r="AA425" s="79"/>
      <c r="AB425" s="79"/>
      <c r="AC425" s="79"/>
      <c r="AD425" s="79"/>
      <c r="AE425" s="79"/>
      <c r="AF425" s="79"/>
      <c r="AG425" s="79"/>
      <c r="AH425" s="79"/>
      <c r="AI425" s="81"/>
    </row>
    <row r="426" spans="1:35" ht="18" customHeight="1">
      <c r="A426" s="79"/>
      <c r="B426" s="81"/>
      <c r="C426" s="81"/>
      <c r="D426" s="79"/>
      <c r="E426" s="81"/>
      <c r="F426" s="81"/>
      <c r="G426" s="81"/>
      <c r="H426" s="79"/>
      <c r="I426" s="79"/>
      <c r="J426" s="79"/>
      <c r="K426" s="81"/>
      <c r="L426" s="79"/>
      <c r="M426" s="79"/>
      <c r="N426" s="79"/>
      <c r="O426" s="79"/>
      <c r="P426" s="79"/>
      <c r="Q426" s="79"/>
      <c r="R426" s="79"/>
      <c r="S426" s="79"/>
      <c r="T426" s="79"/>
      <c r="U426" s="79"/>
      <c r="V426" s="79"/>
      <c r="W426" s="79"/>
      <c r="X426" s="79"/>
      <c r="Y426" s="79"/>
      <c r="Z426" s="79"/>
      <c r="AA426" s="79"/>
      <c r="AB426" s="79"/>
      <c r="AC426" s="79"/>
      <c r="AD426" s="79"/>
      <c r="AE426" s="79"/>
      <c r="AF426" s="79"/>
      <c r="AG426" s="79"/>
      <c r="AH426" s="79"/>
      <c r="AI426" s="81"/>
    </row>
    <row r="427" spans="1:35" ht="18" customHeight="1">
      <c r="A427" s="79"/>
      <c r="B427" s="81"/>
      <c r="C427" s="81"/>
      <c r="D427" s="79"/>
      <c r="E427" s="81"/>
      <c r="F427" s="81"/>
      <c r="G427" s="81"/>
      <c r="H427" s="79"/>
      <c r="I427" s="79"/>
      <c r="J427" s="79"/>
      <c r="K427" s="81"/>
      <c r="L427" s="79"/>
      <c r="M427" s="79"/>
      <c r="N427" s="79"/>
      <c r="O427" s="79"/>
      <c r="P427" s="79"/>
      <c r="Q427" s="79"/>
      <c r="R427" s="79"/>
      <c r="S427" s="79"/>
      <c r="T427" s="79"/>
      <c r="U427" s="79"/>
      <c r="V427" s="79"/>
      <c r="W427" s="79"/>
      <c r="X427" s="79"/>
      <c r="Y427" s="79"/>
      <c r="Z427" s="79"/>
      <c r="AA427" s="79"/>
      <c r="AB427" s="79"/>
      <c r="AC427" s="79"/>
      <c r="AD427" s="79"/>
      <c r="AE427" s="79"/>
      <c r="AF427" s="79"/>
      <c r="AG427" s="79"/>
      <c r="AH427" s="79"/>
      <c r="AI427" s="81"/>
    </row>
    <row r="428" spans="1:35" ht="18" customHeight="1">
      <c r="A428" s="79"/>
      <c r="B428" s="81"/>
      <c r="C428" s="81"/>
      <c r="D428" s="79"/>
      <c r="E428" s="81"/>
      <c r="F428" s="81"/>
      <c r="G428" s="81"/>
      <c r="H428" s="79"/>
      <c r="I428" s="79"/>
      <c r="J428" s="79"/>
      <c r="K428" s="81"/>
      <c r="L428" s="79"/>
      <c r="M428" s="79"/>
      <c r="N428" s="79"/>
      <c r="O428" s="79"/>
      <c r="P428" s="79"/>
      <c r="Q428" s="79"/>
      <c r="R428" s="79"/>
      <c r="S428" s="79"/>
      <c r="T428" s="79"/>
      <c r="U428" s="79"/>
      <c r="V428" s="79"/>
      <c r="W428" s="79"/>
      <c r="X428" s="79"/>
      <c r="Y428" s="79"/>
      <c r="Z428" s="79"/>
      <c r="AA428" s="79"/>
      <c r="AB428" s="79"/>
      <c r="AC428" s="79"/>
      <c r="AD428" s="79"/>
      <c r="AE428" s="79"/>
      <c r="AF428" s="79"/>
      <c r="AG428" s="79"/>
      <c r="AH428" s="79"/>
      <c r="AI428" s="81"/>
    </row>
    <row r="429" spans="1:35" ht="18" customHeight="1">
      <c r="A429" s="79"/>
      <c r="B429" s="81"/>
      <c r="C429" s="81"/>
      <c r="D429" s="79"/>
      <c r="E429" s="81"/>
      <c r="F429" s="81"/>
      <c r="G429" s="81"/>
      <c r="H429" s="79"/>
      <c r="I429" s="79"/>
      <c r="J429" s="79"/>
      <c r="K429" s="81"/>
      <c r="L429" s="79"/>
      <c r="M429" s="79"/>
      <c r="N429" s="79"/>
      <c r="O429" s="79"/>
      <c r="P429" s="79"/>
      <c r="Q429" s="79"/>
      <c r="R429" s="79"/>
      <c r="S429" s="79"/>
      <c r="T429" s="79"/>
      <c r="U429" s="79"/>
      <c r="V429" s="79"/>
      <c r="W429" s="79"/>
      <c r="X429" s="79"/>
      <c r="Y429" s="79"/>
      <c r="Z429" s="79"/>
      <c r="AA429" s="79"/>
      <c r="AB429" s="79"/>
      <c r="AC429" s="79"/>
      <c r="AD429" s="79"/>
      <c r="AE429" s="79"/>
      <c r="AF429" s="79"/>
      <c r="AG429" s="79"/>
      <c r="AH429" s="79"/>
      <c r="AI429" s="81"/>
    </row>
    <row r="430" spans="1:35" ht="18" customHeight="1">
      <c r="A430" s="79"/>
      <c r="B430" s="81"/>
      <c r="C430" s="81"/>
      <c r="D430" s="79"/>
      <c r="E430" s="81"/>
      <c r="F430" s="81"/>
      <c r="G430" s="81"/>
      <c r="H430" s="79"/>
      <c r="I430" s="79"/>
      <c r="J430" s="79"/>
      <c r="K430" s="81"/>
      <c r="L430" s="79"/>
      <c r="M430" s="79"/>
      <c r="N430" s="79"/>
      <c r="O430" s="79"/>
      <c r="P430" s="79"/>
      <c r="Q430" s="79"/>
      <c r="R430" s="79"/>
      <c r="S430" s="79"/>
      <c r="T430" s="79"/>
      <c r="U430" s="79"/>
      <c r="V430" s="79"/>
      <c r="W430" s="79"/>
      <c r="X430" s="79"/>
      <c r="Y430" s="79"/>
      <c r="Z430" s="79"/>
      <c r="AA430" s="79"/>
      <c r="AB430" s="79"/>
      <c r="AC430" s="79"/>
      <c r="AD430" s="79"/>
      <c r="AE430" s="79"/>
      <c r="AF430" s="79"/>
      <c r="AG430" s="79"/>
      <c r="AH430" s="79"/>
      <c r="AI430" s="81"/>
    </row>
    <row r="431" spans="1:35" ht="18" customHeight="1">
      <c r="A431" s="79"/>
      <c r="B431" s="81"/>
      <c r="C431" s="81"/>
      <c r="D431" s="79"/>
      <c r="E431" s="81"/>
      <c r="F431" s="81"/>
      <c r="G431" s="81"/>
      <c r="H431" s="79"/>
      <c r="I431" s="79"/>
      <c r="J431" s="79"/>
      <c r="K431" s="81"/>
      <c r="L431" s="79"/>
      <c r="M431" s="79"/>
      <c r="N431" s="79"/>
      <c r="O431" s="79"/>
      <c r="P431" s="79"/>
      <c r="Q431" s="79"/>
      <c r="R431" s="79"/>
      <c r="S431" s="79"/>
      <c r="T431" s="79"/>
      <c r="U431" s="79"/>
      <c r="V431" s="79"/>
      <c r="W431" s="79"/>
      <c r="X431" s="79"/>
      <c r="Y431" s="79"/>
      <c r="Z431" s="79"/>
      <c r="AA431" s="79"/>
      <c r="AB431" s="79"/>
      <c r="AC431" s="79"/>
      <c r="AD431" s="79"/>
      <c r="AE431" s="79"/>
      <c r="AF431" s="79"/>
      <c r="AG431" s="79"/>
      <c r="AH431" s="79"/>
      <c r="AI431" s="81"/>
    </row>
    <row r="432" spans="1:35" ht="18" customHeight="1">
      <c r="A432" s="79"/>
      <c r="B432" s="81"/>
      <c r="C432" s="81"/>
      <c r="D432" s="79"/>
      <c r="E432" s="81"/>
      <c r="F432" s="81"/>
      <c r="G432" s="81"/>
      <c r="H432" s="79"/>
      <c r="I432" s="79"/>
      <c r="J432" s="79"/>
      <c r="K432" s="81"/>
      <c r="L432" s="79"/>
      <c r="M432" s="79"/>
      <c r="N432" s="79"/>
      <c r="O432" s="79"/>
      <c r="P432" s="79"/>
      <c r="Q432" s="79"/>
      <c r="R432" s="79"/>
      <c r="S432" s="79"/>
      <c r="T432" s="79"/>
      <c r="U432" s="79"/>
      <c r="V432" s="79"/>
      <c r="W432" s="79"/>
      <c r="X432" s="79"/>
      <c r="Y432" s="79"/>
      <c r="Z432" s="79"/>
      <c r="AA432" s="79"/>
      <c r="AB432" s="79"/>
      <c r="AC432" s="79"/>
      <c r="AD432" s="79"/>
      <c r="AE432" s="79"/>
      <c r="AF432" s="79"/>
      <c r="AG432" s="79"/>
      <c r="AH432" s="79"/>
      <c r="AI432" s="81"/>
    </row>
    <row r="433" spans="1:35" ht="18" customHeight="1">
      <c r="A433" s="79"/>
      <c r="B433" s="81"/>
      <c r="C433" s="81"/>
      <c r="D433" s="79"/>
      <c r="E433" s="81"/>
      <c r="F433" s="81"/>
      <c r="G433" s="81"/>
      <c r="H433" s="79"/>
      <c r="I433" s="79"/>
      <c r="J433" s="79"/>
      <c r="K433" s="81"/>
      <c r="L433" s="79"/>
      <c r="M433" s="79"/>
      <c r="N433" s="79"/>
      <c r="O433" s="79"/>
      <c r="P433" s="79"/>
      <c r="Q433" s="79"/>
      <c r="R433" s="79"/>
      <c r="S433" s="79"/>
      <c r="T433" s="79"/>
      <c r="U433" s="79"/>
      <c r="V433" s="79"/>
      <c r="W433" s="79"/>
      <c r="X433" s="79"/>
      <c r="Y433" s="79"/>
      <c r="Z433" s="79"/>
      <c r="AA433" s="79"/>
      <c r="AB433" s="79"/>
      <c r="AC433" s="79"/>
      <c r="AD433" s="79"/>
      <c r="AE433" s="79"/>
      <c r="AF433" s="79"/>
      <c r="AG433" s="79"/>
      <c r="AH433" s="79"/>
      <c r="AI433" s="81"/>
    </row>
    <row r="434" spans="1:35" ht="18" customHeight="1">
      <c r="A434" s="79"/>
      <c r="B434" s="81"/>
      <c r="C434" s="81"/>
      <c r="D434" s="79"/>
      <c r="E434" s="81"/>
      <c r="F434" s="81"/>
      <c r="G434" s="81"/>
      <c r="H434" s="79"/>
      <c r="I434" s="79"/>
      <c r="J434" s="79"/>
      <c r="K434" s="81"/>
      <c r="L434" s="79"/>
      <c r="M434" s="79"/>
      <c r="N434" s="79"/>
      <c r="O434" s="79"/>
      <c r="P434" s="79"/>
      <c r="Q434" s="79"/>
      <c r="R434" s="79"/>
      <c r="S434" s="79"/>
      <c r="T434" s="79"/>
      <c r="U434" s="79"/>
      <c r="V434" s="79"/>
      <c r="W434" s="79"/>
      <c r="X434" s="79"/>
      <c r="Y434" s="79"/>
      <c r="Z434" s="79"/>
      <c r="AA434" s="79"/>
      <c r="AB434" s="79"/>
      <c r="AC434" s="79"/>
      <c r="AD434" s="79"/>
      <c r="AE434" s="79"/>
      <c r="AF434" s="79"/>
      <c r="AG434" s="79"/>
      <c r="AH434" s="79"/>
      <c r="AI434" s="81"/>
    </row>
    <row r="435" spans="1:35" ht="18" customHeight="1">
      <c r="A435" s="79"/>
      <c r="B435" s="81"/>
      <c r="C435" s="81"/>
      <c r="D435" s="79"/>
      <c r="E435" s="81"/>
      <c r="F435" s="81"/>
      <c r="G435" s="81"/>
      <c r="H435" s="79"/>
      <c r="I435" s="79"/>
      <c r="J435" s="79"/>
      <c r="K435" s="81"/>
      <c r="L435" s="79"/>
      <c r="M435" s="79"/>
      <c r="N435" s="79"/>
      <c r="O435" s="79"/>
      <c r="P435" s="79"/>
      <c r="Q435" s="79"/>
      <c r="R435" s="79"/>
      <c r="S435" s="79"/>
      <c r="T435" s="79"/>
      <c r="U435" s="79"/>
      <c r="V435" s="79"/>
      <c r="W435" s="79"/>
      <c r="X435" s="79"/>
      <c r="Y435" s="79"/>
      <c r="Z435" s="79"/>
      <c r="AA435" s="79"/>
      <c r="AB435" s="79"/>
      <c r="AC435" s="79"/>
      <c r="AD435" s="79"/>
      <c r="AE435" s="79"/>
      <c r="AF435" s="79"/>
      <c r="AG435" s="79"/>
      <c r="AH435" s="79"/>
      <c r="AI435" s="81"/>
    </row>
    <row r="436" spans="1:35" ht="18" customHeight="1">
      <c r="A436" s="79"/>
      <c r="B436" s="81"/>
      <c r="C436" s="81"/>
      <c r="D436" s="79"/>
      <c r="E436" s="81"/>
      <c r="F436" s="81"/>
      <c r="G436" s="81"/>
      <c r="H436" s="79"/>
      <c r="I436" s="79"/>
      <c r="J436" s="79"/>
      <c r="K436" s="81"/>
      <c r="L436" s="79"/>
      <c r="M436" s="79"/>
      <c r="N436" s="79"/>
      <c r="O436" s="79"/>
      <c r="P436" s="79"/>
      <c r="Q436" s="79"/>
      <c r="R436" s="79"/>
      <c r="S436" s="79"/>
      <c r="T436" s="79"/>
      <c r="U436" s="79"/>
      <c r="V436" s="79"/>
      <c r="W436" s="79"/>
      <c r="X436" s="79"/>
      <c r="Y436" s="79"/>
      <c r="Z436" s="79"/>
      <c r="AA436" s="79"/>
      <c r="AB436" s="79"/>
      <c r="AC436" s="79"/>
      <c r="AD436" s="79"/>
      <c r="AE436" s="79"/>
      <c r="AF436" s="79"/>
      <c r="AG436" s="79"/>
      <c r="AH436" s="79"/>
      <c r="AI436" s="81"/>
    </row>
    <row r="437" spans="1:35" ht="18" customHeight="1">
      <c r="A437" s="79"/>
      <c r="B437" s="81"/>
      <c r="C437" s="81"/>
      <c r="D437" s="79"/>
      <c r="E437" s="81"/>
      <c r="F437" s="81"/>
      <c r="G437" s="81"/>
      <c r="H437" s="79"/>
      <c r="I437" s="79"/>
      <c r="J437" s="79"/>
      <c r="K437" s="81"/>
      <c r="L437" s="79"/>
      <c r="M437" s="79"/>
      <c r="N437" s="79"/>
      <c r="O437" s="79"/>
      <c r="P437" s="79"/>
      <c r="Q437" s="79"/>
      <c r="R437" s="79"/>
      <c r="S437" s="79"/>
      <c r="T437" s="79"/>
      <c r="U437" s="79"/>
      <c r="V437" s="79"/>
      <c r="W437" s="79"/>
      <c r="X437" s="79"/>
      <c r="Y437" s="79"/>
      <c r="Z437" s="79"/>
      <c r="AA437" s="79"/>
      <c r="AB437" s="79"/>
      <c r="AC437" s="79"/>
      <c r="AD437" s="79"/>
      <c r="AE437" s="79"/>
      <c r="AF437" s="79"/>
      <c r="AG437" s="79"/>
      <c r="AH437" s="79"/>
      <c r="AI437" s="81"/>
    </row>
    <row r="438" spans="1:35" ht="18" customHeight="1">
      <c r="A438" s="79"/>
      <c r="B438" s="81"/>
      <c r="C438" s="81"/>
      <c r="D438" s="79"/>
      <c r="E438" s="81"/>
      <c r="F438" s="81"/>
      <c r="G438" s="81"/>
      <c r="H438" s="79"/>
      <c r="I438" s="79"/>
      <c r="J438" s="79"/>
      <c r="K438" s="81"/>
      <c r="L438" s="79"/>
      <c r="M438" s="79"/>
      <c r="N438" s="79"/>
      <c r="O438" s="79"/>
      <c r="P438" s="79"/>
      <c r="Q438" s="79"/>
      <c r="R438" s="79"/>
      <c r="S438" s="79"/>
      <c r="T438" s="79"/>
      <c r="U438" s="79"/>
      <c r="V438" s="79"/>
      <c r="W438" s="79"/>
      <c r="X438" s="79"/>
      <c r="Y438" s="79"/>
      <c r="Z438" s="79"/>
      <c r="AA438" s="79"/>
      <c r="AB438" s="79"/>
      <c r="AC438" s="79"/>
      <c r="AD438" s="79"/>
      <c r="AE438" s="79"/>
      <c r="AF438" s="79"/>
      <c r="AG438" s="79"/>
      <c r="AH438" s="79"/>
      <c r="AI438" s="81"/>
    </row>
    <row r="439" spans="1:35" ht="18" customHeight="1">
      <c r="A439" s="79"/>
      <c r="B439" s="81"/>
      <c r="C439" s="81"/>
      <c r="D439" s="79"/>
      <c r="E439" s="81"/>
      <c r="F439" s="81"/>
      <c r="G439" s="81"/>
      <c r="H439" s="79"/>
      <c r="I439" s="79"/>
      <c r="J439" s="79"/>
      <c r="K439" s="81"/>
      <c r="L439" s="79"/>
      <c r="M439" s="79"/>
      <c r="N439" s="79"/>
      <c r="O439" s="79"/>
      <c r="P439" s="79"/>
      <c r="Q439" s="79"/>
      <c r="R439" s="79"/>
      <c r="S439" s="79"/>
      <c r="T439" s="79"/>
      <c r="U439" s="79"/>
      <c r="V439" s="79"/>
      <c r="W439" s="79"/>
      <c r="X439" s="79"/>
      <c r="Y439" s="79"/>
      <c r="Z439" s="79"/>
      <c r="AA439" s="79"/>
      <c r="AB439" s="79"/>
      <c r="AC439" s="79"/>
      <c r="AD439" s="79"/>
      <c r="AE439" s="79"/>
      <c r="AF439" s="79"/>
      <c r="AG439" s="79"/>
      <c r="AH439" s="79"/>
      <c r="AI439" s="81"/>
    </row>
    <row r="440" spans="1:35" ht="18" customHeight="1">
      <c r="A440" s="79"/>
      <c r="B440" s="81"/>
      <c r="C440" s="81"/>
      <c r="D440" s="79"/>
      <c r="E440" s="81"/>
      <c r="F440" s="81"/>
      <c r="G440" s="81"/>
      <c r="H440" s="79"/>
      <c r="I440" s="79"/>
      <c r="J440" s="79"/>
      <c r="K440" s="81"/>
      <c r="L440" s="79"/>
      <c r="M440" s="79"/>
      <c r="N440" s="79"/>
      <c r="O440" s="79"/>
      <c r="P440" s="79"/>
      <c r="Q440" s="79"/>
      <c r="R440" s="79"/>
      <c r="S440" s="79"/>
      <c r="T440" s="79"/>
      <c r="U440" s="79"/>
      <c r="V440" s="79"/>
      <c r="W440" s="79"/>
      <c r="X440" s="79"/>
      <c r="Y440" s="79"/>
      <c r="Z440" s="79"/>
      <c r="AA440" s="79"/>
      <c r="AB440" s="79"/>
      <c r="AC440" s="79"/>
      <c r="AD440" s="79"/>
      <c r="AE440" s="79"/>
      <c r="AF440" s="79"/>
      <c r="AG440" s="79"/>
      <c r="AH440" s="79"/>
      <c r="AI440" s="81"/>
    </row>
    <row r="441" spans="1:35" ht="18" customHeight="1">
      <c r="A441" s="79"/>
      <c r="B441" s="81"/>
      <c r="C441" s="81"/>
      <c r="D441" s="79"/>
      <c r="E441" s="81"/>
      <c r="F441" s="81"/>
      <c r="G441" s="81"/>
      <c r="H441" s="79"/>
      <c r="I441" s="79"/>
      <c r="J441" s="79"/>
      <c r="K441" s="81"/>
      <c r="L441" s="79"/>
      <c r="M441" s="79"/>
      <c r="N441" s="79"/>
      <c r="O441" s="79"/>
      <c r="P441" s="79"/>
      <c r="Q441" s="79"/>
      <c r="R441" s="79"/>
      <c r="S441" s="79"/>
      <c r="T441" s="79"/>
      <c r="U441" s="79"/>
      <c r="V441" s="79"/>
      <c r="W441" s="79"/>
      <c r="X441" s="79"/>
      <c r="Y441" s="79"/>
      <c r="Z441" s="79"/>
      <c r="AA441" s="79"/>
      <c r="AB441" s="79"/>
      <c r="AC441" s="79"/>
      <c r="AD441" s="79"/>
      <c r="AE441" s="79"/>
      <c r="AF441" s="79"/>
      <c r="AG441" s="79"/>
      <c r="AH441" s="79"/>
      <c r="AI441" s="81"/>
    </row>
    <row r="442" spans="1:35" ht="18" customHeight="1">
      <c r="A442" s="79"/>
      <c r="B442" s="81"/>
      <c r="C442" s="81"/>
      <c r="D442" s="79"/>
      <c r="E442" s="81"/>
      <c r="F442" s="81"/>
      <c r="G442" s="81"/>
      <c r="H442" s="79"/>
      <c r="I442" s="79"/>
      <c r="J442" s="79"/>
      <c r="K442" s="81"/>
      <c r="L442" s="79"/>
      <c r="M442" s="79"/>
      <c r="N442" s="79"/>
      <c r="O442" s="79"/>
      <c r="P442" s="79"/>
      <c r="Q442" s="79"/>
      <c r="R442" s="79"/>
      <c r="S442" s="79"/>
      <c r="T442" s="79"/>
      <c r="U442" s="79"/>
      <c r="V442" s="79"/>
      <c r="W442" s="79"/>
      <c r="X442" s="79"/>
      <c r="Y442" s="79"/>
      <c r="Z442" s="79"/>
      <c r="AA442" s="79"/>
      <c r="AB442" s="79"/>
      <c r="AC442" s="79"/>
      <c r="AD442" s="79"/>
      <c r="AE442" s="79"/>
      <c r="AF442" s="79"/>
      <c r="AG442" s="79"/>
      <c r="AH442" s="79"/>
      <c r="AI442" s="81"/>
    </row>
    <row r="443" spans="1:35" ht="18" customHeight="1">
      <c r="A443" s="79"/>
      <c r="B443" s="81"/>
      <c r="C443" s="81"/>
      <c r="D443" s="79"/>
      <c r="E443" s="81"/>
      <c r="F443" s="81"/>
      <c r="G443" s="81"/>
      <c r="H443" s="79"/>
      <c r="I443" s="79"/>
      <c r="J443" s="79"/>
      <c r="K443" s="81"/>
      <c r="L443" s="79"/>
      <c r="M443" s="79"/>
      <c r="N443" s="79"/>
      <c r="O443" s="79"/>
      <c r="P443" s="79"/>
      <c r="Q443" s="79"/>
      <c r="R443" s="79"/>
      <c r="S443" s="79"/>
      <c r="T443" s="79"/>
      <c r="U443" s="79"/>
      <c r="V443" s="79"/>
      <c r="W443" s="79"/>
      <c r="X443" s="79"/>
      <c r="Y443" s="79"/>
      <c r="Z443" s="79"/>
      <c r="AA443" s="79"/>
      <c r="AB443" s="79"/>
      <c r="AC443" s="79"/>
      <c r="AD443" s="79"/>
      <c r="AE443" s="79"/>
      <c r="AF443" s="79"/>
      <c r="AG443" s="79"/>
      <c r="AH443" s="79"/>
      <c r="AI443" s="81"/>
    </row>
    <row r="444" spans="1:35" ht="18" customHeight="1">
      <c r="A444" s="79"/>
      <c r="B444" s="81"/>
      <c r="C444" s="81"/>
      <c r="D444" s="79"/>
      <c r="E444" s="81"/>
      <c r="F444" s="81"/>
      <c r="G444" s="81"/>
      <c r="H444" s="79"/>
      <c r="I444" s="79"/>
      <c r="J444" s="79"/>
      <c r="K444" s="81"/>
      <c r="L444" s="79"/>
      <c r="M444" s="79"/>
      <c r="N444" s="79"/>
      <c r="O444" s="79"/>
      <c r="P444" s="79"/>
      <c r="Q444" s="79"/>
      <c r="R444" s="79"/>
      <c r="S444" s="79"/>
      <c r="T444" s="79"/>
      <c r="U444" s="79"/>
      <c r="V444" s="79"/>
      <c r="W444" s="79"/>
      <c r="X444" s="79"/>
      <c r="Y444" s="79"/>
      <c r="Z444" s="79"/>
      <c r="AA444" s="79"/>
      <c r="AB444" s="79"/>
      <c r="AC444" s="79"/>
      <c r="AD444" s="79"/>
      <c r="AE444" s="79"/>
      <c r="AF444" s="79"/>
      <c r="AG444" s="79"/>
      <c r="AH444" s="79"/>
      <c r="AI444" s="81"/>
    </row>
    <row r="445" spans="1:35" ht="18" customHeight="1">
      <c r="A445" s="79"/>
      <c r="B445" s="81"/>
      <c r="C445" s="81"/>
      <c r="D445" s="79"/>
      <c r="E445" s="81"/>
      <c r="F445" s="81"/>
      <c r="G445" s="81"/>
      <c r="H445" s="79"/>
      <c r="I445" s="79"/>
      <c r="J445" s="79"/>
      <c r="K445" s="81"/>
      <c r="L445" s="79"/>
      <c r="M445" s="79"/>
      <c r="N445" s="79"/>
      <c r="O445" s="79"/>
      <c r="P445" s="79"/>
      <c r="Q445" s="79"/>
      <c r="R445" s="79"/>
      <c r="S445" s="79"/>
      <c r="T445" s="79"/>
      <c r="U445" s="79"/>
      <c r="V445" s="79"/>
      <c r="W445" s="79"/>
      <c r="X445" s="79"/>
      <c r="Y445" s="79"/>
      <c r="Z445" s="79"/>
      <c r="AA445" s="79"/>
      <c r="AB445" s="79"/>
      <c r="AC445" s="79"/>
      <c r="AD445" s="79"/>
      <c r="AE445" s="79"/>
      <c r="AF445" s="79"/>
      <c r="AG445" s="79"/>
      <c r="AH445" s="79"/>
      <c r="AI445" s="81"/>
    </row>
    <row r="446" spans="1:35" ht="18" customHeight="1">
      <c r="A446" s="79"/>
      <c r="B446" s="81"/>
      <c r="C446" s="81"/>
      <c r="D446" s="79"/>
      <c r="E446" s="81"/>
      <c r="F446" s="81"/>
      <c r="G446" s="81"/>
      <c r="H446" s="79"/>
      <c r="I446" s="79"/>
      <c r="J446" s="79"/>
      <c r="K446" s="81"/>
      <c r="L446" s="79"/>
      <c r="M446" s="79"/>
      <c r="N446" s="79"/>
      <c r="O446" s="79"/>
      <c r="P446" s="79"/>
      <c r="Q446" s="79"/>
      <c r="R446" s="79"/>
      <c r="S446" s="79"/>
      <c r="T446" s="79"/>
      <c r="U446" s="79"/>
      <c r="V446" s="79"/>
      <c r="W446" s="79"/>
      <c r="X446" s="79"/>
      <c r="Y446" s="79"/>
      <c r="Z446" s="79"/>
      <c r="AA446" s="79"/>
      <c r="AB446" s="79"/>
      <c r="AC446" s="79"/>
      <c r="AD446" s="79"/>
      <c r="AE446" s="79"/>
      <c r="AF446" s="79"/>
      <c r="AG446" s="79"/>
      <c r="AH446" s="79"/>
      <c r="AI446" s="81"/>
    </row>
    <row r="447" spans="1:35" ht="18" customHeight="1">
      <c r="A447" s="79"/>
      <c r="B447" s="81"/>
      <c r="C447" s="81"/>
      <c r="D447" s="79"/>
      <c r="E447" s="81"/>
      <c r="F447" s="81"/>
      <c r="G447" s="81"/>
      <c r="H447" s="79"/>
      <c r="I447" s="79"/>
      <c r="J447" s="79"/>
      <c r="K447" s="81"/>
      <c r="L447" s="79"/>
      <c r="M447" s="79"/>
      <c r="N447" s="79"/>
      <c r="O447" s="79"/>
      <c r="P447" s="79"/>
      <c r="Q447" s="79"/>
      <c r="R447" s="79"/>
      <c r="S447" s="79"/>
      <c r="T447" s="79"/>
      <c r="U447" s="79"/>
      <c r="V447" s="79"/>
      <c r="W447" s="79"/>
      <c r="X447" s="79"/>
      <c r="Y447" s="79"/>
      <c r="Z447" s="79"/>
      <c r="AA447" s="79"/>
      <c r="AB447" s="79"/>
      <c r="AC447" s="79"/>
      <c r="AD447" s="79"/>
      <c r="AE447" s="79"/>
      <c r="AF447" s="79"/>
      <c r="AG447" s="79"/>
      <c r="AH447" s="79"/>
      <c r="AI447" s="81"/>
    </row>
    <row r="448" spans="1:35" ht="18" customHeight="1">
      <c r="A448" s="79"/>
      <c r="B448" s="81"/>
      <c r="C448" s="81"/>
      <c r="D448" s="79"/>
      <c r="E448" s="81"/>
      <c r="F448" s="81"/>
      <c r="G448" s="81"/>
      <c r="H448" s="79"/>
      <c r="I448" s="79"/>
      <c r="J448" s="79"/>
      <c r="K448" s="81"/>
      <c r="L448" s="79"/>
      <c r="M448" s="79"/>
      <c r="N448" s="79"/>
      <c r="O448" s="79"/>
      <c r="P448" s="79"/>
      <c r="Q448" s="79"/>
      <c r="R448" s="79"/>
      <c r="S448" s="79"/>
      <c r="T448" s="79"/>
      <c r="U448" s="79"/>
      <c r="V448" s="79"/>
      <c r="W448" s="79"/>
      <c r="X448" s="79"/>
      <c r="Y448" s="79"/>
      <c r="Z448" s="79"/>
      <c r="AA448" s="79"/>
      <c r="AB448" s="79"/>
      <c r="AC448" s="79"/>
      <c r="AD448" s="79"/>
      <c r="AE448" s="79"/>
      <c r="AF448" s="79"/>
      <c r="AG448" s="79"/>
      <c r="AH448" s="79"/>
      <c r="AI448" s="81"/>
    </row>
    <row r="449" spans="1:35" ht="18" customHeight="1">
      <c r="A449" s="79"/>
      <c r="B449" s="81"/>
      <c r="C449" s="81"/>
      <c r="D449" s="79"/>
      <c r="E449" s="81"/>
      <c r="F449" s="81"/>
      <c r="G449" s="81"/>
      <c r="H449" s="79"/>
      <c r="I449" s="79"/>
      <c r="J449" s="79"/>
      <c r="K449" s="81"/>
      <c r="L449" s="79"/>
      <c r="M449" s="79"/>
      <c r="N449" s="79"/>
      <c r="O449" s="79"/>
      <c r="P449" s="79"/>
      <c r="Q449" s="79"/>
      <c r="R449" s="79"/>
      <c r="S449" s="79"/>
      <c r="T449" s="79"/>
      <c r="U449" s="79"/>
      <c r="V449" s="79"/>
      <c r="W449" s="79"/>
      <c r="X449" s="79"/>
      <c r="Y449" s="79"/>
      <c r="Z449" s="79"/>
      <c r="AA449" s="79"/>
      <c r="AB449" s="79"/>
      <c r="AC449" s="79"/>
      <c r="AD449" s="79"/>
      <c r="AE449" s="79"/>
      <c r="AF449" s="79"/>
      <c r="AG449" s="79"/>
      <c r="AH449" s="79"/>
      <c r="AI449" s="81"/>
    </row>
    <row r="450" spans="1:35" ht="18" customHeight="1">
      <c r="A450" s="79"/>
      <c r="B450" s="81"/>
      <c r="C450" s="81"/>
      <c r="D450" s="79"/>
      <c r="E450" s="81"/>
      <c r="F450" s="81"/>
      <c r="G450" s="81"/>
      <c r="H450" s="79"/>
      <c r="I450" s="79"/>
      <c r="J450" s="79"/>
      <c r="K450" s="81"/>
      <c r="L450" s="79"/>
      <c r="M450" s="79"/>
      <c r="N450" s="79"/>
      <c r="O450" s="79"/>
      <c r="P450" s="79"/>
      <c r="Q450" s="79"/>
      <c r="R450" s="79"/>
      <c r="S450" s="79"/>
      <c r="T450" s="79"/>
      <c r="U450" s="79"/>
      <c r="V450" s="79"/>
      <c r="W450" s="79"/>
      <c r="X450" s="79"/>
      <c r="Y450" s="79"/>
      <c r="Z450" s="79"/>
      <c r="AA450" s="79"/>
      <c r="AB450" s="79"/>
      <c r="AC450" s="79"/>
      <c r="AD450" s="79"/>
      <c r="AE450" s="79"/>
      <c r="AF450" s="79"/>
      <c r="AG450" s="79"/>
      <c r="AH450" s="79"/>
      <c r="AI450" s="81"/>
    </row>
    <row r="451" spans="1:35" ht="18" customHeight="1">
      <c r="A451" s="79"/>
      <c r="B451" s="81"/>
      <c r="C451" s="81"/>
      <c r="D451" s="79"/>
      <c r="E451" s="81"/>
      <c r="F451" s="81"/>
      <c r="G451" s="81"/>
      <c r="H451" s="79"/>
      <c r="I451" s="79"/>
      <c r="J451" s="79"/>
      <c r="K451" s="81"/>
      <c r="L451" s="79"/>
      <c r="M451" s="79"/>
      <c r="N451" s="79"/>
      <c r="O451" s="79"/>
      <c r="P451" s="79"/>
      <c r="Q451" s="79"/>
      <c r="R451" s="79"/>
      <c r="S451" s="79"/>
      <c r="T451" s="79"/>
      <c r="U451" s="79"/>
      <c r="V451" s="79"/>
      <c r="W451" s="79"/>
      <c r="X451" s="79"/>
      <c r="Y451" s="79"/>
      <c r="Z451" s="79"/>
      <c r="AA451" s="79"/>
      <c r="AB451" s="79"/>
      <c r="AC451" s="79"/>
      <c r="AD451" s="79"/>
      <c r="AE451" s="79"/>
      <c r="AF451" s="79"/>
      <c r="AG451" s="79"/>
      <c r="AH451" s="79"/>
      <c r="AI451" s="81"/>
    </row>
    <row r="452" spans="1:35" ht="18" customHeight="1">
      <c r="A452" s="79"/>
      <c r="B452" s="81"/>
      <c r="C452" s="81"/>
      <c r="D452" s="79"/>
      <c r="E452" s="81"/>
      <c r="F452" s="81"/>
      <c r="G452" s="81"/>
      <c r="H452" s="79"/>
      <c r="I452" s="79"/>
      <c r="J452" s="79"/>
      <c r="K452" s="81"/>
      <c r="L452" s="79"/>
      <c r="M452" s="79"/>
      <c r="N452" s="79"/>
      <c r="O452" s="79"/>
      <c r="P452" s="79"/>
      <c r="Q452" s="79"/>
      <c r="R452" s="79"/>
      <c r="S452" s="79"/>
      <c r="T452" s="79"/>
      <c r="U452" s="79"/>
      <c r="V452" s="79"/>
      <c r="W452" s="79"/>
      <c r="X452" s="79"/>
      <c r="Y452" s="79"/>
      <c r="Z452" s="79"/>
      <c r="AA452" s="79"/>
      <c r="AB452" s="79"/>
      <c r="AC452" s="79"/>
      <c r="AD452" s="79"/>
      <c r="AE452" s="79"/>
      <c r="AF452" s="79"/>
      <c r="AG452" s="79"/>
      <c r="AH452" s="79"/>
      <c r="AI452" s="81"/>
    </row>
    <row r="453" spans="1:35" ht="18" customHeight="1">
      <c r="A453" s="79"/>
      <c r="B453" s="81"/>
      <c r="C453" s="81"/>
      <c r="D453" s="79"/>
      <c r="E453" s="81"/>
      <c r="F453" s="81"/>
      <c r="G453" s="81"/>
      <c r="H453" s="79"/>
      <c r="I453" s="79"/>
      <c r="J453" s="79"/>
      <c r="K453" s="81"/>
      <c r="L453" s="79"/>
      <c r="M453" s="79"/>
      <c r="N453" s="79"/>
      <c r="O453" s="79"/>
      <c r="P453" s="79"/>
      <c r="Q453" s="79"/>
      <c r="R453" s="79"/>
      <c r="S453" s="79"/>
      <c r="T453" s="79"/>
      <c r="U453" s="79"/>
      <c r="V453" s="79"/>
      <c r="W453" s="79"/>
      <c r="X453" s="79"/>
      <c r="Y453" s="79"/>
      <c r="Z453" s="79"/>
      <c r="AA453" s="79"/>
      <c r="AB453" s="79"/>
      <c r="AC453" s="79"/>
      <c r="AD453" s="79"/>
      <c r="AE453" s="79"/>
      <c r="AF453" s="79"/>
      <c r="AG453" s="79"/>
      <c r="AH453" s="79"/>
      <c r="AI453" s="81"/>
    </row>
    <row r="454" spans="1:35" ht="18" customHeight="1">
      <c r="A454" s="79"/>
      <c r="B454" s="81"/>
      <c r="C454" s="81"/>
      <c r="D454" s="79"/>
      <c r="E454" s="81"/>
      <c r="F454" s="81"/>
      <c r="G454" s="81"/>
      <c r="H454" s="79"/>
      <c r="I454" s="79"/>
      <c r="J454" s="79"/>
      <c r="K454" s="81"/>
      <c r="L454" s="79"/>
      <c r="M454" s="79"/>
      <c r="N454" s="79"/>
      <c r="O454" s="79"/>
      <c r="P454" s="79"/>
      <c r="Q454" s="79"/>
      <c r="R454" s="79"/>
      <c r="S454" s="79"/>
      <c r="T454" s="79"/>
      <c r="U454" s="79"/>
      <c r="V454" s="79"/>
      <c r="W454" s="79"/>
      <c r="X454" s="79"/>
      <c r="Y454" s="79"/>
      <c r="Z454" s="79"/>
      <c r="AA454" s="79"/>
      <c r="AB454" s="79"/>
      <c r="AC454" s="79"/>
      <c r="AD454" s="79"/>
      <c r="AE454" s="79"/>
      <c r="AF454" s="79"/>
      <c r="AG454" s="79"/>
      <c r="AH454" s="79"/>
      <c r="AI454" s="81"/>
    </row>
    <row r="455" spans="1:35" ht="18" customHeight="1">
      <c r="A455" s="79"/>
      <c r="B455" s="81"/>
      <c r="C455" s="81"/>
      <c r="D455" s="79"/>
      <c r="E455" s="81"/>
      <c r="F455" s="81"/>
      <c r="G455" s="81"/>
      <c r="H455" s="79"/>
      <c r="I455" s="79"/>
      <c r="J455" s="79"/>
      <c r="K455" s="81"/>
      <c r="L455" s="79"/>
      <c r="M455" s="79"/>
      <c r="N455" s="79"/>
      <c r="O455" s="79"/>
      <c r="P455" s="79"/>
      <c r="Q455" s="79"/>
      <c r="R455" s="79"/>
      <c r="S455" s="79"/>
      <c r="T455" s="79"/>
      <c r="U455" s="79"/>
      <c r="V455" s="79"/>
      <c r="W455" s="79"/>
      <c r="X455" s="79"/>
      <c r="Y455" s="79"/>
      <c r="Z455" s="79"/>
      <c r="AA455" s="79"/>
      <c r="AB455" s="79"/>
      <c r="AC455" s="79"/>
      <c r="AD455" s="79"/>
      <c r="AE455" s="79"/>
      <c r="AF455" s="79"/>
      <c r="AG455" s="79"/>
      <c r="AH455" s="79"/>
      <c r="AI455" s="81"/>
    </row>
    <row r="456" spans="1:35" ht="18" customHeight="1">
      <c r="A456" s="79"/>
      <c r="B456" s="81"/>
      <c r="C456" s="81"/>
      <c r="D456" s="79"/>
      <c r="E456" s="81"/>
      <c r="F456" s="81"/>
      <c r="G456" s="81"/>
      <c r="H456" s="79"/>
      <c r="I456" s="79"/>
      <c r="J456" s="79"/>
      <c r="K456" s="81"/>
      <c r="L456" s="79"/>
      <c r="M456" s="79"/>
      <c r="N456" s="79"/>
      <c r="O456" s="79"/>
      <c r="P456" s="79"/>
      <c r="Q456" s="79"/>
      <c r="R456" s="79"/>
      <c r="S456" s="79"/>
      <c r="T456" s="79"/>
      <c r="U456" s="79"/>
      <c r="V456" s="79"/>
      <c r="W456" s="79"/>
      <c r="X456" s="79"/>
      <c r="Y456" s="79"/>
      <c r="Z456" s="79"/>
      <c r="AA456" s="79"/>
      <c r="AB456" s="79"/>
      <c r="AC456" s="79"/>
      <c r="AD456" s="79"/>
      <c r="AE456" s="79"/>
      <c r="AF456" s="79"/>
      <c r="AG456" s="79"/>
      <c r="AH456" s="79"/>
      <c r="AI456" s="81"/>
    </row>
    <row r="457" spans="1:35" ht="18" customHeight="1">
      <c r="A457" s="79"/>
      <c r="B457" s="81"/>
      <c r="C457" s="81"/>
      <c r="D457" s="79"/>
      <c r="E457" s="81"/>
      <c r="F457" s="81"/>
      <c r="G457" s="81"/>
      <c r="H457" s="79"/>
      <c r="I457" s="79"/>
      <c r="J457" s="79"/>
      <c r="K457" s="81"/>
      <c r="L457" s="79"/>
      <c r="M457" s="79"/>
      <c r="N457" s="79"/>
      <c r="O457" s="79"/>
      <c r="P457" s="79"/>
      <c r="Q457" s="79"/>
      <c r="R457" s="79"/>
      <c r="S457" s="79"/>
      <c r="T457" s="79"/>
      <c r="U457" s="79"/>
      <c r="V457" s="79"/>
      <c r="W457" s="79"/>
      <c r="X457" s="79"/>
      <c r="Y457" s="79"/>
      <c r="Z457" s="79"/>
      <c r="AA457" s="79"/>
      <c r="AB457" s="79"/>
      <c r="AC457" s="79"/>
      <c r="AD457" s="79"/>
      <c r="AE457" s="79"/>
      <c r="AF457" s="79"/>
      <c r="AG457" s="79"/>
      <c r="AH457" s="79"/>
      <c r="AI457" s="81"/>
    </row>
    <row r="458" spans="1:35" ht="18" customHeight="1">
      <c r="A458" s="79"/>
      <c r="B458" s="81"/>
      <c r="C458" s="81"/>
      <c r="D458" s="79"/>
      <c r="E458" s="81"/>
      <c r="F458" s="81"/>
      <c r="G458" s="81"/>
      <c r="H458" s="79"/>
      <c r="I458" s="79"/>
      <c r="J458" s="79"/>
      <c r="K458" s="81"/>
      <c r="L458" s="79"/>
      <c r="M458" s="79"/>
      <c r="N458" s="79"/>
      <c r="O458" s="79"/>
      <c r="P458" s="79"/>
      <c r="Q458" s="79"/>
      <c r="R458" s="79"/>
      <c r="S458" s="79"/>
      <c r="T458" s="79"/>
      <c r="U458" s="79"/>
      <c r="V458" s="79"/>
      <c r="W458" s="79"/>
      <c r="X458" s="79"/>
      <c r="Y458" s="79"/>
      <c r="Z458" s="79"/>
      <c r="AA458" s="79"/>
      <c r="AB458" s="79"/>
      <c r="AC458" s="79"/>
      <c r="AD458" s="79"/>
      <c r="AE458" s="79"/>
      <c r="AF458" s="79"/>
      <c r="AG458" s="79"/>
      <c r="AH458" s="79"/>
      <c r="AI458" s="81"/>
    </row>
    <row r="459" spans="1:35" ht="18" customHeight="1">
      <c r="A459" s="79"/>
      <c r="B459" s="81"/>
      <c r="C459" s="81"/>
      <c r="D459" s="79"/>
      <c r="E459" s="81"/>
      <c r="F459" s="81"/>
      <c r="G459" s="81"/>
      <c r="H459" s="79"/>
      <c r="I459" s="79"/>
      <c r="J459" s="79"/>
      <c r="K459" s="81"/>
      <c r="L459" s="79"/>
      <c r="M459" s="79"/>
      <c r="N459" s="79"/>
      <c r="O459" s="79"/>
      <c r="P459" s="79"/>
      <c r="Q459" s="79"/>
      <c r="R459" s="79"/>
      <c r="S459" s="79"/>
      <c r="T459" s="79"/>
      <c r="U459" s="79"/>
      <c r="V459" s="79"/>
      <c r="W459" s="79"/>
      <c r="X459" s="79"/>
      <c r="Y459" s="79"/>
      <c r="Z459" s="79"/>
      <c r="AA459" s="79"/>
      <c r="AB459" s="79"/>
      <c r="AC459" s="79"/>
      <c r="AD459" s="79"/>
      <c r="AE459" s="79"/>
      <c r="AF459" s="79"/>
      <c r="AG459" s="79"/>
      <c r="AH459" s="79"/>
      <c r="AI459" s="81"/>
    </row>
    <row r="460" spans="1:35" ht="18" customHeight="1">
      <c r="A460" s="79"/>
      <c r="B460" s="81"/>
      <c r="C460" s="81"/>
      <c r="D460" s="79"/>
      <c r="E460" s="81"/>
      <c r="F460" s="81"/>
      <c r="G460" s="81"/>
      <c r="H460" s="79"/>
      <c r="I460" s="79"/>
      <c r="J460" s="79"/>
      <c r="K460" s="81"/>
      <c r="L460" s="79"/>
      <c r="M460" s="79"/>
      <c r="N460" s="79"/>
      <c r="O460" s="79"/>
      <c r="P460" s="79"/>
      <c r="Q460" s="79"/>
      <c r="R460" s="79"/>
      <c r="S460" s="79"/>
      <c r="T460" s="79"/>
      <c r="U460" s="79"/>
      <c r="V460" s="79"/>
      <c r="W460" s="79"/>
      <c r="X460" s="79"/>
      <c r="Y460" s="79"/>
      <c r="Z460" s="79"/>
      <c r="AA460" s="79"/>
      <c r="AB460" s="79"/>
      <c r="AC460" s="79"/>
      <c r="AD460" s="79"/>
      <c r="AE460" s="79"/>
      <c r="AF460" s="79"/>
      <c r="AG460" s="79"/>
      <c r="AH460" s="79"/>
      <c r="AI460" s="81"/>
    </row>
    <row r="461" spans="1:35" ht="18" customHeight="1">
      <c r="A461" s="79"/>
      <c r="B461" s="81"/>
      <c r="C461" s="81"/>
      <c r="D461" s="79"/>
      <c r="E461" s="81"/>
      <c r="F461" s="81"/>
      <c r="G461" s="81"/>
      <c r="H461" s="79"/>
      <c r="I461" s="79"/>
      <c r="J461" s="79"/>
      <c r="K461" s="81"/>
      <c r="L461" s="79"/>
      <c r="M461" s="79"/>
      <c r="N461" s="79"/>
      <c r="O461" s="79"/>
      <c r="P461" s="79"/>
      <c r="Q461" s="79"/>
      <c r="R461" s="79"/>
      <c r="S461" s="79"/>
      <c r="T461" s="79"/>
      <c r="U461" s="79"/>
      <c r="V461" s="79"/>
      <c r="W461" s="79"/>
      <c r="X461" s="79"/>
      <c r="Y461" s="79"/>
      <c r="Z461" s="79"/>
      <c r="AA461" s="79"/>
      <c r="AB461" s="79"/>
      <c r="AC461" s="79"/>
      <c r="AD461" s="79"/>
      <c r="AE461" s="79"/>
      <c r="AF461" s="79"/>
      <c r="AG461" s="79"/>
      <c r="AH461" s="79"/>
      <c r="AI461" s="81"/>
    </row>
    <row r="462" spans="1:35" ht="18" customHeight="1">
      <c r="A462" s="79"/>
      <c r="B462" s="81"/>
      <c r="C462" s="81"/>
      <c r="D462" s="79"/>
      <c r="E462" s="81"/>
      <c r="F462" s="81"/>
      <c r="G462" s="81"/>
      <c r="H462" s="79"/>
      <c r="I462" s="79"/>
      <c r="J462" s="79"/>
      <c r="K462" s="81"/>
      <c r="L462" s="79"/>
      <c r="M462" s="79"/>
      <c r="N462" s="79"/>
      <c r="O462" s="79"/>
      <c r="P462" s="79"/>
      <c r="Q462" s="79"/>
      <c r="R462" s="79"/>
      <c r="S462" s="79"/>
      <c r="T462" s="79"/>
      <c r="U462" s="79"/>
      <c r="V462" s="79"/>
      <c r="W462" s="79"/>
      <c r="X462" s="79"/>
      <c r="Y462" s="79"/>
      <c r="Z462" s="79"/>
      <c r="AA462" s="79"/>
      <c r="AB462" s="79"/>
      <c r="AC462" s="79"/>
      <c r="AD462" s="79"/>
      <c r="AE462" s="79"/>
      <c r="AF462" s="79"/>
      <c r="AG462" s="79"/>
      <c r="AH462" s="79"/>
      <c r="AI462" s="81"/>
    </row>
    <row r="463" spans="1:35" ht="18" customHeight="1">
      <c r="A463" s="79"/>
      <c r="B463" s="81"/>
      <c r="C463" s="81"/>
      <c r="D463" s="79"/>
      <c r="E463" s="81"/>
      <c r="F463" s="81"/>
      <c r="G463" s="81"/>
      <c r="H463" s="79"/>
      <c r="I463" s="79"/>
      <c r="J463" s="79"/>
      <c r="K463" s="81"/>
      <c r="L463" s="79"/>
      <c r="M463" s="79"/>
      <c r="N463" s="79"/>
      <c r="O463" s="79"/>
      <c r="P463" s="79"/>
      <c r="Q463" s="79"/>
      <c r="R463" s="79"/>
      <c r="S463" s="79"/>
      <c r="T463" s="79"/>
      <c r="U463" s="79"/>
      <c r="V463" s="79"/>
      <c r="W463" s="79"/>
      <c r="X463" s="79"/>
      <c r="Y463" s="79"/>
      <c r="Z463" s="79"/>
      <c r="AA463" s="79"/>
      <c r="AB463" s="79"/>
      <c r="AC463" s="79"/>
      <c r="AD463" s="79"/>
      <c r="AE463" s="79"/>
      <c r="AF463" s="79"/>
      <c r="AG463" s="79"/>
      <c r="AH463" s="79"/>
      <c r="AI463" s="81"/>
    </row>
    <row r="464" spans="1:35" ht="18" customHeight="1">
      <c r="A464" s="79"/>
      <c r="B464" s="81"/>
      <c r="C464" s="81"/>
      <c r="D464" s="79"/>
      <c r="E464" s="81"/>
      <c r="F464" s="81"/>
      <c r="G464" s="81"/>
      <c r="H464" s="79"/>
      <c r="I464" s="79"/>
      <c r="J464" s="79"/>
      <c r="K464" s="81"/>
      <c r="L464" s="79"/>
      <c r="M464" s="79"/>
      <c r="N464" s="79"/>
      <c r="O464" s="79"/>
      <c r="P464" s="79"/>
      <c r="Q464" s="79"/>
      <c r="R464" s="79"/>
      <c r="S464" s="79"/>
      <c r="T464" s="79"/>
      <c r="U464" s="79"/>
      <c r="V464" s="79"/>
      <c r="W464" s="79"/>
      <c r="X464" s="79"/>
      <c r="Y464" s="79"/>
      <c r="Z464" s="79"/>
      <c r="AA464" s="79"/>
      <c r="AB464" s="79"/>
      <c r="AC464" s="79"/>
      <c r="AD464" s="79"/>
      <c r="AE464" s="79"/>
      <c r="AF464" s="79"/>
      <c r="AG464" s="79"/>
      <c r="AH464" s="79"/>
      <c r="AI464" s="81"/>
    </row>
    <row r="465" spans="1:35" ht="18" customHeight="1">
      <c r="A465" s="79"/>
      <c r="B465" s="81"/>
      <c r="C465" s="81"/>
      <c r="D465" s="79"/>
      <c r="E465" s="81"/>
      <c r="F465" s="81"/>
      <c r="G465" s="81"/>
      <c r="H465" s="79"/>
      <c r="I465" s="79"/>
      <c r="J465" s="79"/>
      <c r="K465" s="81"/>
      <c r="L465" s="79"/>
      <c r="M465" s="79"/>
      <c r="N465" s="79"/>
      <c r="O465" s="79"/>
      <c r="P465" s="79"/>
      <c r="Q465" s="79"/>
      <c r="R465" s="79"/>
      <c r="S465" s="79"/>
      <c r="T465" s="79"/>
      <c r="U465" s="79"/>
      <c r="V465" s="79"/>
      <c r="W465" s="79"/>
      <c r="X465" s="79"/>
      <c r="Y465" s="79"/>
      <c r="Z465" s="79"/>
      <c r="AA465" s="79"/>
      <c r="AB465" s="79"/>
      <c r="AC465" s="79"/>
      <c r="AD465" s="79"/>
      <c r="AE465" s="79"/>
      <c r="AF465" s="79"/>
      <c r="AG465" s="79"/>
      <c r="AH465" s="79"/>
      <c r="AI465" s="81"/>
    </row>
    <row r="466" spans="1:35" ht="18" customHeight="1">
      <c r="A466" s="79"/>
      <c r="B466" s="81"/>
      <c r="C466" s="81"/>
      <c r="D466" s="79"/>
      <c r="E466" s="81"/>
      <c r="F466" s="81"/>
      <c r="G466" s="81"/>
      <c r="H466" s="79"/>
      <c r="I466" s="79"/>
      <c r="J466" s="79"/>
      <c r="K466" s="81"/>
      <c r="L466" s="79"/>
      <c r="M466" s="79"/>
      <c r="N466" s="79"/>
      <c r="O466" s="79"/>
      <c r="P466" s="79"/>
      <c r="Q466" s="79"/>
      <c r="R466" s="79"/>
      <c r="S466" s="79"/>
      <c r="T466" s="79"/>
      <c r="U466" s="79"/>
      <c r="V466" s="79"/>
      <c r="W466" s="79"/>
      <c r="X466" s="79"/>
      <c r="Y466" s="79"/>
      <c r="Z466" s="79"/>
      <c r="AA466" s="79"/>
      <c r="AB466" s="79"/>
      <c r="AC466" s="79"/>
      <c r="AD466" s="79"/>
      <c r="AE466" s="79"/>
      <c r="AF466" s="79"/>
      <c r="AG466" s="79"/>
      <c r="AH466" s="79"/>
      <c r="AI466" s="81"/>
    </row>
    <row r="467" spans="1:35" ht="18" customHeight="1">
      <c r="A467" s="79"/>
      <c r="B467" s="81"/>
      <c r="C467" s="81"/>
      <c r="D467" s="79"/>
      <c r="E467" s="81"/>
      <c r="F467" s="81"/>
      <c r="G467" s="81"/>
      <c r="H467" s="79"/>
      <c r="I467" s="79"/>
      <c r="J467" s="79"/>
      <c r="K467" s="81"/>
      <c r="L467" s="79"/>
      <c r="M467" s="79"/>
      <c r="N467" s="79"/>
      <c r="O467" s="79"/>
      <c r="P467" s="79"/>
      <c r="Q467" s="79"/>
      <c r="R467" s="79"/>
      <c r="S467" s="79"/>
      <c r="T467" s="79"/>
      <c r="U467" s="79"/>
      <c r="V467" s="79"/>
      <c r="W467" s="79"/>
      <c r="X467" s="79"/>
      <c r="Y467" s="79"/>
      <c r="Z467" s="79"/>
      <c r="AA467" s="79"/>
      <c r="AB467" s="79"/>
      <c r="AC467" s="79"/>
      <c r="AD467" s="79"/>
      <c r="AE467" s="79"/>
      <c r="AF467" s="79"/>
      <c r="AG467" s="79"/>
      <c r="AH467" s="79"/>
      <c r="AI467" s="81"/>
    </row>
    <row r="468" spans="1:35" ht="18" customHeight="1">
      <c r="A468" s="79"/>
      <c r="B468" s="81"/>
      <c r="C468" s="81"/>
      <c r="D468" s="79"/>
      <c r="E468" s="81"/>
      <c r="F468" s="81"/>
      <c r="G468" s="81"/>
      <c r="H468" s="79"/>
      <c r="I468" s="79"/>
      <c r="J468" s="79"/>
      <c r="K468" s="81"/>
      <c r="L468" s="79"/>
      <c r="M468" s="79"/>
      <c r="N468" s="79"/>
      <c r="O468" s="79"/>
      <c r="P468" s="79"/>
      <c r="Q468" s="79"/>
      <c r="R468" s="79"/>
      <c r="S468" s="79"/>
      <c r="T468" s="79"/>
      <c r="U468" s="79"/>
      <c r="V468" s="79"/>
      <c r="W468" s="79"/>
      <c r="X468" s="79"/>
      <c r="Y468" s="79"/>
      <c r="Z468" s="79"/>
      <c r="AA468" s="79"/>
      <c r="AB468" s="79"/>
      <c r="AC468" s="79"/>
      <c r="AD468" s="79"/>
      <c r="AE468" s="79"/>
      <c r="AF468" s="79"/>
      <c r="AG468" s="79"/>
      <c r="AH468" s="79"/>
      <c r="AI468" s="81"/>
    </row>
    <row r="469" spans="1:35" ht="18" customHeight="1">
      <c r="A469" s="79"/>
      <c r="B469" s="81"/>
      <c r="C469" s="81"/>
      <c r="D469" s="79"/>
      <c r="E469" s="81"/>
      <c r="F469" s="81"/>
      <c r="G469" s="81"/>
      <c r="H469" s="79"/>
      <c r="I469" s="79"/>
      <c r="J469" s="79"/>
      <c r="K469" s="81"/>
      <c r="L469" s="79"/>
      <c r="M469" s="79"/>
      <c r="N469" s="79"/>
      <c r="O469" s="79"/>
      <c r="P469" s="79"/>
      <c r="Q469" s="79"/>
      <c r="R469" s="79"/>
      <c r="S469" s="79"/>
      <c r="T469" s="79"/>
      <c r="U469" s="79"/>
      <c r="V469" s="79"/>
      <c r="W469" s="79"/>
      <c r="X469" s="79"/>
      <c r="Y469" s="79"/>
      <c r="Z469" s="79"/>
      <c r="AA469" s="79"/>
      <c r="AB469" s="79"/>
      <c r="AC469" s="79"/>
      <c r="AD469" s="79"/>
      <c r="AE469" s="79"/>
      <c r="AF469" s="79"/>
      <c r="AG469" s="79"/>
      <c r="AH469" s="79"/>
      <c r="AI469" s="81"/>
    </row>
    <row r="470" spans="1:35" ht="18" customHeight="1">
      <c r="A470" s="79"/>
      <c r="B470" s="81"/>
      <c r="C470" s="81"/>
      <c r="D470" s="79"/>
      <c r="E470" s="81"/>
      <c r="F470" s="81"/>
      <c r="G470" s="81"/>
      <c r="H470" s="79"/>
      <c r="I470" s="79"/>
      <c r="J470" s="79"/>
      <c r="K470" s="81"/>
      <c r="L470" s="79"/>
      <c r="M470" s="79"/>
      <c r="N470" s="79"/>
      <c r="O470" s="79"/>
      <c r="P470" s="79"/>
      <c r="Q470" s="79"/>
      <c r="R470" s="79"/>
      <c r="S470" s="79"/>
      <c r="T470" s="79"/>
      <c r="U470" s="79"/>
      <c r="V470" s="79"/>
      <c r="W470" s="79"/>
      <c r="X470" s="79"/>
      <c r="Y470" s="79"/>
      <c r="Z470" s="79"/>
      <c r="AA470" s="79"/>
      <c r="AB470" s="79"/>
      <c r="AC470" s="79"/>
      <c r="AD470" s="79"/>
      <c r="AE470" s="79"/>
      <c r="AF470" s="79"/>
      <c r="AG470" s="79"/>
      <c r="AH470" s="79"/>
      <c r="AI470" s="81"/>
    </row>
    <row r="471" spans="1:35" ht="18" customHeight="1">
      <c r="A471" s="79"/>
      <c r="B471" s="81"/>
      <c r="C471" s="81"/>
      <c r="D471" s="79"/>
      <c r="E471" s="81"/>
      <c r="F471" s="81"/>
      <c r="G471" s="81"/>
      <c r="H471" s="79"/>
      <c r="I471" s="79"/>
      <c r="J471" s="79"/>
      <c r="K471" s="81"/>
      <c r="L471" s="79"/>
      <c r="M471" s="79"/>
      <c r="N471" s="79"/>
      <c r="O471" s="79"/>
      <c r="P471" s="79"/>
      <c r="Q471" s="79"/>
      <c r="R471" s="79"/>
      <c r="S471" s="79"/>
      <c r="T471" s="79"/>
      <c r="U471" s="79"/>
      <c r="V471" s="79"/>
      <c r="W471" s="79"/>
      <c r="X471" s="79"/>
      <c r="Y471" s="79"/>
      <c r="Z471" s="79"/>
      <c r="AA471" s="79"/>
      <c r="AB471" s="79"/>
      <c r="AC471" s="79"/>
      <c r="AD471" s="79"/>
      <c r="AE471" s="79"/>
      <c r="AF471" s="79"/>
      <c r="AG471" s="79"/>
      <c r="AH471" s="79"/>
      <c r="AI471" s="81"/>
    </row>
    <row r="472" spans="1:35" ht="18" customHeight="1">
      <c r="A472" s="79"/>
      <c r="B472" s="81"/>
      <c r="C472" s="81"/>
      <c r="D472" s="79"/>
      <c r="E472" s="81"/>
      <c r="F472" s="81"/>
      <c r="G472" s="81"/>
      <c r="H472" s="79"/>
      <c r="I472" s="79"/>
      <c r="J472" s="79"/>
      <c r="K472" s="81"/>
      <c r="L472" s="79"/>
      <c r="M472" s="79"/>
      <c r="N472" s="79"/>
      <c r="O472" s="79"/>
      <c r="P472" s="79"/>
      <c r="Q472" s="79"/>
      <c r="R472" s="79"/>
      <c r="S472" s="79"/>
      <c r="T472" s="79"/>
      <c r="U472" s="79"/>
      <c r="V472" s="79"/>
      <c r="W472" s="79"/>
      <c r="X472" s="79"/>
      <c r="Y472" s="79"/>
      <c r="Z472" s="79"/>
      <c r="AA472" s="79"/>
      <c r="AB472" s="79"/>
      <c r="AC472" s="79"/>
      <c r="AD472" s="79"/>
      <c r="AE472" s="79"/>
      <c r="AF472" s="79"/>
      <c r="AG472" s="79"/>
      <c r="AH472" s="79"/>
      <c r="AI472" s="81"/>
    </row>
    <row r="473" spans="1:35" ht="18" customHeight="1">
      <c r="A473" s="79"/>
      <c r="B473" s="81"/>
      <c r="C473" s="81"/>
      <c r="D473" s="79"/>
      <c r="E473" s="81"/>
      <c r="F473" s="81"/>
      <c r="G473" s="81"/>
      <c r="H473" s="79"/>
      <c r="I473" s="79"/>
      <c r="J473" s="79"/>
      <c r="K473" s="81"/>
      <c r="L473" s="79"/>
      <c r="M473" s="79"/>
      <c r="N473" s="79"/>
      <c r="O473" s="79"/>
      <c r="P473" s="79"/>
      <c r="Q473" s="79"/>
      <c r="R473" s="79"/>
      <c r="S473" s="79"/>
      <c r="T473" s="79"/>
      <c r="U473" s="79"/>
      <c r="V473" s="79"/>
      <c r="W473" s="79"/>
      <c r="X473" s="79"/>
      <c r="Y473" s="79"/>
      <c r="Z473" s="79"/>
      <c r="AA473" s="79"/>
      <c r="AB473" s="79"/>
      <c r="AC473" s="79"/>
      <c r="AD473" s="79"/>
      <c r="AE473" s="79"/>
      <c r="AF473" s="79"/>
      <c r="AG473" s="79"/>
      <c r="AH473" s="79"/>
      <c r="AI473" s="81"/>
    </row>
    <row r="474" spans="1:35" ht="18" customHeight="1">
      <c r="A474" s="79"/>
      <c r="B474" s="81"/>
      <c r="C474" s="81"/>
      <c r="D474" s="79"/>
      <c r="E474" s="81"/>
      <c r="F474" s="81"/>
      <c r="G474" s="81"/>
      <c r="H474" s="79"/>
      <c r="I474" s="79"/>
      <c r="J474" s="79"/>
      <c r="K474" s="81"/>
      <c r="L474" s="79"/>
      <c r="M474" s="79"/>
      <c r="N474" s="79"/>
      <c r="O474" s="79"/>
      <c r="P474" s="79"/>
      <c r="Q474" s="79"/>
      <c r="R474" s="79"/>
      <c r="S474" s="79"/>
      <c r="T474" s="79"/>
      <c r="U474" s="79"/>
      <c r="V474" s="79"/>
      <c r="W474" s="79"/>
      <c r="X474" s="79"/>
      <c r="Y474" s="79"/>
      <c r="Z474" s="79"/>
      <c r="AA474" s="79"/>
      <c r="AB474" s="79"/>
      <c r="AC474" s="79"/>
      <c r="AD474" s="79"/>
      <c r="AE474" s="79"/>
      <c r="AF474" s="79"/>
      <c r="AG474" s="79"/>
      <c r="AH474" s="79"/>
      <c r="AI474" s="81"/>
    </row>
    <row r="475" spans="1:35" ht="18" customHeight="1">
      <c r="A475" s="79"/>
      <c r="B475" s="81"/>
      <c r="C475" s="81"/>
      <c r="D475" s="79"/>
      <c r="E475" s="81"/>
      <c r="F475" s="81"/>
      <c r="G475" s="81"/>
      <c r="H475" s="79"/>
      <c r="I475" s="79"/>
      <c r="J475" s="79"/>
      <c r="K475" s="81"/>
      <c r="L475" s="79"/>
      <c r="M475" s="79"/>
      <c r="N475" s="79"/>
      <c r="O475" s="79"/>
      <c r="P475" s="79"/>
      <c r="Q475" s="79"/>
      <c r="R475" s="79"/>
      <c r="S475" s="79"/>
      <c r="T475" s="79"/>
      <c r="U475" s="79"/>
      <c r="V475" s="79"/>
      <c r="W475" s="79"/>
      <c r="X475" s="79"/>
      <c r="Y475" s="79"/>
      <c r="Z475" s="79"/>
      <c r="AA475" s="79"/>
      <c r="AB475" s="79"/>
      <c r="AC475" s="79"/>
      <c r="AD475" s="79"/>
      <c r="AE475" s="79"/>
      <c r="AF475" s="79"/>
      <c r="AG475" s="79"/>
      <c r="AH475" s="79"/>
      <c r="AI475" s="81"/>
    </row>
    <row r="476" spans="1:35" ht="18" customHeight="1">
      <c r="A476" s="79"/>
      <c r="B476" s="81"/>
      <c r="C476" s="81"/>
      <c r="D476" s="79"/>
      <c r="E476" s="81"/>
      <c r="F476" s="81"/>
      <c r="G476" s="81"/>
      <c r="H476" s="79"/>
      <c r="I476" s="79"/>
      <c r="J476" s="79"/>
      <c r="K476" s="81"/>
      <c r="L476" s="79"/>
      <c r="M476" s="79"/>
      <c r="N476" s="79"/>
      <c r="O476" s="79"/>
      <c r="P476" s="79"/>
      <c r="Q476" s="79"/>
      <c r="R476" s="79"/>
      <c r="S476" s="79"/>
      <c r="T476" s="79"/>
      <c r="U476" s="79"/>
      <c r="V476" s="79"/>
      <c r="W476" s="79"/>
      <c r="X476" s="79"/>
      <c r="Y476" s="79"/>
      <c r="Z476" s="79"/>
      <c r="AA476" s="79"/>
      <c r="AB476" s="79"/>
      <c r="AC476" s="79"/>
      <c r="AD476" s="79"/>
      <c r="AE476" s="79"/>
      <c r="AF476" s="79"/>
      <c r="AG476" s="79"/>
      <c r="AH476" s="79"/>
      <c r="AI476" s="81"/>
    </row>
    <row r="477" spans="1:35" ht="18" customHeight="1">
      <c r="A477" s="79"/>
      <c r="B477" s="81"/>
      <c r="C477" s="81"/>
      <c r="D477" s="79"/>
      <c r="E477" s="81"/>
      <c r="F477" s="81"/>
      <c r="G477" s="81"/>
      <c r="H477" s="79"/>
      <c r="I477" s="79"/>
      <c r="J477" s="79"/>
      <c r="K477" s="81"/>
      <c r="L477" s="79"/>
      <c r="M477" s="79"/>
      <c r="N477" s="79"/>
      <c r="O477" s="79"/>
      <c r="P477" s="79"/>
      <c r="Q477" s="79"/>
      <c r="R477" s="79"/>
      <c r="S477" s="79"/>
      <c r="T477" s="79"/>
      <c r="U477" s="79"/>
      <c r="V477" s="79"/>
      <c r="W477" s="79"/>
      <c r="X477" s="79"/>
      <c r="Y477" s="79"/>
      <c r="Z477" s="79"/>
      <c r="AA477" s="79"/>
      <c r="AB477" s="79"/>
      <c r="AC477" s="79"/>
      <c r="AD477" s="79"/>
      <c r="AE477" s="79"/>
      <c r="AF477" s="79"/>
      <c r="AG477" s="79"/>
      <c r="AH477" s="79"/>
      <c r="AI477" s="81"/>
    </row>
    <row r="478" spans="1:35" ht="18" customHeight="1">
      <c r="A478" s="79"/>
      <c r="B478" s="81"/>
      <c r="C478" s="81"/>
      <c r="D478" s="79"/>
      <c r="E478" s="81"/>
      <c r="F478" s="81"/>
      <c r="G478" s="81"/>
      <c r="H478" s="79"/>
      <c r="I478" s="79"/>
      <c r="J478" s="79"/>
      <c r="K478" s="81"/>
      <c r="L478" s="79"/>
      <c r="M478" s="79"/>
      <c r="N478" s="79"/>
      <c r="O478" s="79"/>
      <c r="P478" s="79"/>
      <c r="Q478" s="79"/>
      <c r="R478" s="79"/>
      <c r="S478" s="79"/>
      <c r="T478" s="79"/>
      <c r="U478" s="79"/>
      <c r="V478" s="79"/>
      <c r="W478" s="79"/>
      <c r="X478" s="79"/>
      <c r="Y478" s="79"/>
      <c r="Z478" s="79"/>
      <c r="AA478" s="79"/>
      <c r="AB478" s="79"/>
      <c r="AC478" s="79"/>
      <c r="AD478" s="79"/>
      <c r="AE478" s="79"/>
      <c r="AF478" s="79"/>
      <c r="AG478" s="79"/>
      <c r="AH478" s="79"/>
      <c r="AI478" s="81"/>
    </row>
    <row r="479" spans="1:35" ht="18" customHeight="1">
      <c r="A479" s="79"/>
      <c r="B479" s="81"/>
      <c r="C479" s="81"/>
      <c r="D479" s="79"/>
      <c r="E479" s="81"/>
      <c r="F479" s="81"/>
      <c r="G479" s="81"/>
      <c r="H479" s="79"/>
      <c r="I479" s="79"/>
      <c r="J479" s="79"/>
      <c r="K479" s="81"/>
      <c r="L479" s="79"/>
      <c r="M479" s="79"/>
      <c r="N479" s="79"/>
      <c r="O479" s="79"/>
      <c r="P479" s="79"/>
      <c r="Q479" s="79"/>
      <c r="R479" s="79"/>
      <c r="S479" s="79"/>
      <c r="T479" s="79"/>
      <c r="U479" s="79"/>
      <c r="V479" s="79"/>
      <c r="W479" s="79"/>
      <c r="X479" s="79"/>
      <c r="Y479" s="79"/>
      <c r="Z479" s="79"/>
      <c r="AA479" s="79"/>
      <c r="AB479" s="79"/>
      <c r="AC479" s="79"/>
      <c r="AD479" s="79"/>
      <c r="AE479" s="79"/>
      <c r="AF479" s="79"/>
      <c r="AG479" s="79"/>
      <c r="AH479" s="79"/>
      <c r="AI479" s="81"/>
    </row>
    <row r="480" spans="1:35" ht="18" customHeight="1">
      <c r="A480" s="79"/>
      <c r="B480" s="81"/>
      <c r="C480" s="81"/>
      <c r="D480" s="79"/>
      <c r="E480" s="81"/>
      <c r="F480" s="81"/>
      <c r="G480" s="81"/>
      <c r="H480" s="79"/>
      <c r="I480" s="79"/>
      <c r="J480" s="79"/>
      <c r="K480" s="81"/>
      <c r="L480" s="79"/>
      <c r="M480" s="79"/>
      <c r="N480" s="79"/>
      <c r="O480" s="79"/>
      <c r="P480" s="79"/>
      <c r="Q480" s="79"/>
      <c r="R480" s="79"/>
      <c r="S480" s="79"/>
      <c r="T480" s="79"/>
      <c r="U480" s="79"/>
      <c r="V480" s="79"/>
      <c r="W480" s="79"/>
      <c r="X480" s="79"/>
      <c r="Y480" s="79"/>
      <c r="Z480" s="79"/>
      <c r="AA480" s="79"/>
      <c r="AB480" s="79"/>
      <c r="AC480" s="79"/>
      <c r="AD480" s="79"/>
      <c r="AE480" s="79"/>
      <c r="AF480" s="79"/>
      <c r="AG480" s="79"/>
      <c r="AH480" s="79"/>
      <c r="AI480" s="81"/>
    </row>
    <row r="481" spans="1:35" ht="18" customHeight="1">
      <c r="A481" s="79"/>
      <c r="B481" s="81"/>
      <c r="C481" s="81"/>
      <c r="D481" s="79"/>
      <c r="E481" s="81"/>
      <c r="F481" s="81"/>
      <c r="G481" s="81"/>
      <c r="H481" s="79"/>
      <c r="I481" s="79"/>
      <c r="J481" s="79"/>
      <c r="K481" s="81"/>
      <c r="L481" s="79"/>
      <c r="M481" s="79"/>
      <c r="N481" s="79"/>
      <c r="O481" s="79"/>
      <c r="P481" s="79"/>
      <c r="Q481" s="79"/>
      <c r="R481" s="79"/>
      <c r="S481" s="79"/>
      <c r="T481" s="79"/>
      <c r="U481" s="79"/>
      <c r="V481" s="79"/>
      <c r="W481" s="79"/>
      <c r="X481" s="79"/>
      <c r="Y481" s="79"/>
      <c r="Z481" s="79"/>
      <c r="AA481" s="79"/>
      <c r="AB481" s="79"/>
      <c r="AC481" s="79"/>
      <c r="AD481" s="79"/>
      <c r="AE481" s="79"/>
      <c r="AF481" s="79"/>
      <c r="AG481" s="79"/>
      <c r="AH481" s="79"/>
      <c r="AI481" s="81"/>
    </row>
    <row r="482" spans="1:35" ht="18" customHeight="1">
      <c r="A482" s="79"/>
      <c r="B482" s="81"/>
      <c r="C482" s="81"/>
      <c r="D482" s="79"/>
      <c r="E482" s="81"/>
      <c r="F482" s="81"/>
      <c r="G482" s="81"/>
      <c r="H482" s="79"/>
      <c r="I482" s="79"/>
      <c r="J482" s="79"/>
      <c r="K482" s="81"/>
      <c r="L482" s="79"/>
      <c r="M482" s="79"/>
      <c r="N482" s="79"/>
      <c r="O482" s="79"/>
      <c r="P482" s="79"/>
      <c r="Q482" s="79"/>
      <c r="R482" s="79"/>
      <c r="S482" s="79"/>
      <c r="T482" s="79"/>
      <c r="U482" s="79"/>
      <c r="V482" s="79"/>
      <c r="W482" s="79"/>
      <c r="X482" s="79"/>
      <c r="Y482" s="79"/>
      <c r="Z482" s="79"/>
      <c r="AA482" s="79"/>
      <c r="AB482" s="79"/>
      <c r="AC482" s="79"/>
      <c r="AD482" s="79"/>
      <c r="AE482" s="79"/>
      <c r="AF482" s="79"/>
      <c r="AG482" s="79"/>
      <c r="AH482" s="79"/>
      <c r="AI482" s="81"/>
    </row>
    <row r="483" spans="1:35" ht="18" customHeight="1">
      <c r="A483" s="79"/>
      <c r="B483" s="81"/>
      <c r="C483" s="81"/>
      <c r="D483" s="79"/>
      <c r="E483" s="81"/>
      <c r="F483" s="81"/>
      <c r="G483" s="81"/>
      <c r="H483" s="79"/>
      <c r="I483" s="79"/>
      <c r="J483" s="79"/>
      <c r="K483" s="81"/>
      <c r="L483" s="79"/>
      <c r="M483" s="79"/>
      <c r="N483" s="79"/>
      <c r="O483" s="79"/>
      <c r="P483" s="79"/>
      <c r="Q483" s="79"/>
      <c r="R483" s="79"/>
      <c r="S483" s="79"/>
      <c r="T483" s="79"/>
      <c r="U483" s="79"/>
      <c r="V483" s="79"/>
      <c r="W483" s="79"/>
      <c r="X483" s="79"/>
      <c r="Y483" s="79"/>
      <c r="Z483" s="79"/>
      <c r="AA483" s="79"/>
      <c r="AB483" s="79"/>
      <c r="AC483" s="79"/>
      <c r="AD483" s="79"/>
      <c r="AE483" s="79"/>
      <c r="AF483" s="79"/>
      <c r="AG483" s="79"/>
      <c r="AH483" s="79"/>
      <c r="AI483" s="81"/>
    </row>
    <row r="484" spans="1:35" ht="18" customHeight="1">
      <c r="A484" s="79"/>
      <c r="B484" s="81"/>
      <c r="C484" s="81"/>
      <c r="D484" s="79"/>
      <c r="E484" s="81"/>
      <c r="F484" s="81"/>
      <c r="G484" s="81"/>
      <c r="H484" s="79"/>
      <c r="I484" s="79"/>
      <c r="J484" s="79"/>
      <c r="K484" s="81"/>
      <c r="L484" s="79"/>
      <c r="M484" s="79"/>
      <c r="N484" s="79"/>
      <c r="O484" s="79"/>
      <c r="P484" s="79"/>
      <c r="Q484" s="79"/>
      <c r="R484" s="79"/>
      <c r="S484" s="79"/>
      <c r="T484" s="79"/>
      <c r="U484" s="79"/>
      <c r="V484" s="79"/>
      <c r="W484" s="79"/>
      <c r="X484" s="79"/>
      <c r="Y484" s="79"/>
      <c r="Z484" s="79"/>
      <c r="AA484" s="79"/>
      <c r="AB484" s="79"/>
      <c r="AC484" s="79"/>
      <c r="AD484" s="79"/>
      <c r="AE484" s="79"/>
      <c r="AF484" s="79"/>
      <c r="AG484" s="79"/>
      <c r="AH484" s="79"/>
      <c r="AI484" s="81"/>
    </row>
    <row r="485" spans="1:35" ht="18" customHeight="1">
      <c r="A485" s="79"/>
      <c r="B485" s="81"/>
      <c r="C485" s="81"/>
      <c r="D485" s="79"/>
      <c r="E485" s="81"/>
      <c r="F485" s="81"/>
      <c r="G485" s="81"/>
      <c r="H485" s="79"/>
      <c r="I485" s="79"/>
      <c r="J485" s="79"/>
      <c r="K485" s="81"/>
      <c r="L485" s="79"/>
      <c r="M485" s="79"/>
      <c r="N485" s="79"/>
      <c r="O485" s="79"/>
      <c r="P485" s="79"/>
      <c r="Q485" s="79"/>
      <c r="R485" s="79"/>
      <c r="S485" s="79"/>
      <c r="T485" s="79"/>
      <c r="U485" s="79"/>
      <c r="V485" s="79"/>
      <c r="W485" s="79"/>
      <c r="X485" s="79"/>
      <c r="Y485" s="79"/>
      <c r="Z485" s="79"/>
      <c r="AA485" s="79"/>
      <c r="AB485" s="79"/>
      <c r="AC485" s="79"/>
      <c r="AD485" s="79"/>
      <c r="AE485" s="79"/>
      <c r="AF485" s="79"/>
      <c r="AG485" s="79"/>
      <c r="AH485" s="79"/>
      <c r="AI485" s="81"/>
    </row>
    <row r="486" spans="1:35" ht="18" customHeight="1">
      <c r="A486" s="79"/>
      <c r="B486" s="81"/>
      <c r="C486" s="81"/>
      <c r="D486" s="79"/>
      <c r="E486" s="81"/>
      <c r="F486" s="81"/>
      <c r="G486" s="81"/>
      <c r="H486" s="79"/>
      <c r="I486" s="79"/>
      <c r="J486" s="79"/>
      <c r="K486" s="81"/>
      <c r="L486" s="79"/>
      <c r="M486" s="79"/>
      <c r="N486" s="79"/>
      <c r="O486" s="79"/>
      <c r="P486" s="79"/>
      <c r="Q486" s="79"/>
      <c r="R486" s="79"/>
      <c r="S486" s="79"/>
      <c r="T486" s="79"/>
      <c r="U486" s="79"/>
      <c r="V486" s="79"/>
      <c r="W486" s="79"/>
      <c r="X486" s="79"/>
      <c r="Y486" s="79"/>
      <c r="Z486" s="79"/>
      <c r="AA486" s="79"/>
      <c r="AB486" s="79"/>
      <c r="AC486" s="79"/>
      <c r="AD486" s="79"/>
      <c r="AE486" s="79"/>
      <c r="AF486" s="79"/>
      <c r="AG486" s="79"/>
      <c r="AH486" s="79"/>
      <c r="AI486" s="81"/>
    </row>
    <row r="487" spans="1:35" ht="18" customHeight="1">
      <c r="A487" s="79"/>
      <c r="B487" s="81"/>
      <c r="C487" s="81"/>
      <c r="D487" s="79"/>
      <c r="E487" s="81"/>
      <c r="F487" s="81"/>
      <c r="G487" s="81"/>
      <c r="H487" s="79"/>
      <c r="I487" s="79"/>
      <c r="J487" s="79"/>
      <c r="K487" s="81"/>
      <c r="L487" s="79"/>
      <c r="M487" s="79"/>
      <c r="N487" s="79"/>
      <c r="O487" s="79"/>
      <c r="P487" s="79"/>
      <c r="Q487" s="79"/>
      <c r="R487" s="79"/>
      <c r="S487" s="79"/>
      <c r="T487" s="79"/>
      <c r="U487" s="79"/>
      <c r="V487" s="79"/>
      <c r="W487" s="79"/>
      <c r="X487" s="79"/>
      <c r="Y487" s="79"/>
      <c r="Z487" s="79"/>
      <c r="AA487" s="79"/>
      <c r="AB487" s="79"/>
      <c r="AC487" s="79"/>
      <c r="AD487" s="79"/>
      <c r="AE487" s="79"/>
      <c r="AF487" s="79"/>
      <c r="AG487" s="79"/>
      <c r="AH487" s="79"/>
      <c r="AI487" s="81"/>
    </row>
    <row r="488" spans="1:35" ht="18" customHeight="1">
      <c r="A488" s="79"/>
      <c r="B488" s="81"/>
      <c r="C488" s="81"/>
      <c r="D488" s="79"/>
      <c r="E488" s="81"/>
      <c r="F488" s="81"/>
      <c r="G488" s="81"/>
      <c r="H488" s="79"/>
      <c r="I488" s="79"/>
      <c r="J488" s="79"/>
      <c r="K488" s="81"/>
      <c r="L488" s="79"/>
      <c r="M488" s="79"/>
      <c r="N488" s="79"/>
      <c r="O488" s="79"/>
      <c r="P488" s="79"/>
      <c r="Q488" s="79"/>
      <c r="R488" s="79"/>
      <c r="S488" s="79"/>
      <c r="T488" s="79"/>
      <c r="U488" s="79"/>
      <c r="V488" s="79"/>
      <c r="W488" s="79"/>
      <c r="X488" s="79"/>
      <c r="Y488" s="79"/>
      <c r="Z488" s="79"/>
      <c r="AA488" s="79"/>
      <c r="AB488" s="79"/>
      <c r="AC488" s="79"/>
      <c r="AD488" s="79"/>
      <c r="AE488" s="79"/>
      <c r="AF488" s="79"/>
      <c r="AG488" s="79"/>
      <c r="AH488" s="79"/>
      <c r="AI488" s="81"/>
    </row>
    <row r="489" spans="1:35" ht="18" customHeight="1">
      <c r="A489" s="79"/>
      <c r="B489" s="81"/>
      <c r="C489" s="81"/>
      <c r="D489" s="79"/>
      <c r="E489" s="81"/>
      <c r="F489" s="81"/>
      <c r="G489" s="81"/>
      <c r="H489" s="79"/>
      <c r="I489" s="79"/>
      <c r="J489" s="79"/>
      <c r="K489" s="81"/>
      <c r="L489" s="79"/>
      <c r="M489" s="79"/>
      <c r="N489" s="79"/>
      <c r="O489" s="79"/>
      <c r="P489" s="79"/>
      <c r="Q489" s="79"/>
      <c r="R489" s="79"/>
      <c r="S489" s="79"/>
      <c r="T489" s="79"/>
      <c r="U489" s="79"/>
      <c r="V489" s="79"/>
      <c r="W489" s="79"/>
      <c r="X489" s="79"/>
      <c r="Y489" s="79"/>
      <c r="Z489" s="79"/>
      <c r="AA489" s="79"/>
      <c r="AB489" s="79"/>
      <c r="AC489" s="79"/>
      <c r="AD489" s="79"/>
      <c r="AE489" s="79"/>
      <c r="AF489" s="79"/>
      <c r="AG489" s="79"/>
      <c r="AH489" s="79"/>
      <c r="AI489" s="81"/>
    </row>
    <row r="490" spans="1:35" ht="18" customHeight="1">
      <c r="A490" s="79"/>
      <c r="B490" s="81"/>
      <c r="C490" s="81"/>
      <c r="D490" s="79"/>
      <c r="E490" s="81"/>
      <c r="F490" s="81"/>
      <c r="G490" s="81"/>
      <c r="H490" s="79"/>
      <c r="I490" s="79"/>
      <c r="J490" s="79"/>
      <c r="K490" s="81"/>
      <c r="L490" s="79"/>
      <c r="M490" s="79"/>
      <c r="N490" s="79"/>
      <c r="O490" s="79"/>
      <c r="P490" s="79"/>
      <c r="Q490" s="79"/>
      <c r="R490" s="79"/>
      <c r="S490" s="79"/>
      <c r="T490" s="79"/>
      <c r="U490" s="79"/>
      <c r="V490" s="79"/>
      <c r="W490" s="79"/>
      <c r="X490" s="79"/>
      <c r="Y490" s="79"/>
      <c r="Z490" s="79"/>
      <c r="AA490" s="79"/>
      <c r="AB490" s="79"/>
      <c r="AC490" s="79"/>
      <c r="AD490" s="79"/>
      <c r="AE490" s="79"/>
      <c r="AF490" s="79"/>
      <c r="AG490" s="79"/>
      <c r="AH490" s="79"/>
      <c r="AI490" s="81"/>
    </row>
    <row r="491" spans="1:35" ht="18" customHeight="1">
      <c r="A491" s="79"/>
      <c r="B491" s="81"/>
      <c r="C491" s="81"/>
      <c r="D491" s="79"/>
      <c r="E491" s="81"/>
      <c r="F491" s="81"/>
      <c r="G491" s="81"/>
      <c r="H491" s="79"/>
      <c r="I491" s="79"/>
      <c r="J491" s="79"/>
      <c r="K491" s="81"/>
      <c r="L491" s="79"/>
      <c r="M491" s="79"/>
      <c r="N491" s="79"/>
      <c r="O491" s="79"/>
      <c r="P491" s="79"/>
      <c r="Q491" s="79"/>
      <c r="R491" s="79"/>
      <c r="S491" s="79"/>
      <c r="T491" s="79"/>
      <c r="U491" s="79"/>
      <c r="V491" s="79"/>
      <c r="W491" s="79"/>
      <c r="X491" s="79"/>
      <c r="Y491" s="79"/>
      <c r="Z491" s="79"/>
      <c r="AA491" s="79"/>
      <c r="AB491" s="79"/>
      <c r="AC491" s="79"/>
      <c r="AD491" s="79"/>
      <c r="AE491" s="79"/>
      <c r="AF491" s="79"/>
      <c r="AG491" s="79"/>
      <c r="AH491" s="79"/>
      <c r="AI491" s="81"/>
    </row>
    <row r="492" spans="1:35" ht="18" customHeight="1">
      <c r="A492" s="79"/>
      <c r="B492" s="81"/>
      <c r="C492" s="81"/>
      <c r="D492" s="79"/>
      <c r="E492" s="81"/>
      <c r="F492" s="81"/>
      <c r="G492" s="81"/>
      <c r="H492" s="79"/>
      <c r="I492" s="79"/>
      <c r="J492" s="79"/>
      <c r="K492" s="81"/>
      <c r="L492" s="79"/>
      <c r="M492" s="79"/>
      <c r="N492" s="79"/>
      <c r="O492" s="79"/>
      <c r="P492" s="79"/>
      <c r="Q492" s="79"/>
      <c r="R492" s="79"/>
      <c r="S492" s="79"/>
      <c r="T492" s="79"/>
      <c r="U492" s="79"/>
      <c r="V492" s="79"/>
      <c r="W492" s="79"/>
      <c r="X492" s="79"/>
      <c r="Y492" s="79"/>
      <c r="Z492" s="79"/>
      <c r="AA492" s="79"/>
      <c r="AB492" s="79"/>
      <c r="AC492" s="79"/>
      <c r="AD492" s="79"/>
      <c r="AE492" s="79"/>
      <c r="AF492" s="79"/>
      <c r="AG492" s="79"/>
      <c r="AH492" s="79"/>
      <c r="AI492" s="81"/>
    </row>
    <row r="493" spans="1:35" ht="18" customHeight="1">
      <c r="A493" s="79"/>
      <c r="B493" s="81"/>
      <c r="C493" s="81"/>
      <c r="D493" s="79"/>
      <c r="E493" s="81"/>
      <c r="F493" s="81"/>
      <c r="G493" s="81"/>
      <c r="H493" s="79"/>
      <c r="I493" s="79"/>
      <c r="J493" s="79"/>
      <c r="K493" s="81"/>
      <c r="L493" s="79"/>
      <c r="M493" s="79"/>
      <c r="N493" s="79"/>
      <c r="O493" s="79"/>
      <c r="P493" s="79"/>
      <c r="Q493" s="79"/>
      <c r="R493" s="79"/>
      <c r="S493" s="79"/>
      <c r="T493" s="79"/>
      <c r="U493" s="79"/>
      <c r="V493" s="79"/>
      <c r="W493" s="79"/>
      <c r="X493" s="79"/>
      <c r="Y493" s="79"/>
      <c r="Z493" s="79"/>
      <c r="AA493" s="79"/>
      <c r="AB493" s="79"/>
      <c r="AC493" s="79"/>
      <c r="AD493" s="79"/>
      <c r="AE493" s="79"/>
      <c r="AF493" s="79"/>
      <c r="AG493" s="79"/>
      <c r="AH493" s="79"/>
      <c r="AI493" s="81"/>
    </row>
    <row r="494" spans="1:35" ht="18" customHeight="1">
      <c r="A494" s="79"/>
      <c r="B494" s="81"/>
      <c r="C494" s="81"/>
      <c r="D494" s="79"/>
      <c r="E494" s="81"/>
      <c r="F494" s="81"/>
      <c r="G494" s="81"/>
      <c r="H494" s="79"/>
      <c r="I494" s="79"/>
      <c r="J494" s="79"/>
      <c r="K494" s="81"/>
      <c r="L494" s="79"/>
      <c r="M494" s="79"/>
      <c r="N494" s="79"/>
      <c r="O494" s="79"/>
      <c r="P494" s="79"/>
      <c r="Q494" s="79"/>
      <c r="R494" s="79"/>
      <c r="S494" s="79"/>
      <c r="T494" s="79"/>
      <c r="U494" s="79"/>
      <c r="V494" s="79"/>
      <c r="W494" s="79"/>
      <c r="X494" s="79"/>
      <c r="Y494" s="79"/>
      <c r="Z494" s="79"/>
      <c r="AA494" s="79"/>
      <c r="AB494" s="79"/>
      <c r="AC494" s="79"/>
      <c r="AD494" s="79"/>
      <c r="AE494" s="79"/>
      <c r="AF494" s="79"/>
      <c r="AG494" s="79"/>
      <c r="AH494" s="79"/>
      <c r="AI494" s="81"/>
    </row>
    <row r="495" spans="1:35" ht="18" customHeight="1">
      <c r="A495" s="79"/>
      <c r="B495" s="81"/>
      <c r="C495" s="81"/>
      <c r="D495" s="79"/>
      <c r="E495" s="81"/>
      <c r="F495" s="81"/>
      <c r="G495" s="81"/>
      <c r="H495" s="79"/>
      <c r="I495" s="79"/>
      <c r="J495" s="79"/>
      <c r="K495" s="81"/>
      <c r="L495" s="79"/>
      <c r="M495" s="79"/>
      <c r="N495" s="79"/>
      <c r="O495" s="79"/>
      <c r="P495" s="79"/>
      <c r="Q495" s="79"/>
      <c r="R495" s="79"/>
      <c r="S495" s="79"/>
      <c r="T495" s="79"/>
      <c r="U495" s="79"/>
      <c r="V495" s="79"/>
      <c r="W495" s="79"/>
      <c r="X495" s="79"/>
      <c r="Y495" s="79"/>
      <c r="Z495" s="79"/>
      <c r="AA495" s="79"/>
      <c r="AB495" s="79"/>
      <c r="AC495" s="79"/>
      <c r="AD495" s="79"/>
      <c r="AE495" s="79"/>
      <c r="AF495" s="79"/>
      <c r="AG495" s="79"/>
      <c r="AH495" s="79"/>
      <c r="AI495" s="81"/>
    </row>
    <row r="496" spans="1:35" ht="18" customHeight="1">
      <c r="A496" s="79"/>
      <c r="B496" s="81"/>
      <c r="C496" s="81"/>
      <c r="D496" s="79"/>
      <c r="E496" s="81"/>
      <c r="F496" s="81"/>
      <c r="G496" s="81"/>
      <c r="H496" s="79"/>
      <c r="I496" s="79"/>
      <c r="J496" s="79"/>
      <c r="K496" s="81"/>
      <c r="L496" s="79"/>
      <c r="M496" s="79"/>
      <c r="N496" s="79"/>
      <c r="O496" s="79"/>
      <c r="P496" s="79"/>
      <c r="Q496" s="79"/>
      <c r="R496" s="79"/>
      <c r="S496" s="79"/>
      <c r="T496" s="79"/>
      <c r="U496" s="79"/>
      <c r="V496" s="79"/>
      <c r="W496" s="79"/>
      <c r="X496" s="79"/>
      <c r="Y496" s="79"/>
      <c r="Z496" s="79"/>
      <c r="AA496" s="79"/>
      <c r="AB496" s="79"/>
      <c r="AC496" s="79"/>
      <c r="AD496" s="79"/>
      <c r="AE496" s="79"/>
      <c r="AF496" s="79"/>
      <c r="AG496" s="79"/>
      <c r="AH496" s="79"/>
      <c r="AI496" s="81"/>
    </row>
    <row r="497" spans="1:35" ht="18" customHeight="1">
      <c r="A497" s="79"/>
      <c r="B497" s="81"/>
      <c r="C497" s="81"/>
      <c r="D497" s="79"/>
      <c r="E497" s="81"/>
      <c r="F497" s="81"/>
      <c r="G497" s="81"/>
      <c r="H497" s="79"/>
      <c r="I497" s="79"/>
      <c r="J497" s="79"/>
      <c r="K497" s="81"/>
      <c r="L497" s="79"/>
      <c r="M497" s="79"/>
      <c r="N497" s="79"/>
      <c r="O497" s="79"/>
      <c r="P497" s="79"/>
      <c r="Q497" s="79"/>
      <c r="R497" s="79"/>
      <c r="S497" s="79"/>
      <c r="T497" s="79"/>
      <c r="U497" s="79"/>
      <c r="V497" s="79"/>
      <c r="W497" s="79"/>
      <c r="X497" s="79"/>
      <c r="Y497" s="79"/>
      <c r="Z497" s="79"/>
      <c r="AA497" s="79"/>
      <c r="AB497" s="79"/>
      <c r="AC497" s="79"/>
      <c r="AD497" s="79"/>
      <c r="AE497" s="79"/>
      <c r="AF497" s="79"/>
      <c r="AG497" s="79"/>
      <c r="AH497" s="79"/>
      <c r="AI497" s="81"/>
    </row>
    <row r="498" spans="1:35" ht="18" customHeight="1">
      <c r="A498" s="79"/>
      <c r="B498" s="81"/>
      <c r="C498" s="81"/>
      <c r="D498" s="79"/>
      <c r="E498" s="81"/>
      <c r="F498" s="81"/>
      <c r="G498" s="81"/>
      <c r="H498" s="79"/>
      <c r="I498" s="79"/>
      <c r="J498" s="79"/>
      <c r="K498" s="81"/>
      <c r="L498" s="79"/>
      <c r="M498" s="79"/>
      <c r="N498" s="79"/>
      <c r="O498" s="79"/>
      <c r="P498" s="79"/>
      <c r="Q498" s="79"/>
      <c r="R498" s="79"/>
      <c r="S498" s="79"/>
      <c r="T498" s="79"/>
      <c r="U498" s="79"/>
      <c r="V498" s="79"/>
      <c r="W498" s="79"/>
      <c r="X498" s="79"/>
      <c r="Y498" s="79"/>
      <c r="Z498" s="79"/>
      <c r="AA498" s="79"/>
      <c r="AB498" s="79"/>
      <c r="AC498" s="79"/>
      <c r="AD498" s="79"/>
      <c r="AE498" s="79"/>
      <c r="AF498" s="79"/>
      <c r="AG498" s="79"/>
      <c r="AH498" s="79"/>
      <c r="AI498" s="81"/>
    </row>
    <row r="499" spans="1:35" ht="18" customHeight="1">
      <c r="A499" s="79"/>
      <c r="B499" s="81"/>
      <c r="C499" s="81"/>
      <c r="D499" s="79"/>
      <c r="E499" s="81"/>
      <c r="F499" s="81"/>
      <c r="G499" s="81"/>
      <c r="H499" s="79"/>
      <c r="I499" s="79"/>
      <c r="J499" s="79"/>
      <c r="K499" s="81"/>
      <c r="L499" s="79"/>
      <c r="M499" s="79"/>
      <c r="N499" s="79"/>
      <c r="O499" s="79"/>
      <c r="P499" s="79"/>
      <c r="Q499" s="79"/>
      <c r="R499" s="79"/>
      <c r="S499" s="79"/>
      <c r="T499" s="79"/>
      <c r="U499" s="79"/>
      <c r="V499" s="79"/>
      <c r="W499" s="79"/>
      <c r="X499" s="79"/>
      <c r="Y499" s="79"/>
      <c r="Z499" s="79"/>
      <c r="AA499" s="79"/>
      <c r="AB499" s="79"/>
      <c r="AC499" s="79"/>
      <c r="AD499" s="79"/>
      <c r="AE499" s="79"/>
      <c r="AF499" s="79"/>
      <c r="AG499" s="79"/>
      <c r="AH499" s="79"/>
      <c r="AI499" s="81"/>
    </row>
    <row r="500" spans="1:35" ht="18" customHeight="1">
      <c r="A500" s="79"/>
      <c r="B500" s="81"/>
      <c r="C500" s="81"/>
      <c r="D500" s="79"/>
      <c r="E500" s="81"/>
      <c r="F500" s="81"/>
      <c r="G500" s="81"/>
      <c r="H500" s="79"/>
      <c r="I500" s="79"/>
      <c r="J500" s="79"/>
      <c r="K500" s="81"/>
      <c r="L500" s="79"/>
      <c r="M500" s="79"/>
      <c r="N500" s="79"/>
      <c r="O500" s="79"/>
      <c r="P500" s="79"/>
      <c r="Q500" s="79"/>
      <c r="R500" s="79"/>
      <c r="S500" s="79"/>
      <c r="T500" s="79"/>
      <c r="U500" s="79"/>
      <c r="V500" s="79"/>
      <c r="W500" s="79"/>
      <c r="X500" s="79"/>
      <c r="Y500" s="79"/>
      <c r="Z500" s="79"/>
      <c r="AA500" s="79"/>
      <c r="AB500" s="79"/>
      <c r="AC500" s="79"/>
      <c r="AD500" s="79"/>
      <c r="AE500" s="79"/>
      <c r="AF500" s="79"/>
      <c r="AG500" s="79"/>
      <c r="AH500" s="79"/>
      <c r="AI500" s="81"/>
    </row>
    <row r="501" spans="1:35" ht="18" customHeight="1">
      <c r="A501" s="79"/>
      <c r="B501" s="81"/>
      <c r="C501" s="81"/>
      <c r="D501" s="79"/>
      <c r="E501" s="81"/>
      <c r="F501" s="81"/>
      <c r="G501" s="81"/>
      <c r="H501" s="79"/>
      <c r="I501" s="79"/>
      <c r="J501" s="79"/>
      <c r="K501" s="81"/>
      <c r="L501" s="79"/>
      <c r="M501" s="79"/>
      <c r="N501" s="79"/>
      <c r="O501" s="79"/>
      <c r="P501" s="79"/>
      <c r="Q501" s="79"/>
      <c r="R501" s="79"/>
      <c r="S501" s="79"/>
      <c r="T501" s="79"/>
      <c r="U501" s="79"/>
      <c r="V501" s="79"/>
      <c r="W501" s="79"/>
      <c r="X501" s="79"/>
      <c r="Y501" s="79"/>
      <c r="Z501" s="79"/>
      <c r="AA501" s="79"/>
      <c r="AB501" s="79"/>
      <c r="AC501" s="79"/>
      <c r="AD501" s="79"/>
      <c r="AE501" s="79"/>
      <c r="AF501" s="79"/>
      <c r="AG501" s="79"/>
      <c r="AH501" s="79"/>
      <c r="AI501" s="81"/>
    </row>
    <row r="502" spans="1:35" ht="18" customHeight="1">
      <c r="A502" s="79"/>
      <c r="B502" s="81"/>
      <c r="C502" s="81"/>
      <c r="D502" s="79"/>
      <c r="E502" s="81"/>
      <c r="F502" s="81"/>
      <c r="G502" s="81"/>
      <c r="H502" s="79"/>
      <c r="I502" s="79"/>
      <c r="J502" s="79"/>
      <c r="K502" s="81"/>
      <c r="L502" s="79"/>
      <c r="M502" s="79"/>
      <c r="N502" s="79"/>
      <c r="O502" s="79"/>
      <c r="P502" s="79"/>
      <c r="Q502" s="79"/>
      <c r="R502" s="79"/>
      <c r="S502" s="79"/>
      <c r="T502" s="79"/>
      <c r="U502" s="79"/>
      <c r="V502" s="79"/>
      <c r="W502" s="79"/>
      <c r="X502" s="79"/>
      <c r="Y502" s="79"/>
      <c r="Z502" s="79"/>
      <c r="AA502" s="79"/>
      <c r="AB502" s="79"/>
      <c r="AC502" s="79"/>
      <c r="AD502" s="79"/>
      <c r="AE502" s="79"/>
      <c r="AF502" s="79"/>
      <c r="AG502" s="79"/>
      <c r="AH502" s="79"/>
      <c r="AI502" s="81"/>
    </row>
    <row r="503" spans="1:35" ht="18" customHeight="1">
      <c r="A503" s="79"/>
      <c r="B503" s="81"/>
      <c r="C503" s="81"/>
      <c r="D503" s="79"/>
      <c r="E503" s="81"/>
      <c r="F503" s="81"/>
      <c r="G503" s="81"/>
      <c r="H503" s="79"/>
      <c r="I503" s="79"/>
      <c r="J503" s="79"/>
      <c r="K503" s="81"/>
      <c r="L503" s="79"/>
      <c r="M503" s="79"/>
      <c r="N503" s="79"/>
      <c r="O503" s="79"/>
      <c r="P503" s="79"/>
      <c r="Q503" s="79"/>
      <c r="R503" s="79"/>
      <c r="S503" s="79"/>
      <c r="T503" s="79"/>
      <c r="U503" s="79"/>
      <c r="V503" s="79"/>
      <c r="W503" s="79"/>
      <c r="X503" s="79"/>
      <c r="Y503" s="79"/>
      <c r="Z503" s="79"/>
      <c r="AA503" s="79"/>
      <c r="AB503" s="79"/>
      <c r="AC503" s="79"/>
      <c r="AD503" s="79"/>
      <c r="AE503" s="79"/>
      <c r="AF503" s="79"/>
      <c r="AG503" s="79"/>
      <c r="AH503" s="79"/>
      <c r="AI503" s="81"/>
    </row>
    <row r="504" spans="1:35" ht="18" customHeight="1">
      <c r="A504" s="79"/>
      <c r="B504" s="81"/>
      <c r="C504" s="81"/>
      <c r="D504" s="79"/>
      <c r="E504" s="81"/>
      <c r="F504" s="81"/>
      <c r="G504" s="81"/>
      <c r="H504" s="79"/>
      <c r="I504" s="79"/>
      <c r="J504" s="79"/>
      <c r="K504" s="81"/>
      <c r="L504" s="79"/>
      <c r="M504" s="79"/>
      <c r="N504" s="79"/>
      <c r="O504" s="79"/>
      <c r="P504" s="79"/>
      <c r="Q504" s="79"/>
      <c r="R504" s="79"/>
      <c r="S504" s="79"/>
      <c r="T504" s="79"/>
      <c r="U504" s="79"/>
      <c r="V504" s="79"/>
      <c r="W504" s="79"/>
      <c r="X504" s="79"/>
      <c r="Y504" s="79"/>
      <c r="Z504" s="79"/>
      <c r="AA504" s="79"/>
      <c r="AB504" s="79"/>
      <c r="AC504" s="79"/>
      <c r="AD504" s="79"/>
      <c r="AE504" s="79"/>
      <c r="AF504" s="79"/>
      <c r="AG504" s="79"/>
      <c r="AH504" s="79"/>
      <c r="AI504" s="81"/>
    </row>
    <row r="505" spans="1:35" ht="18" customHeight="1">
      <c r="A505" s="79"/>
      <c r="B505" s="81"/>
      <c r="C505" s="81"/>
      <c r="D505" s="79"/>
      <c r="E505" s="81"/>
      <c r="F505" s="81"/>
      <c r="G505" s="81"/>
      <c r="H505" s="79"/>
      <c r="I505" s="79"/>
      <c r="J505" s="79"/>
      <c r="K505" s="81"/>
      <c r="L505" s="79"/>
      <c r="M505" s="79"/>
      <c r="N505" s="79"/>
      <c r="O505" s="79"/>
      <c r="P505" s="79"/>
      <c r="Q505" s="79"/>
      <c r="R505" s="79"/>
      <c r="S505" s="79"/>
      <c r="T505" s="79"/>
      <c r="U505" s="79"/>
      <c r="V505" s="79"/>
      <c r="W505" s="79"/>
      <c r="X505" s="79"/>
      <c r="Y505" s="79"/>
      <c r="Z505" s="79"/>
      <c r="AA505" s="79"/>
      <c r="AB505" s="79"/>
      <c r="AC505" s="79"/>
      <c r="AD505" s="79"/>
      <c r="AE505" s="79"/>
      <c r="AF505" s="79"/>
      <c r="AG505" s="79"/>
      <c r="AH505" s="79"/>
      <c r="AI505" s="81"/>
    </row>
    <row r="506" spans="1:35" ht="18" customHeight="1">
      <c r="A506" s="79"/>
      <c r="B506" s="81"/>
      <c r="C506" s="81"/>
      <c r="D506" s="79"/>
      <c r="E506" s="81"/>
      <c r="F506" s="81"/>
      <c r="G506" s="81"/>
      <c r="H506" s="79"/>
      <c r="I506" s="79"/>
      <c r="J506" s="79"/>
      <c r="K506" s="81"/>
      <c r="L506" s="79"/>
      <c r="M506" s="79"/>
      <c r="N506" s="79"/>
      <c r="O506" s="79"/>
      <c r="P506" s="79"/>
      <c r="Q506" s="79"/>
      <c r="R506" s="79"/>
      <c r="S506" s="79"/>
      <c r="T506" s="79"/>
      <c r="U506" s="79"/>
      <c r="V506" s="79"/>
      <c r="W506" s="79"/>
      <c r="X506" s="79"/>
      <c r="Y506" s="79"/>
      <c r="Z506" s="79"/>
      <c r="AA506" s="79"/>
      <c r="AB506" s="79"/>
      <c r="AC506" s="79"/>
      <c r="AD506" s="79"/>
      <c r="AE506" s="79"/>
      <c r="AF506" s="79"/>
      <c r="AG506" s="79"/>
      <c r="AH506" s="79"/>
      <c r="AI506" s="81"/>
    </row>
    <row r="507" spans="1:35" ht="18" customHeight="1">
      <c r="A507" s="79"/>
      <c r="B507" s="81"/>
      <c r="C507" s="81"/>
      <c r="D507" s="79"/>
      <c r="E507" s="81"/>
      <c r="F507" s="81"/>
      <c r="G507" s="81"/>
      <c r="H507" s="79"/>
      <c r="I507" s="79"/>
      <c r="J507" s="79"/>
      <c r="K507" s="81"/>
      <c r="L507" s="79"/>
      <c r="M507" s="79"/>
      <c r="N507" s="79"/>
      <c r="O507" s="79"/>
      <c r="P507" s="79"/>
      <c r="Q507" s="79"/>
      <c r="R507" s="79"/>
      <c r="S507" s="79"/>
      <c r="T507" s="79"/>
      <c r="U507" s="79"/>
      <c r="V507" s="79"/>
      <c r="W507" s="79"/>
      <c r="X507" s="79"/>
      <c r="Y507" s="79"/>
      <c r="Z507" s="79"/>
      <c r="AA507" s="79"/>
      <c r="AB507" s="79"/>
      <c r="AC507" s="79"/>
      <c r="AD507" s="79"/>
      <c r="AE507" s="79"/>
      <c r="AF507" s="79"/>
      <c r="AG507" s="79"/>
      <c r="AH507" s="79"/>
      <c r="AI507" s="81"/>
    </row>
    <row r="508" spans="1:35" ht="18" customHeight="1">
      <c r="A508" s="79"/>
      <c r="B508" s="81"/>
      <c r="C508" s="81"/>
      <c r="D508" s="79"/>
      <c r="E508" s="81"/>
      <c r="F508" s="81"/>
      <c r="G508" s="81"/>
      <c r="H508" s="79"/>
      <c r="I508" s="79"/>
      <c r="J508" s="79"/>
      <c r="K508" s="81"/>
      <c r="L508" s="79"/>
      <c r="M508" s="79"/>
      <c r="N508" s="79"/>
      <c r="O508" s="79"/>
      <c r="P508" s="79"/>
      <c r="Q508" s="79"/>
      <c r="R508" s="79"/>
      <c r="S508" s="79"/>
      <c r="T508" s="79"/>
      <c r="U508" s="79"/>
      <c r="V508" s="79"/>
      <c r="W508" s="79"/>
      <c r="X508" s="79"/>
      <c r="Y508" s="79"/>
      <c r="Z508" s="79"/>
      <c r="AA508" s="79"/>
      <c r="AB508" s="79"/>
      <c r="AC508" s="79"/>
      <c r="AD508" s="79"/>
      <c r="AE508" s="79"/>
      <c r="AF508" s="79"/>
      <c r="AG508" s="79"/>
      <c r="AH508" s="79"/>
      <c r="AI508" s="81"/>
    </row>
    <row r="509" spans="1:35" ht="18" customHeight="1">
      <c r="A509" s="79"/>
      <c r="B509" s="81"/>
      <c r="C509" s="81"/>
      <c r="D509" s="79"/>
      <c r="E509" s="81"/>
      <c r="F509" s="81"/>
      <c r="G509" s="81"/>
      <c r="H509" s="79"/>
      <c r="I509" s="79"/>
      <c r="J509" s="79"/>
      <c r="K509" s="81"/>
      <c r="L509" s="79"/>
      <c r="M509" s="79"/>
      <c r="N509" s="79"/>
      <c r="O509" s="79"/>
      <c r="P509" s="79"/>
      <c r="Q509" s="79"/>
      <c r="R509" s="79"/>
      <c r="S509" s="79"/>
      <c r="T509" s="79"/>
      <c r="U509" s="79"/>
      <c r="V509" s="79"/>
      <c r="W509" s="79"/>
      <c r="X509" s="79"/>
      <c r="Y509" s="79"/>
      <c r="Z509" s="79"/>
      <c r="AA509" s="79"/>
      <c r="AB509" s="79"/>
      <c r="AC509" s="79"/>
      <c r="AD509" s="79"/>
      <c r="AE509" s="79"/>
      <c r="AF509" s="79"/>
      <c r="AG509" s="79"/>
      <c r="AH509" s="79"/>
      <c r="AI509" s="81"/>
    </row>
    <row r="510" spans="1:35" ht="18" customHeight="1">
      <c r="A510" s="79"/>
      <c r="B510" s="81"/>
      <c r="C510" s="81"/>
      <c r="D510" s="79"/>
      <c r="E510" s="81"/>
      <c r="F510" s="81"/>
      <c r="G510" s="81"/>
      <c r="H510" s="79"/>
      <c r="I510" s="79"/>
      <c r="J510" s="79"/>
      <c r="K510" s="81"/>
      <c r="L510" s="79"/>
      <c r="M510" s="79"/>
      <c r="N510" s="79"/>
      <c r="O510" s="79"/>
      <c r="P510" s="79"/>
      <c r="Q510" s="79"/>
      <c r="R510" s="79"/>
      <c r="S510" s="79"/>
      <c r="T510" s="79"/>
      <c r="U510" s="79"/>
      <c r="V510" s="79"/>
      <c r="W510" s="79"/>
      <c r="X510" s="79"/>
      <c r="Y510" s="79"/>
      <c r="Z510" s="79"/>
      <c r="AA510" s="79"/>
      <c r="AB510" s="79"/>
      <c r="AC510" s="79"/>
      <c r="AD510" s="79"/>
      <c r="AE510" s="79"/>
      <c r="AF510" s="79"/>
      <c r="AG510" s="79"/>
      <c r="AH510" s="79"/>
      <c r="AI510" s="81"/>
    </row>
    <row r="511" spans="1:35" ht="18" customHeight="1">
      <c r="A511" s="79"/>
      <c r="B511" s="81"/>
      <c r="C511" s="81"/>
      <c r="D511" s="79"/>
      <c r="E511" s="81"/>
      <c r="F511" s="81"/>
      <c r="G511" s="81"/>
      <c r="H511" s="79"/>
      <c r="I511" s="79"/>
      <c r="J511" s="79"/>
      <c r="K511" s="81"/>
      <c r="L511" s="79"/>
      <c r="M511" s="79"/>
      <c r="N511" s="79"/>
      <c r="O511" s="79"/>
      <c r="P511" s="79"/>
      <c r="Q511" s="79"/>
      <c r="R511" s="79"/>
      <c r="S511" s="79"/>
      <c r="T511" s="79"/>
      <c r="U511" s="79"/>
      <c r="V511" s="79"/>
      <c r="W511" s="79"/>
      <c r="X511" s="79"/>
      <c r="Y511" s="79"/>
      <c r="Z511" s="79"/>
      <c r="AA511" s="79"/>
      <c r="AB511" s="79"/>
      <c r="AC511" s="79"/>
      <c r="AD511" s="79"/>
      <c r="AE511" s="79"/>
      <c r="AF511" s="79"/>
      <c r="AG511" s="79"/>
      <c r="AH511" s="79"/>
      <c r="AI511" s="81"/>
    </row>
    <row r="512" spans="1:35" ht="18" customHeight="1">
      <c r="A512" s="79"/>
      <c r="B512" s="81"/>
      <c r="C512" s="81"/>
      <c r="D512" s="79"/>
      <c r="E512" s="81"/>
      <c r="F512" s="81"/>
      <c r="G512" s="81"/>
      <c r="H512" s="79"/>
      <c r="I512" s="79"/>
      <c r="J512" s="79"/>
      <c r="K512" s="81"/>
      <c r="L512" s="79"/>
      <c r="M512" s="79"/>
      <c r="N512" s="79"/>
      <c r="O512" s="79"/>
      <c r="P512" s="79"/>
      <c r="Q512" s="79"/>
      <c r="R512" s="79"/>
      <c r="S512" s="79"/>
      <c r="T512" s="79"/>
      <c r="U512" s="79"/>
      <c r="V512" s="79"/>
      <c r="W512" s="79"/>
      <c r="X512" s="79"/>
      <c r="Y512" s="79"/>
      <c r="Z512" s="79"/>
      <c r="AA512" s="79"/>
      <c r="AB512" s="79"/>
      <c r="AC512" s="79"/>
      <c r="AD512" s="79"/>
      <c r="AE512" s="79"/>
      <c r="AF512" s="79"/>
      <c r="AG512" s="79"/>
      <c r="AH512" s="79"/>
      <c r="AI512" s="81"/>
    </row>
    <row r="513" spans="1:35" ht="18" customHeight="1">
      <c r="A513" s="79"/>
      <c r="B513" s="81"/>
      <c r="C513" s="81"/>
      <c r="D513" s="79"/>
      <c r="E513" s="81"/>
      <c r="F513" s="81"/>
      <c r="G513" s="81"/>
      <c r="H513" s="79"/>
      <c r="I513" s="79"/>
      <c r="J513" s="79"/>
      <c r="K513" s="81"/>
      <c r="L513" s="79"/>
      <c r="M513" s="79"/>
      <c r="N513" s="79"/>
      <c r="O513" s="79"/>
      <c r="P513" s="79"/>
      <c r="Q513" s="79"/>
      <c r="R513" s="79"/>
      <c r="S513" s="79"/>
      <c r="T513" s="79"/>
      <c r="U513" s="79"/>
      <c r="V513" s="79"/>
      <c r="W513" s="79"/>
      <c r="X513" s="79"/>
      <c r="Y513" s="79"/>
      <c r="Z513" s="79"/>
      <c r="AA513" s="79"/>
      <c r="AB513" s="79"/>
      <c r="AC513" s="79"/>
      <c r="AD513" s="79"/>
      <c r="AE513" s="79"/>
      <c r="AF513" s="79"/>
      <c r="AG513" s="79"/>
      <c r="AH513" s="79"/>
      <c r="AI513" s="81"/>
    </row>
    <row r="514" spans="1:35" ht="18" customHeight="1">
      <c r="A514" s="79"/>
      <c r="B514" s="81"/>
      <c r="C514" s="81"/>
      <c r="D514" s="79"/>
      <c r="E514" s="81"/>
      <c r="F514" s="81"/>
      <c r="G514" s="81"/>
      <c r="H514" s="79"/>
      <c r="I514" s="79"/>
      <c r="J514" s="79"/>
      <c r="K514" s="81"/>
      <c r="L514" s="79"/>
      <c r="M514" s="79"/>
      <c r="N514" s="79"/>
      <c r="O514" s="79"/>
      <c r="P514" s="79"/>
      <c r="Q514" s="79"/>
      <c r="R514" s="79"/>
      <c r="S514" s="79"/>
      <c r="T514" s="79"/>
      <c r="U514" s="79"/>
      <c r="V514" s="79"/>
      <c r="W514" s="79"/>
      <c r="X514" s="79"/>
      <c r="Y514" s="79"/>
      <c r="Z514" s="79"/>
      <c r="AA514" s="79"/>
      <c r="AB514" s="79"/>
      <c r="AC514" s="79"/>
      <c r="AD514" s="79"/>
      <c r="AE514" s="79"/>
      <c r="AF514" s="79"/>
      <c r="AG514" s="79"/>
      <c r="AH514" s="79"/>
      <c r="AI514" s="81"/>
    </row>
    <row r="515" spans="1:35" ht="18" customHeight="1">
      <c r="A515" s="79"/>
      <c r="B515" s="81"/>
      <c r="C515" s="81"/>
      <c r="D515" s="79"/>
      <c r="E515" s="81"/>
      <c r="F515" s="81"/>
      <c r="G515" s="81"/>
      <c r="H515" s="79"/>
      <c r="I515" s="79"/>
      <c r="J515" s="79"/>
      <c r="K515" s="81"/>
      <c r="L515" s="79"/>
      <c r="M515" s="79"/>
      <c r="N515" s="79"/>
      <c r="O515" s="79"/>
      <c r="P515" s="79"/>
      <c r="Q515" s="79"/>
      <c r="R515" s="79"/>
      <c r="S515" s="79"/>
      <c r="T515" s="79"/>
      <c r="U515" s="79"/>
      <c r="V515" s="79"/>
      <c r="W515" s="79"/>
      <c r="X515" s="79"/>
      <c r="Y515" s="79"/>
      <c r="Z515" s="79"/>
      <c r="AA515" s="79"/>
      <c r="AB515" s="79"/>
      <c r="AC515" s="79"/>
      <c r="AD515" s="79"/>
      <c r="AE515" s="79"/>
      <c r="AF515" s="79"/>
      <c r="AG515" s="79"/>
      <c r="AH515" s="79"/>
      <c r="AI515" s="81"/>
    </row>
    <row r="516" spans="1:35" ht="18" customHeight="1">
      <c r="A516" s="79"/>
      <c r="B516" s="81"/>
      <c r="C516" s="81"/>
      <c r="D516" s="79"/>
      <c r="E516" s="81"/>
      <c r="F516" s="81"/>
      <c r="G516" s="81"/>
      <c r="H516" s="79"/>
      <c r="I516" s="79"/>
      <c r="J516" s="79"/>
      <c r="K516" s="81"/>
      <c r="L516" s="79"/>
      <c r="M516" s="79"/>
      <c r="N516" s="79"/>
      <c r="O516" s="79"/>
      <c r="P516" s="79"/>
      <c r="Q516" s="79"/>
      <c r="R516" s="79"/>
      <c r="S516" s="79"/>
      <c r="T516" s="79"/>
      <c r="U516" s="79"/>
      <c r="V516" s="79"/>
      <c r="W516" s="79"/>
      <c r="X516" s="79"/>
      <c r="Y516" s="79"/>
      <c r="Z516" s="79"/>
      <c r="AA516" s="79"/>
      <c r="AB516" s="79"/>
      <c r="AC516" s="79"/>
      <c r="AD516" s="79"/>
      <c r="AE516" s="79"/>
      <c r="AF516" s="79"/>
      <c r="AG516" s="79"/>
      <c r="AH516" s="79"/>
      <c r="AI516" s="81"/>
    </row>
    <row r="517" spans="1:35" ht="18" customHeight="1">
      <c r="A517" s="79"/>
      <c r="B517" s="81"/>
      <c r="C517" s="81"/>
      <c r="D517" s="79"/>
      <c r="E517" s="81"/>
      <c r="F517" s="81"/>
      <c r="G517" s="81"/>
      <c r="H517" s="79"/>
      <c r="I517" s="79"/>
      <c r="J517" s="79"/>
      <c r="K517" s="81"/>
      <c r="L517" s="79"/>
      <c r="M517" s="79"/>
      <c r="N517" s="79"/>
      <c r="O517" s="79"/>
      <c r="P517" s="79"/>
      <c r="Q517" s="79"/>
      <c r="R517" s="79"/>
      <c r="S517" s="79"/>
      <c r="T517" s="79"/>
      <c r="U517" s="79"/>
      <c r="V517" s="79"/>
      <c r="W517" s="79"/>
      <c r="X517" s="79"/>
      <c r="Y517" s="79"/>
      <c r="Z517" s="79"/>
      <c r="AA517" s="79"/>
      <c r="AB517" s="79"/>
      <c r="AC517" s="79"/>
      <c r="AD517" s="79"/>
      <c r="AE517" s="79"/>
      <c r="AF517" s="79"/>
      <c r="AG517" s="79"/>
      <c r="AH517" s="79"/>
      <c r="AI517" s="81"/>
    </row>
    <row r="518" spans="1:35" ht="18" customHeight="1">
      <c r="A518" s="79"/>
      <c r="B518" s="81"/>
      <c r="C518" s="81"/>
      <c r="D518" s="79"/>
      <c r="E518" s="81"/>
      <c r="F518" s="81"/>
      <c r="G518" s="81"/>
      <c r="H518" s="79"/>
      <c r="I518" s="79"/>
      <c r="J518" s="79"/>
      <c r="K518" s="81"/>
      <c r="L518" s="79"/>
      <c r="M518" s="79"/>
      <c r="N518" s="79"/>
      <c r="O518" s="79"/>
      <c r="P518" s="79"/>
      <c r="Q518" s="79"/>
      <c r="R518" s="79"/>
      <c r="S518" s="79"/>
      <c r="T518" s="79"/>
      <c r="U518" s="79"/>
      <c r="V518" s="79"/>
      <c r="W518" s="79"/>
      <c r="X518" s="79"/>
      <c r="Y518" s="79"/>
      <c r="Z518" s="79"/>
      <c r="AA518" s="79"/>
      <c r="AB518" s="79"/>
      <c r="AC518" s="79"/>
      <c r="AD518" s="79"/>
      <c r="AE518" s="79"/>
      <c r="AF518" s="79"/>
      <c r="AG518" s="79"/>
      <c r="AH518" s="79"/>
      <c r="AI518" s="81"/>
    </row>
    <row r="519" spans="1:35" ht="18" customHeight="1">
      <c r="A519" s="79"/>
      <c r="B519" s="81"/>
      <c r="C519" s="81"/>
      <c r="D519" s="79"/>
      <c r="E519" s="81"/>
      <c r="F519" s="81"/>
      <c r="G519" s="81"/>
      <c r="H519" s="79"/>
      <c r="I519" s="79"/>
      <c r="J519" s="79"/>
      <c r="K519" s="81"/>
      <c r="L519" s="79"/>
      <c r="M519" s="79"/>
      <c r="N519" s="79"/>
      <c r="O519" s="79"/>
      <c r="P519" s="79"/>
      <c r="Q519" s="79"/>
      <c r="R519" s="79"/>
      <c r="S519" s="79"/>
      <c r="T519" s="79"/>
      <c r="U519" s="79"/>
      <c r="V519" s="79"/>
      <c r="W519" s="79"/>
      <c r="X519" s="79"/>
      <c r="Y519" s="79"/>
      <c r="Z519" s="79"/>
      <c r="AA519" s="79"/>
      <c r="AB519" s="79"/>
      <c r="AC519" s="79"/>
      <c r="AD519" s="79"/>
      <c r="AE519" s="79"/>
      <c r="AF519" s="79"/>
      <c r="AG519" s="79"/>
      <c r="AH519" s="79"/>
      <c r="AI519" s="81"/>
    </row>
    <row r="520" spans="1:35" ht="18" customHeight="1">
      <c r="A520" s="79"/>
      <c r="B520" s="81"/>
      <c r="C520" s="81"/>
      <c r="D520" s="79"/>
      <c r="E520" s="81"/>
      <c r="F520" s="81"/>
      <c r="G520" s="81"/>
      <c r="H520" s="79"/>
      <c r="I520" s="79"/>
      <c r="J520" s="79"/>
      <c r="K520" s="81"/>
      <c r="L520" s="79"/>
      <c r="M520" s="79"/>
      <c r="N520" s="79"/>
      <c r="O520" s="79"/>
      <c r="P520" s="79"/>
      <c r="Q520" s="79"/>
      <c r="R520" s="79"/>
      <c r="S520" s="79"/>
      <c r="T520" s="79"/>
      <c r="U520" s="79"/>
      <c r="V520" s="79"/>
      <c r="W520" s="79"/>
      <c r="X520" s="79"/>
      <c r="Y520" s="79"/>
      <c r="Z520" s="79"/>
      <c r="AA520" s="79"/>
      <c r="AB520" s="79"/>
      <c r="AC520" s="79"/>
      <c r="AD520" s="79"/>
      <c r="AE520" s="79"/>
      <c r="AF520" s="79"/>
      <c r="AG520" s="79"/>
      <c r="AH520" s="79"/>
      <c r="AI520" s="81"/>
    </row>
    <row r="521" spans="1:35" ht="18" customHeight="1">
      <c r="A521" s="79"/>
      <c r="B521" s="81"/>
      <c r="C521" s="81"/>
      <c r="D521" s="79"/>
      <c r="E521" s="81"/>
      <c r="F521" s="81"/>
      <c r="G521" s="81"/>
      <c r="H521" s="79"/>
      <c r="I521" s="79"/>
      <c r="J521" s="79"/>
      <c r="K521" s="81"/>
      <c r="L521" s="79"/>
      <c r="M521" s="79"/>
      <c r="N521" s="79"/>
      <c r="O521" s="79"/>
      <c r="P521" s="79"/>
      <c r="Q521" s="79"/>
      <c r="R521" s="79"/>
      <c r="S521" s="79"/>
      <c r="T521" s="79"/>
      <c r="U521" s="79"/>
      <c r="V521" s="79"/>
      <c r="W521" s="79"/>
      <c r="X521" s="79"/>
      <c r="Y521" s="79"/>
      <c r="Z521" s="79"/>
      <c r="AA521" s="79"/>
      <c r="AB521" s="79"/>
      <c r="AC521" s="79"/>
      <c r="AD521" s="79"/>
      <c r="AE521" s="79"/>
      <c r="AF521" s="79"/>
      <c r="AG521" s="79"/>
      <c r="AH521" s="79"/>
      <c r="AI521" s="81"/>
    </row>
    <row r="522" spans="1:35" ht="18" customHeight="1">
      <c r="A522" s="79"/>
      <c r="B522" s="81"/>
      <c r="C522" s="81"/>
      <c r="D522" s="79"/>
      <c r="E522" s="81"/>
      <c r="F522" s="81"/>
      <c r="G522" s="81"/>
      <c r="H522" s="79"/>
      <c r="I522" s="79"/>
      <c r="J522" s="79"/>
      <c r="K522" s="81"/>
      <c r="L522" s="79"/>
      <c r="M522" s="79"/>
      <c r="N522" s="79"/>
      <c r="O522" s="79"/>
      <c r="P522" s="79"/>
      <c r="Q522" s="79"/>
      <c r="R522" s="79"/>
      <c r="S522" s="79"/>
      <c r="T522" s="79"/>
      <c r="U522" s="79"/>
      <c r="V522" s="79"/>
      <c r="W522" s="79"/>
      <c r="X522" s="79"/>
      <c r="Y522" s="79"/>
      <c r="Z522" s="79"/>
      <c r="AA522" s="79"/>
      <c r="AB522" s="79"/>
      <c r="AC522" s="79"/>
      <c r="AD522" s="79"/>
      <c r="AE522" s="79"/>
      <c r="AF522" s="79"/>
      <c r="AG522" s="79"/>
      <c r="AH522" s="79"/>
      <c r="AI522" s="81"/>
    </row>
    <row r="523" spans="1:35" ht="18" customHeight="1">
      <c r="A523" s="79"/>
      <c r="B523" s="81"/>
      <c r="C523" s="81"/>
      <c r="D523" s="79"/>
      <c r="E523" s="81"/>
      <c r="F523" s="81"/>
      <c r="G523" s="81"/>
      <c r="H523" s="79"/>
      <c r="I523" s="79"/>
      <c r="J523" s="79"/>
      <c r="K523" s="81"/>
      <c r="L523" s="79"/>
      <c r="M523" s="79"/>
      <c r="N523" s="79"/>
      <c r="O523" s="79"/>
      <c r="P523" s="79"/>
      <c r="Q523" s="79"/>
      <c r="R523" s="79"/>
      <c r="S523" s="79"/>
      <c r="T523" s="79"/>
      <c r="U523" s="79"/>
      <c r="V523" s="79"/>
      <c r="W523" s="79"/>
      <c r="X523" s="79"/>
      <c r="Y523" s="79"/>
      <c r="Z523" s="79"/>
      <c r="AA523" s="79"/>
      <c r="AB523" s="79"/>
      <c r="AC523" s="79"/>
      <c r="AD523" s="79"/>
      <c r="AE523" s="79"/>
      <c r="AF523" s="79"/>
      <c r="AG523" s="79"/>
      <c r="AH523" s="79"/>
      <c r="AI523" s="81"/>
    </row>
    <row r="524" spans="1:35" ht="18" customHeight="1">
      <c r="A524" s="79"/>
      <c r="B524" s="81"/>
      <c r="C524" s="81"/>
      <c r="D524" s="79"/>
      <c r="E524" s="81"/>
      <c r="F524" s="81"/>
      <c r="G524" s="81"/>
      <c r="H524" s="79"/>
      <c r="I524" s="79"/>
      <c r="J524" s="79"/>
      <c r="K524" s="81"/>
      <c r="L524" s="79"/>
      <c r="M524" s="79"/>
      <c r="N524" s="79"/>
      <c r="O524" s="79"/>
      <c r="P524" s="79"/>
      <c r="Q524" s="79"/>
      <c r="R524" s="79"/>
      <c r="S524" s="79"/>
      <c r="T524" s="79"/>
      <c r="U524" s="79"/>
      <c r="V524" s="79"/>
      <c r="W524" s="79"/>
      <c r="X524" s="79"/>
      <c r="Y524" s="79"/>
      <c r="Z524" s="79"/>
      <c r="AA524" s="79"/>
      <c r="AB524" s="79"/>
      <c r="AC524" s="79"/>
      <c r="AD524" s="79"/>
      <c r="AE524" s="79"/>
      <c r="AF524" s="79"/>
      <c r="AG524" s="79"/>
      <c r="AH524" s="79"/>
      <c r="AI524" s="81"/>
    </row>
    <row r="525" spans="1:35" ht="18" customHeight="1">
      <c r="A525" s="79"/>
      <c r="B525" s="81"/>
      <c r="C525" s="81"/>
      <c r="D525" s="79"/>
      <c r="E525" s="81"/>
      <c r="F525" s="81"/>
      <c r="G525" s="81"/>
      <c r="H525" s="79"/>
      <c r="I525" s="79"/>
      <c r="J525" s="79"/>
      <c r="K525" s="81"/>
      <c r="L525" s="79"/>
      <c r="M525" s="79"/>
      <c r="N525" s="79"/>
      <c r="O525" s="79"/>
      <c r="P525" s="79"/>
      <c r="Q525" s="79"/>
      <c r="R525" s="79"/>
      <c r="S525" s="79"/>
      <c r="T525" s="79"/>
      <c r="U525" s="79"/>
      <c r="V525" s="79"/>
      <c r="W525" s="79"/>
      <c r="X525" s="79"/>
      <c r="Y525" s="79"/>
      <c r="Z525" s="79"/>
      <c r="AA525" s="79"/>
      <c r="AB525" s="79"/>
      <c r="AC525" s="79"/>
      <c r="AD525" s="79"/>
      <c r="AE525" s="79"/>
      <c r="AF525" s="79"/>
      <c r="AG525" s="79"/>
      <c r="AH525" s="79"/>
      <c r="AI525" s="81"/>
    </row>
    <row r="526" spans="1:35" ht="18" customHeight="1">
      <c r="A526" s="79"/>
      <c r="B526" s="81"/>
      <c r="C526" s="81"/>
      <c r="D526" s="79"/>
      <c r="E526" s="81"/>
      <c r="F526" s="81"/>
      <c r="G526" s="81"/>
      <c r="H526" s="79"/>
      <c r="I526" s="79"/>
      <c r="J526" s="79"/>
      <c r="K526" s="81"/>
      <c r="L526" s="79"/>
      <c r="M526" s="79"/>
      <c r="N526" s="79"/>
      <c r="O526" s="79"/>
      <c r="P526" s="79"/>
      <c r="Q526" s="79"/>
      <c r="R526" s="79"/>
      <c r="S526" s="79"/>
      <c r="T526" s="79"/>
      <c r="U526" s="79"/>
      <c r="V526" s="79"/>
      <c r="W526" s="79"/>
      <c r="X526" s="79"/>
      <c r="Y526" s="79"/>
      <c r="Z526" s="79"/>
      <c r="AA526" s="79"/>
      <c r="AB526" s="79"/>
      <c r="AC526" s="79"/>
      <c r="AD526" s="79"/>
      <c r="AE526" s="79"/>
      <c r="AF526" s="79"/>
      <c r="AG526" s="79"/>
      <c r="AH526" s="79"/>
      <c r="AI526" s="81"/>
    </row>
    <row r="527" spans="1:35" ht="18" customHeight="1">
      <c r="A527" s="79"/>
      <c r="B527" s="81"/>
      <c r="C527" s="81"/>
      <c r="D527" s="79"/>
      <c r="E527" s="81"/>
      <c r="F527" s="81"/>
      <c r="G527" s="81"/>
      <c r="H527" s="79"/>
      <c r="I527" s="79"/>
      <c r="J527" s="79"/>
      <c r="K527" s="81"/>
      <c r="L527" s="79"/>
      <c r="M527" s="79"/>
      <c r="N527" s="79"/>
      <c r="O527" s="79"/>
      <c r="P527" s="79"/>
      <c r="Q527" s="79"/>
      <c r="R527" s="79"/>
      <c r="S527" s="79"/>
      <c r="T527" s="79"/>
      <c r="U527" s="79"/>
      <c r="V527" s="79"/>
      <c r="W527" s="79"/>
      <c r="X527" s="79"/>
      <c r="Y527" s="79"/>
      <c r="Z527" s="79"/>
      <c r="AA527" s="79"/>
      <c r="AB527" s="79"/>
      <c r="AC527" s="79"/>
      <c r="AD527" s="79"/>
      <c r="AE527" s="79"/>
      <c r="AF527" s="79"/>
      <c r="AG527" s="79"/>
      <c r="AH527" s="79"/>
      <c r="AI527" s="81"/>
    </row>
    <row r="528" spans="1:35" ht="18" customHeight="1">
      <c r="A528" s="79"/>
      <c r="B528" s="81"/>
      <c r="C528" s="81"/>
      <c r="D528" s="79"/>
      <c r="E528" s="81"/>
      <c r="F528" s="81"/>
      <c r="G528" s="81"/>
      <c r="H528" s="79"/>
      <c r="I528" s="79"/>
      <c r="J528" s="79"/>
      <c r="K528" s="81"/>
      <c r="L528" s="79"/>
      <c r="M528" s="79"/>
      <c r="N528" s="79"/>
      <c r="O528" s="79"/>
      <c r="P528" s="79"/>
      <c r="Q528" s="79"/>
      <c r="R528" s="79"/>
      <c r="S528" s="79"/>
      <c r="T528" s="79"/>
      <c r="U528" s="79"/>
      <c r="V528" s="79"/>
      <c r="W528" s="79"/>
      <c r="X528" s="79"/>
      <c r="Y528" s="79"/>
      <c r="Z528" s="79"/>
      <c r="AA528" s="79"/>
      <c r="AB528" s="79"/>
      <c r="AC528" s="79"/>
      <c r="AD528" s="79"/>
      <c r="AE528" s="79"/>
      <c r="AF528" s="79"/>
      <c r="AG528" s="79"/>
      <c r="AH528" s="79"/>
      <c r="AI528" s="81"/>
    </row>
    <row r="529" spans="1:35" ht="18" customHeight="1">
      <c r="A529" s="79"/>
      <c r="B529" s="81"/>
      <c r="C529" s="81"/>
      <c r="D529" s="79"/>
      <c r="E529" s="81"/>
      <c r="F529" s="81"/>
      <c r="G529" s="81"/>
      <c r="H529" s="79"/>
      <c r="I529" s="79"/>
      <c r="J529" s="79"/>
      <c r="K529" s="81"/>
      <c r="L529" s="79"/>
      <c r="M529" s="79"/>
      <c r="N529" s="79"/>
      <c r="O529" s="79"/>
      <c r="P529" s="79"/>
      <c r="Q529" s="79"/>
      <c r="R529" s="79"/>
      <c r="S529" s="79"/>
      <c r="T529" s="79"/>
      <c r="U529" s="79"/>
      <c r="V529" s="79"/>
      <c r="W529" s="79"/>
      <c r="X529" s="79"/>
      <c r="Y529" s="79"/>
      <c r="Z529" s="79"/>
      <c r="AA529" s="79"/>
      <c r="AB529" s="79"/>
      <c r="AC529" s="79"/>
      <c r="AD529" s="79"/>
      <c r="AE529" s="79"/>
      <c r="AF529" s="79"/>
      <c r="AG529" s="79"/>
      <c r="AH529" s="79"/>
      <c r="AI529" s="81"/>
    </row>
    <row r="530" spans="1:35" ht="18" customHeight="1">
      <c r="A530" s="79"/>
      <c r="B530" s="81"/>
      <c r="C530" s="81"/>
      <c r="D530" s="79"/>
      <c r="E530" s="81"/>
      <c r="F530" s="81"/>
      <c r="G530" s="81"/>
      <c r="H530" s="79"/>
      <c r="I530" s="79"/>
      <c r="J530" s="79"/>
      <c r="K530" s="81"/>
      <c r="L530" s="79"/>
      <c r="M530" s="79"/>
      <c r="N530" s="79"/>
      <c r="O530" s="79"/>
      <c r="P530" s="79"/>
      <c r="Q530" s="79"/>
      <c r="R530" s="79"/>
      <c r="S530" s="79"/>
      <c r="T530" s="79"/>
      <c r="U530" s="79"/>
      <c r="V530" s="79"/>
      <c r="W530" s="79"/>
      <c r="X530" s="79"/>
      <c r="Y530" s="79"/>
      <c r="Z530" s="79"/>
      <c r="AA530" s="79"/>
      <c r="AB530" s="79"/>
      <c r="AC530" s="79"/>
      <c r="AD530" s="79"/>
      <c r="AE530" s="79"/>
      <c r="AF530" s="79"/>
      <c r="AG530" s="79"/>
      <c r="AH530" s="79"/>
      <c r="AI530" s="81"/>
    </row>
    <row r="531" spans="1:35" ht="18" customHeight="1">
      <c r="A531" s="79"/>
      <c r="B531" s="81"/>
      <c r="C531" s="81"/>
      <c r="D531" s="79"/>
      <c r="E531" s="81"/>
      <c r="F531" s="81"/>
      <c r="G531" s="81"/>
      <c r="H531" s="79"/>
      <c r="I531" s="79"/>
      <c r="J531" s="79"/>
      <c r="K531" s="81"/>
      <c r="L531" s="79"/>
      <c r="M531" s="79"/>
      <c r="N531" s="79"/>
      <c r="O531" s="79"/>
      <c r="P531" s="79"/>
      <c r="Q531" s="79"/>
      <c r="R531" s="79"/>
      <c r="S531" s="79"/>
      <c r="T531" s="79"/>
      <c r="U531" s="79"/>
      <c r="V531" s="79"/>
      <c r="W531" s="79"/>
      <c r="X531" s="79"/>
      <c r="Y531" s="79"/>
      <c r="Z531" s="79"/>
      <c r="AA531" s="79"/>
      <c r="AB531" s="79"/>
      <c r="AC531" s="79"/>
      <c r="AD531" s="79"/>
      <c r="AE531" s="79"/>
      <c r="AF531" s="79"/>
      <c r="AG531" s="79"/>
      <c r="AH531" s="79"/>
      <c r="AI531" s="81"/>
    </row>
    <row r="532" spans="1:35" ht="18" customHeight="1">
      <c r="A532" s="79"/>
      <c r="B532" s="81"/>
      <c r="C532" s="81"/>
      <c r="D532" s="79"/>
      <c r="E532" s="81"/>
      <c r="F532" s="81"/>
      <c r="G532" s="81"/>
      <c r="H532" s="79"/>
      <c r="I532" s="79"/>
      <c r="J532" s="79"/>
      <c r="K532" s="81"/>
      <c r="L532" s="79"/>
      <c r="M532" s="79"/>
      <c r="N532" s="79"/>
      <c r="O532" s="79"/>
      <c r="P532" s="79"/>
      <c r="Q532" s="79"/>
      <c r="R532" s="79"/>
      <c r="S532" s="79"/>
      <c r="T532" s="79"/>
      <c r="U532" s="79"/>
      <c r="V532" s="79"/>
      <c r="W532" s="79"/>
      <c r="X532" s="79"/>
      <c r="Y532" s="79"/>
      <c r="Z532" s="79"/>
      <c r="AA532" s="79"/>
      <c r="AB532" s="79"/>
      <c r="AC532" s="79"/>
      <c r="AD532" s="79"/>
      <c r="AE532" s="79"/>
      <c r="AF532" s="79"/>
      <c r="AG532" s="79"/>
      <c r="AH532" s="79"/>
      <c r="AI532" s="81"/>
    </row>
    <row r="533" spans="1:35" ht="18" customHeight="1">
      <c r="A533" s="79"/>
      <c r="B533" s="81"/>
      <c r="C533" s="81"/>
      <c r="D533" s="79"/>
      <c r="E533" s="81"/>
      <c r="F533" s="81"/>
      <c r="G533" s="81"/>
      <c r="H533" s="79"/>
      <c r="I533" s="79"/>
      <c r="J533" s="79"/>
      <c r="K533" s="81"/>
      <c r="L533" s="79"/>
      <c r="M533" s="79"/>
      <c r="N533" s="79"/>
      <c r="O533" s="79"/>
      <c r="P533" s="79"/>
      <c r="Q533" s="79"/>
      <c r="R533" s="79"/>
      <c r="S533" s="79"/>
      <c r="T533" s="79"/>
      <c r="U533" s="79"/>
      <c r="V533" s="79"/>
      <c r="W533" s="79"/>
      <c r="X533" s="79"/>
      <c r="Y533" s="79"/>
      <c r="Z533" s="79"/>
      <c r="AA533" s="79"/>
      <c r="AB533" s="79"/>
      <c r="AC533" s="79"/>
      <c r="AD533" s="79"/>
      <c r="AE533" s="79"/>
      <c r="AF533" s="79"/>
      <c r="AG533" s="79"/>
      <c r="AH533" s="79"/>
      <c r="AI533" s="81"/>
    </row>
    <row r="534" spans="1:35" ht="18" customHeight="1">
      <c r="A534" s="79"/>
      <c r="B534" s="81"/>
      <c r="C534" s="81"/>
      <c r="D534" s="79"/>
      <c r="E534" s="81"/>
      <c r="F534" s="81"/>
      <c r="G534" s="81"/>
      <c r="H534" s="79"/>
      <c r="I534" s="79"/>
      <c r="J534" s="79"/>
      <c r="K534" s="81"/>
      <c r="L534" s="79"/>
      <c r="M534" s="79"/>
      <c r="N534" s="79"/>
      <c r="O534" s="79"/>
      <c r="P534" s="79"/>
      <c r="Q534" s="79"/>
      <c r="R534" s="79"/>
      <c r="S534" s="79"/>
      <c r="T534" s="79"/>
      <c r="U534" s="79"/>
      <c r="V534" s="79"/>
      <c r="W534" s="79"/>
      <c r="X534" s="79"/>
      <c r="Y534" s="79"/>
      <c r="Z534" s="79"/>
      <c r="AA534" s="79"/>
      <c r="AB534" s="79"/>
      <c r="AC534" s="79"/>
      <c r="AD534" s="79"/>
      <c r="AE534" s="79"/>
      <c r="AF534" s="79"/>
      <c r="AG534" s="79"/>
      <c r="AH534" s="79"/>
      <c r="AI534" s="81"/>
    </row>
    <row r="535" spans="1:35" ht="18" customHeight="1">
      <c r="A535" s="79"/>
      <c r="B535" s="81"/>
      <c r="C535" s="81"/>
      <c r="D535" s="79"/>
      <c r="E535" s="81"/>
      <c r="F535" s="81"/>
      <c r="G535" s="81"/>
      <c r="H535" s="79"/>
      <c r="I535" s="79"/>
      <c r="J535" s="79"/>
      <c r="K535" s="81"/>
      <c r="L535" s="79"/>
      <c r="M535" s="79"/>
      <c r="N535" s="79"/>
      <c r="O535" s="79"/>
      <c r="P535" s="79"/>
      <c r="Q535" s="79"/>
      <c r="R535" s="79"/>
      <c r="S535" s="79"/>
      <c r="T535" s="79"/>
      <c r="U535" s="79"/>
      <c r="V535" s="79"/>
      <c r="W535" s="79"/>
      <c r="X535" s="79"/>
      <c r="Y535" s="79"/>
      <c r="Z535" s="79"/>
      <c r="AA535" s="79"/>
      <c r="AB535" s="79"/>
      <c r="AC535" s="79"/>
      <c r="AD535" s="79"/>
      <c r="AE535" s="79"/>
      <c r="AF535" s="79"/>
      <c r="AG535" s="79"/>
      <c r="AH535" s="79"/>
      <c r="AI535" s="81"/>
    </row>
    <row r="536" spans="1:35" ht="18" customHeight="1">
      <c r="A536" s="79"/>
      <c r="B536" s="81"/>
      <c r="C536" s="81"/>
      <c r="D536" s="79"/>
      <c r="E536" s="81"/>
      <c r="F536" s="81"/>
      <c r="G536" s="81"/>
      <c r="H536" s="79"/>
      <c r="I536" s="79"/>
      <c r="J536" s="79"/>
      <c r="K536" s="81"/>
      <c r="L536" s="79"/>
      <c r="M536" s="79"/>
      <c r="N536" s="79"/>
      <c r="O536" s="79"/>
      <c r="P536" s="79"/>
      <c r="Q536" s="79"/>
      <c r="R536" s="79"/>
      <c r="S536" s="79"/>
      <c r="T536" s="79"/>
      <c r="U536" s="79"/>
      <c r="V536" s="79"/>
      <c r="W536" s="79"/>
      <c r="X536" s="79"/>
      <c r="Y536" s="79"/>
      <c r="Z536" s="79"/>
      <c r="AA536" s="79"/>
      <c r="AB536" s="79"/>
      <c r="AC536" s="79"/>
      <c r="AD536" s="79"/>
      <c r="AE536" s="79"/>
      <c r="AF536" s="79"/>
      <c r="AG536" s="79"/>
      <c r="AH536" s="79"/>
      <c r="AI536" s="81"/>
    </row>
    <row r="537" spans="1:35" ht="18" customHeight="1">
      <c r="A537" s="79"/>
      <c r="B537" s="81"/>
      <c r="C537" s="81"/>
      <c r="D537" s="79"/>
      <c r="E537" s="81"/>
      <c r="F537" s="81"/>
      <c r="G537" s="81"/>
      <c r="H537" s="79"/>
      <c r="I537" s="79"/>
      <c r="J537" s="79"/>
      <c r="K537" s="81"/>
      <c r="L537" s="79"/>
      <c r="M537" s="79"/>
      <c r="N537" s="79"/>
      <c r="O537" s="79"/>
      <c r="P537" s="79"/>
      <c r="Q537" s="79"/>
      <c r="R537" s="79"/>
      <c r="S537" s="79"/>
      <c r="T537" s="79"/>
      <c r="U537" s="79"/>
      <c r="V537" s="79"/>
      <c r="W537" s="79"/>
      <c r="X537" s="79"/>
      <c r="Y537" s="79"/>
      <c r="Z537" s="79"/>
      <c r="AA537" s="79"/>
      <c r="AB537" s="79"/>
      <c r="AC537" s="79"/>
      <c r="AD537" s="79"/>
      <c r="AE537" s="79"/>
      <c r="AF537" s="79"/>
      <c r="AG537" s="79"/>
      <c r="AH537" s="79"/>
      <c r="AI537" s="81"/>
    </row>
    <row r="538" spans="1:35" ht="18" customHeight="1">
      <c r="A538" s="79"/>
      <c r="B538" s="81"/>
      <c r="C538" s="81"/>
      <c r="D538" s="79"/>
      <c r="E538" s="81"/>
      <c r="F538" s="81"/>
      <c r="G538" s="81"/>
      <c r="H538" s="79"/>
      <c r="I538" s="79"/>
      <c r="J538" s="79"/>
      <c r="K538" s="81"/>
      <c r="L538" s="79"/>
      <c r="M538" s="79"/>
      <c r="N538" s="79"/>
      <c r="O538" s="79"/>
      <c r="P538" s="79"/>
      <c r="Q538" s="79"/>
      <c r="R538" s="79"/>
      <c r="S538" s="79"/>
      <c r="T538" s="79"/>
      <c r="U538" s="79"/>
      <c r="V538" s="79"/>
      <c r="W538" s="79"/>
      <c r="X538" s="79"/>
      <c r="Y538" s="79"/>
      <c r="Z538" s="79"/>
      <c r="AA538" s="79"/>
      <c r="AB538" s="79"/>
      <c r="AC538" s="79"/>
      <c r="AD538" s="79"/>
      <c r="AE538" s="79"/>
      <c r="AF538" s="79"/>
      <c r="AG538" s="79"/>
      <c r="AH538" s="79"/>
      <c r="AI538" s="81"/>
    </row>
    <row r="539" spans="1:35" ht="18" customHeight="1">
      <c r="A539" s="79"/>
      <c r="B539" s="81"/>
      <c r="C539" s="81"/>
      <c r="D539" s="79"/>
      <c r="E539" s="81"/>
      <c r="F539" s="81"/>
      <c r="G539" s="81"/>
      <c r="H539" s="79"/>
      <c r="I539" s="79"/>
      <c r="J539" s="79"/>
      <c r="K539" s="81"/>
      <c r="L539" s="79"/>
      <c r="M539" s="79"/>
      <c r="N539" s="79"/>
      <c r="O539" s="79"/>
      <c r="P539" s="79"/>
      <c r="Q539" s="79"/>
      <c r="R539" s="79"/>
      <c r="S539" s="79"/>
      <c r="T539" s="79"/>
      <c r="U539" s="79"/>
      <c r="V539" s="79"/>
      <c r="W539" s="79"/>
      <c r="X539" s="79"/>
      <c r="Y539" s="79"/>
      <c r="Z539" s="79"/>
      <c r="AA539" s="79"/>
      <c r="AB539" s="79"/>
      <c r="AC539" s="79"/>
      <c r="AD539" s="79"/>
      <c r="AE539" s="79"/>
      <c r="AF539" s="79"/>
      <c r="AG539" s="79"/>
      <c r="AH539" s="79"/>
      <c r="AI539" s="81"/>
    </row>
    <row r="540" spans="1:35" ht="18" customHeight="1">
      <c r="A540" s="79"/>
      <c r="B540" s="81"/>
      <c r="C540" s="81"/>
      <c r="D540" s="79"/>
      <c r="E540" s="81"/>
      <c r="F540" s="81"/>
      <c r="G540" s="81"/>
      <c r="H540" s="79"/>
      <c r="I540" s="79"/>
      <c r="J540" s="79"/>
      <c r="K540" s="81"/>
      <c r="L540" s="79"/>
      <c r="M540" s="79"/>
      <c r="N540" s="79"/>
      <c r="O540" s="79"/>
      <c r="P540" s="79"/>
      <c r="Q540" s="79"/>
      <c r="R540" s="79"/>
      <c r="S540" s="79"/>
      <c r="T540" s="79"/>
      <c r="U540" s="79"/>
      <c r="V540" s="79"/>
      <c r="W540" s="79"/>
      <c r="X540" s="79"/>
      <c r="Y540" s="79"/>
      <c r="Z540" s="79"/>
      <c r="AA540" s="79"/>
      <c r="AB540" s="79"/>
      <c r="AC540" s="79"/>
      <c r="AD540" s="79"/>
      <c r="AE540" s="79"/>
      <c r="AF540" s="79"/>
      <c r="AG540" s="79"/>
      <c r="AH540" s="79"/>
      <c r="AI540" s="81"/>
    </row>
    <row r="541" spans="1:35" ht="18" customHeight="1">
      <c r="A541" s="79"/>
      <c r="B541" s="81"/>
      <c r="C541" s="81"/>
      <c r="D541" s="79"/>
      <c r="E541" s="81"/>
      <c r="F541" s="81"/>
      <c r="G541" s="81"/>
      <c r="H541" s="79"/>
      <c r="I541" s="79"/>
      <c r="J541" s="79"/>
      <c r="K541" s="81"/>
      <c r="L541" s="79"/>
      <c r="M541" s="79"/>
      <c r="N541" s="79"/>
      <c r="O541" s="79"/>
      <c r="P541" s="79"/>
      <c r="Q541" s="79"/>
      <c r="R541" s="79"/>
      <c r="S541" s="79"/>
      <c r="T541" s="79"/>
      <c r="U541" s="79"/>
      <c r="V541" s="79"/>
      <c r="W541" s="79"/>
      <c r="X541" s="79"/>
      <c r="Y541" s="79"/>
      <c r="Z541" s="79"/>
      <c r="AA541" s="79"/>
      <c r="AB541" s="79"/>
      <c r="AC541" s="79"/>
      <c r="AD541" s="79"/>
      <c r="AE541" s="79"/>
      <c r="AF541" s="79"/>
      <c r="AG541" s="79"/>
      <c r="AH541" s="79"/>
      <c r="AI541" s="81"/>
    </row>
    <row r="542" spans="1:35" ht="18" customHeight="1">
      <c r="A542" s="79"/>
      <c r="B542" s="81"/>
      <c r="C542" s="81"/>
      <c r="D542" s="79"/>
      <c r="E542" s="81"/>
      <c r="F542" s="81"/>
      <c r="G542" s="81"/>
      <c r="H542" s="79"/>
      <c r="I542" s="79"/>
      <c r="J542" s="79"/>
      <c r="K542" s="81"/>
      <c r="L542" s="79"/>
      <c r="M542" s="79"/>
      <c r="N542" s="79"/>
      <c r="O542" s="79"/>
      <c r="P542" s="79"/>
      <c r="Q542" s="79"/>
      <c r="R542" s="79"/>
      <c r="S542" s="79"/>
      <c r="T542" s="79"/>
      <c r="U542" s="79"/>
      <c r="V542" s="79"/>
      <c r="W542" s="79"/>
      <c r="X542" s="79"/>
      <c r="Y542" s="79"/>
      <c r="Z542" s="79"/>
      <c r="AA542" s="79"/>
      <c r="AB542" s="79"/>
      <c r="AC542" s="79"/>
      <c r="AD542" s="79"/>
      <c r="AE542" s="79"/>
      <c r="AF542" s="79"/>
      <c r="AG542" s="79"/>
      <c r="AH542" s="79"/>
      <c r="AI542" s="81"/>
    </row>
    <row r="543" spans="1:35" ht="18" customHeight="1">
      <c r="A543" s="79"/>
      <c r="B543" s="81"/>
      <c r="C543" s="81"/>
      <c r="D543" s="79"/>
      <c r="E543" s="81"/>
      <c r="F543" s="81"/>
      <c r="G543" s="81"/>
      <c r="H543" s="79"/>
      <c r="I543" s="79"/>
      <c r="J543" s="79"/>
      <c r="K543" s="81"/>
      <c r="L543" s="79"/>
      <c r="M543" s="79"/>
      <c r="N543" s="79"/>
      <c r="O543" s="79"/>
      <c r="P543" s="79"/>
      <c r="Q543" s="79"/>
      <c r="R543" s="79"/>
      <c r="S543" s="79"/>
      <c r="T543" s="79"/>
      <c r="U543" s="79"/>
      <c r="V543" s="79"/>
      <c r="W543" s="79"/>
      <c r="X543" s="79"/>
      <c r="Y543" s="79"/>
      <c r="Z543" s="79"/>
      <c r="AA543" s="79"/>
      <c r="AB543" s="79"/>
      <c r="AC543" s="79"/>
      <c r="AD543" s="79"/>
      <c r="AE543" s="79"/>
      <c r="AF543" s="79"/>
      <c r="AG543" s="79"/>
      <c r="AH543" s="79"/>
      <c r="AI543" s="81"/>
    </row>
    <row r="544" spans="1:35" ht="18" customHeight="1">
      <c r="A544" s="79"/>
      <c r="B544" s="81"/>
      <c r="C544" s="81"/>
      <c r="D544" s="79"/>
      <c r="E544" s="81"/>
      <c r="F544" s="81"/>
      <c r="G544" s="81"/>
      <c r="H544" s="79"/>
      <c r="I544" s="79"/>
      <c r="J544" s="79"/>
      <c r="K544" s="81"/>
      <c r="L544" s="79"/>
      <c r="M544" s="79"/>
      <c r="N544" s="79"/>
      <c r="O544" s="79"/>
      <c r="P544" s="79"/>
      <c r="Q544" s="79"/>
      <c r="R544" s="79"/>
      <c r="S544" s="79"/>
      <c r="T544" s="79"/>
      <c r="U544" s="79"/>
      <c r="V544" s="79"/>
      <c r="W544" s="79"/>
      <c r="X544" s="79"/>
      <c r="Y544" s="79"/>
      <c r="Z544" s="79"/>
      <c r="AA544" s="79"/>
      <c r="AB544" s="79"/>
      <c r="AC544" s="79"/>
      <c r="AD544" s="79"/>
      <c r="AE544" s="79"/>
      <c r="AF544" s="79"/>
      <c r="AG544" s="79"/>
      <c r="AH544" s="79"/>
      <c r="AI544" s="81"/>
    </row>
    <row r="545" spans="1:35" ht="18" customHeight="1">
      <c r="A545" s="79"/>
      <c r="B545" s="81"/>
      <c r="C545" s="81"/>
      <c r="D545" s="79"/>
      <c r="E545" s="81"/>
      <c r="F545" s="81"/>
      <c r="G545" s="81"/>
      <c r="H545" s="79"/>
      <c r="I545" s="79"/>
      <c r="J545" s="79"/>
      <c r="K545" s="81"/>
      <c r="L545" s="79"/>
      <c r="M545" s="79"/>
      <c r="N545" s="79"/>
      <c r="O545" s="79"/>
      <c r="P545" s="79"/>
      <c r="Q545" s="79"/>
      <c r="R545" s="79"/>
      <c r="S545" s="79"/>
      <c r="T545" s="79"/>
      <c r="U545" s="79"/>
      <c r="V545" s="79"/>
      <c r="W545" s="79"/>
      <c r="X545" s="79"/>
      <c r="Y545" s="79"/>
      <c r="Z545" s="79"/>
      <c r="AA545" s="79"/>
      <c r="AB545" s="79"/>
      <c r="AC545" s="79"/>
      <c r="AD545" s="79"/>
      <c r="AE545" s="79"/>
      <c r="AF545" s="79"/>
      <c r="AG545" s="79"/>
      <c r="AH545" s="79"/>
      <c r="AI545" s="81"/>
    </row>
    <row r="546" spans="1:35" ht="18" customHeight="1">
      <c r="A546" s="79"/>
      <c r="B546" s="81"/>
      <c r="C546" s="81"/>
      <c r="D546" s="79"/>
      <c r="E546" s="81"/>
      <c r="F546" s="81"/>
      <c r="G546" s="81"/>
      <c r="H546" s="79"/>
      <c r="I546" s="79"/>
      <c r="J546" s="79"/>
      <c r="K546" s="81"/>
      <c r="L546" s="79"/>
      <c r="M546" s="79"/>
      <c r="N546" s="79"/>
      <c r="O546" s="79"/>
      <c r="P546" s="79"/>
      <c r="Q546" s="79"/>
      <c r="R546" s="79"/>
      <c r="S546" s="79"/>
      <c r="T546" s="79"/>
      <c r="U546" s="79"/>
      <c r="V546" s="79"/>
      <c r="W546" s="79"/>
      <c r="X546" s="79"/>
      <c r="Y546" s="79"/>
      <c r="Z546" s="79"/>
      <c r="AA546" s="79"/>
      <c r="AB546" s="79"/>
      <c r="AC546" s="79"/>
      <c r="AD546" s="79"/>
      <c r="AE546" s="79"/>
      <c r="AF546" s="79"/>
      <c r="AG546" s="79"/>
      <c r="AH546" s="79"/>
      <c r="AI546" s="81"/>
    </row>
    <row r="547" spans="1:35" ht="18" customHeight="1">
      <c r="A547" s="79"/>
      <c r="B547" s="81"/>
      <c r="C547" s="81"/>
      <c r="D547" s="79"/>
      <c r="E547" s="81"/>
      <c r="F547" s="81"/>
      <c r="G547" s="81"/>
      <c r="H547" s="79"/>
      <c r="I547" s="79"/>
      <c r="J547" s="79"/>
      <c r="K547" s="81"/>
      <c r="L547" s="79"/>
      <c r="M547" s="79"/>
      <c r="N547" s="79"/>
      <c r="O547" s="79"/>
      <c r="P547" s="79"/>
      <c r="Q547" s="79"/>
      <c r="R547" s="79"/>
      <c r="S547" s="79"/>
      <c r="T547" s="79"/>
      <c r="U547" s="79"/>
      <c r="V547" s="79"/>
      <c r="W547" s="79"/>
      <c r="X547" s="79"/>
      <c r="Y547" s="79"/>
      <c r="Z547" s="79"/>
      <c r="AA547" s="79"/>
      <c r="AB547" s="79"/>
      <c r="AC547" s="79"/>
      <c r="AD547" s="79"/>
      <c r="AE547" s="79"/>
      <c r="AF547" s="79"/>
      <c r="AG547" s="79"/>
      <c r="AH547" s="79"/>
      <c r="AI547" s="81"/>
    </row>
    <row r="548" spans="1:35" ht="18" customHeight="1">
      <c r="A548" s="79"/>
      <c r="B548" s="81"/>
      <c r="C548" s="81"/>
      <c r="D548" s="79"/>
      <c r="E548" s="81"/>
      <c r="F548" s="81"/>
      <c r="G548" s="81"/>
      <c r="H548" s="79"/>
      <c r="I548" s="79"/>
      <c r="J548" s="79"/>
      <c r="K548" s="81"/>
      <c r="L548" s="79"/>
      <c r="M548" s="79"/>
      <c r="N548" s="79"/>
      <c r="O548" s="79"/>
      <c r="P548" s="79"/>
      <c r="Q548" s="79"/>
      <c r="R548" s="79"/>
      <c r="S548" s="79"/>
      <c r="T548" s="79"/>
      <c r="U548" s="79"/>
      <c r="V548" s="79"/>
      <c r="W548" s="79"/>
      <c r="X548" s="79"/>
      <c r="Y548" s="79"/>
      <c r="Z548" s="79"/>
      <c r="AA548" s="79"/>
      <c r="AB548" s="79"/>
      <c r="AC548" s="79"/>
      <c r="AD548" s="79"/>
      <c r="AE548" s="79"/>
      <c r="AF548" s="79"/>
      <c r="AG548" s="79"/>
      <c r="AH548" s="79"/>
      <c r="AI548" s="81"/>
    </row>
    <row r="549" spans="1:35" ht="18" customHeight="1">
      <c r="A549" s="79"/>
      <c r="B549" s="81"/>
      <c r="C549" s="81"/>
      <c r="D549" s="79"/>
      <c r="E549" s="81"/>
      <c r="F549" s="81"/>
      <c r="G549" s="81"/>
      <c r="H549" s="79"/>
      <c r="I549" s="79"/>
      <c r="J549" s="79"/>
      <c r="K549" s="81"/>
      <c r="L549" s="79"/>
      <c r="M549" s="79"/>
      <c r="N549" s="79"/>
      <c r="O549" s="79"/>
      <c r="P549" s="79"/>
      <c r="Q549" s="79"/>
      <c r="R549" s="79"/>
      <c r="S549" s="79"/>
      <c r="T549" s="79"/>
      <c r="U549" s="79"/>
      <c r="V549" s="79"/>
      <c r="W549" s="79"/>
      <c r="X549" s="79"/>
      <c r="Y549" s="79"/>
      <c r="Z549" s="79"/>
      <c r="AA549" s="79"/>
      <c r="AB549" s="79"/>
      <c r="AC549" s="79"/>
      <c r="AD549" s="79"/>
      <c r="AE549" s="79"/>
      <c r="AF549" s="79"/>
      <c r="AG549" s="79"/>
      <c r="AH549" s="79"/>
      <c r="AI549" s="81"/>
    </row>
    <row r="550" spans="1:35" ht="18" customHeight="1">
      <c r="A550" s="79"/>
      <c r="B550" s="81"/>
      <c r="C550" s="81"/>
      <c r="D550" s="79"/>
      <c r="E550" s="81"/>
      <c r="F550" s="81"/>
      <c r="G550" s="81"/>
      <c r="H550" s="79"/>
      <c r="I550" s="79"/>
      <c r="J550" s="79"/>
      <c r="K550" s="81"/>
      <c r="L550" s="79"/>
      <c r="M550" s="79"/>
      <c r="N550" s="79"/>
      <c r="O550" s="79"/>
      <c r="P550" s="79"/>
      <c r="Q550" s="79"/>
      <c r="R550" s="79"/>
      <c r="S550" s="79"/>
      <c r="T550" s="79"/>
      <c r="U550" s="79"/>
      <c r="V550" s="79"/>
      <c r="W550" s="79"/>
      <c r="X550" s="79"/>
      <c r="Y550" s="79"/>
      <c r="Z550" s="79"/>
      <c r="AA550" s="79"/>
      <c r="AB550" s="79"/>
      <c r="AC550" s="79"/>
      <c r="AD550" s="79"/>
      <c r="AE550" s="79"/>
      <c r="AF550" s="79"/>
      <c r="AG550" s="79"/>
      <c r="AH550" s="79"/>
      <c r="AI550" s="81"/>
    </row>
    <row r="551" spans="1:35" ht="18" customHeight="1">
      <c r="A551" s="79"/>
      <c r="B551" s="81"/>
      <c r="C551" s="81"/>
      <c r="D551" s="79"/>
      <c r="E551" s="81"/>
      <c r="F551" s="81"/>
      <c r="G551" s="81"/>
      <c r="H551" s="79"/>
      <c r="I551" s="79"/>
      <c r="J551" s="79"/>
      <c r="K551" s="81"/>
      <c r="L551" s="79"/>
      <c r="M551" s="79"/>
      <c r="N551" s="79"/>
      <c r="O551" s="79"/>
      <c r="P551" s="79"/>
      <c r="Q551" s="79"/>
      <c r="R551" s="79"/>
      <c r="S551" s="79"/>
      <c r="T551" s="79"/>
      <c r="U551" s="79"/>
      <c r="V551" s="79"/>
      <c r="W551" s="79"/>
      <c r="X551" s="79"/>
      <c r="Y551" s="79"/>
      <c r="Z551" s="79"/>
      <c r="AA551" s="79"/>
      <c r="AB551" s="79"/>
      <c r="AC551" s="79"/>
      <c r="AD551" s="79"/>
      <c r="AE551" s="79"/>
      <c r="AF551" s="79"/>
      <c r="AG551" s="79"/>
      <c r="AH551" s="79"/>
      <c r="AI551" s="81"/>
    </row>
    <row r="552" spans="1:35" ht="18" customHeight="1">
      <c r="A552" s="79"/>
      <c r="B552" s="81"/>
      <c r="C552" s="81"/>
      <c r="D552" s="79"/>
      <c r="E552" s="81"/>
      <c r="F552" s="81"/>
      <c r="G552" s="81"/>
      <c r="H552" s="79"/>
      <c r="I552" s="79"/>
      <c r="J552" s="79"/>
      <c r="K552" s="81"/>
      <c r="L552" s="79"/>
      <c r="M552" s="79"/>
      <c r="N552" s="79"/>
      <c r="O552" s="79"/>
      <c r="P552" s="79"/>
      <c r="Q552" s="79"/>
      <c r="R552" s="79"/>
      <c r="S552" s="79"/>
      <c r="T552" s="79"/>
      <c r="U552" s="79"/>
      <c r="V552" s="79"/>
      <c r="W552" s="79"/>
      <c r="X552" s="79"/>
      <c r="Y552" s="79"/>
      <c r="Z552" s="79"/>
      <c r="AA552" s="79"/>
      <c r="AB552" s="79"/>
      <c r="AC552" s="79"/>
      <c r="AD552" s="79"/>
      <c r="AE552" s="79"/>
      <c r="AF552" s="79"/>
      <c r="AG552" s="79"/>
      <c r="AH552" s="79"/>
      <c r="AI552" s="81"/>
    </row>
    <row r="553" spans="1:35" ht="18" customHeight="1">
      <c r="A553" s="79"/>
      <c r="B553" s="81"/>
      <c r="C553" s="81"/>
      <c r="D553" s="79"/>
      <c r="E553" s="81"/>
      <c r="F553" s="81"/>
      <c r="G553" s="81"/>
      <c r="H553" s="79"/>
      <c r="I553" s="79"/>
      <c r="J553" s="79"/>
      <c r="K553" s="81"/>
      <c r="L553" s="79"/>
      <c r="M553" s="79"/>
      <c r="N553" s="79"/>
      <c r="O553" s="79"/>
      <c r="P553" s="79"/>
      <c r="Q553" s="79"/>
      <c r="R553" s="79"/>
      <c r="S553" s="79"/>
      <c r="T553" s="79"/>
      <c r="U553" s="79"/>
      <c r="V553" s="79"/>
      <c r="W553" s="79"/>
      <c r="X553" s="79"/>
      <c r="Y553" s="79"/>
      <c r="Z553" s="79"/>
      <c r="AA553" s="79"/>
      <c r="AB553" s="79"/>
      <c r="AC553" s="79"/>
      <c r="AD553" s="79"/>
      <c r="AE553" s="79"/>
      <c r="AF553" s="79"/>
      <c r="AG553" s="79"/>
      <c r="AH553" s="79"/>
      <c r="AI553" s="81"/>
    </row>
    <row r="554" spans="1:35" ht="18" customHeight="1">
      <c r="A554" s="79"/>
      <c r="B554" s="81"/>
      <c r="C554" s="81"/>
      <c r="D554" s="79"/>
      <c r="E554" s="81"/>
      <c r="F554" s="81"/>
      <c r="G554" s="81"/>
      <c r="H554" s="79"/>
      <c r="I554" s="79"/>
      <c r="J554" s="79"/>
      <c r="K554" s="81"/>
      <c r="L554" s="79"/>
      <c r="M554" s="79"/>
      <c r="N554" s="79"/>
      <c r="O554" s="79"/>
      <c r="P554" s="79"/>
      <c r="Q554" s="79"/>
      <c r="R554" s="79"/>
      <c r="S554" s="79"/>
      <c r="T554" s="79"/>
      <c r="U554" s="79"/>
      <c r="V554" s="79"/>
      <c r="W554" s="79"/>
      <c r="X554" s="79"/>
      <c r="Y554" s="79"/>
      <c r="Z554" s="79"/>
      <c r="AA554" s="79"/>
      <c r="AB554" s="79"/>
      <c r="AC554" s="79"/>
      <c r="AD554" s="79"/>
      <c r="AE554" s="79"/>
      <c r="AF554" s="79"/>
      <c r="AG554" s="79"/>
      <c r="AH554" s="79"/>
      <c r="AI554" s="81"/>
    </row>
    <row r="555" spans="1:35" ht="18" customHeight="1">
      <c r="A555" s="79"/>
      <c r="B555" s="81"/>
      <c r="C555" s="81"/>
      <c r="D555" s="79"/>
      <c r="E555" s="81"/>
      <c r="F555" s="81"/>
      <c r="G555" s="81"/>
      <c r="H555" s="79"/>
      <c r="I555" s="79"/>
      <c r="J555" s="79"/>
      <c r="K555" s="81"/>
      <c r="L555" s="79"/>
      <c r="M555" s="79"/>
      <c r="N555" s="79"/>
      <c r="O555" s="79"/>
      <c r="P555" s="79"/>
      <c r="Q555" s="79"/>
      <c r="R555" s="79"/>
      <c r="S555" s="79"/>
      <c r="T555" s="79"/>
      <c r="U555" s="79"/>
      <c r="V555" s="79"/>
      <c r="W555" s="79"/>
      <c r="X555" s="79"/>
      <c r="Y555" s="79"/>
      <c r="Z555" s="79"/>
      <c r="AA555" s="79"/>
      <c r="AB555" s="79"/>
      <c r="AC555" s="79"/>
      <c r="AD555" s="79"/>
      <c r="AE555" s="79"/>
      <c r="AF555" s="79"/>
      <c r="AG555" s="79"/>
      <c r="AH555" s="79"/>
      <c r="AI555" s="81"/>
    </row>
    <row r="556" spans="1:35" ht="18" customHeight="1">
      <c r="A556" s="79"/>
      <c r="B556" s="81"/>
      <c r="C556" s="81"/>
      <c r="D556" s="79"/>
      <c r="E556" s="81"/>
      <c r="F556" s="81"/>
      <c r="G556" s="81"/>
      <c r="H556" s="79"/>
      <c r="I556" s="79"/>
      <c r="J556" s="79"/>
      <c r="K556" s="81"/>
      <c r="L556" s="79"/>
      <c r="M556" s="79"/>
      <c r="N556" s="79"/>
      <c r="O556" s="79"/>
      <c r="P556" s="79"/>
      <c r="Q556" s="79"/>
      <c r="R556" s="79"/>
      <c r="S556" s="79"/>
      <c r="T556" s="79"/>
      <c r="U556" s="79"/>
      <c r="V556" s="79"/>
      <c r="W556" s="79"/>
      <c r="X556" s="79"/>
      <c r="Y556" s="79"/>
      <c r="Z556" s="79"/>
      <c r="AA556" s="79"/>
      <c r="AB556" s="79"/>
      <c r="AC556" s="79"/>
      <c r="AD556" s="79"/>
      <c r="AE556" s="79"/>
      <c r="AF556" s="79"/>
      <c r="AG556" s="79"/>
      <c r="AH556" s="79"/>
      <c r="AI556" s="81"/>
    </row>
    <row r="557" spans="1:35" ht="18" customHeight="1">
      <c r="A557" s="79"/>
      <c r="B557" s="81"/>
      <c r="C557" s="81"/>
      <c r="D557" s="79"/>
      <c r="E557" s="81"/>
      <c r="F557" s="81"/>
      <c r="G557" s="81"/>
      <c r="H557" s="79"/>
      <c r="I557" s="79"/>
      <c r="J557" s="79"/>
      <c r="K557" s="81"/>
      <c r="L557" s="79"/>
      <c r="M557" s="79"/>
      <c r="N557" s="79"/>
      <c r="O557" s="79"/>
      <c r="P557" s="79"/>
      <c r="Q557" s="79"/>
      <c r="R557" s="79"/>
      <c r="S557" s="79"/>
      <c r="T557" s="79"/>
      <c r="U557" s="79"/>
      <c r="V557" s="79"/>
      <c r="W557" s="79"/>
      <c r="X557" s="79"/>
      <c r="Y557" s="79"/>
      <c r="Z557" s="79"/>
      <c r="AA557" s="79"/>
      <c r="AB557" s="79"/>
      <c r="AC557" s="79"/>
      <c r="AD557" s="79"/>
      <c r="AE557" s="79"/>
      <c r="AF557" s="79"/>
      <c r="AG557" s="79"/>
      <c r="AH557" s="79"/>
      <c r="AI557" s="81"/>
    </row>
    <row r="558" spans="1:35" ht="18" customHeight="1">
      <c r="A558" s="79"/>
      <c r="B558" s="81"/>
      <c r="C558" s="81"/>
      <c r="D558" s="79"/>
      <c r="E558" s="81"/>
      <c r="F558" s="81"/>
      <c r="G558" s="81"/>
      <c r="H558" s="79"/>
      <c r="I558" s="79"/>
      <c r="J558" s="79"/>
      <c r="K558" s="81"/>
      <c r="L558" s="79"/>
      <c r="M558" s="79"/>
      <c r="N558" s="79"/>
      <c r="O558" s="79"/>
      <c r="P558" s="79"/>
      <c r="Q558" s="79"/>
      <c r="R558" s="79"/>
      <c r="S558" s="79"/>
      <c r="T558" s="79"/>
      <c r="U558" s="79"/>
      <c r="V558" s="79"/>
      <c r="W558" s="79"/>
      <c r="X558" s="79"/>
      <c r="Y558" s="79"/>
      <c r="Z558" s="79"/>
      <c r="AA558" s="79"/>
      <c r="AB558" s="79"/>
      <c r="AC558" s="79"/>
      <c r="AD558" s="79"/>
      <c r="AE558" s="79"/>
      <c r="AF558" s="79"/>
      <c r="AG558" s="79"/>
      <c r="AH558" s="79"/>
      <c r="AI558" s="81"/>
    </row>
    <row r="559" spans="1:35" ht="18" customHeight="1">
      <c r="A559" s="79"/>
      <c r="B559" s="81"/>
      <c r="C559" s="81"/>
      <c r="D559" s="79"/>
      <c r="E559" s="81"/>
      <c r="F559" s="81"/>
      <c r="G559" s="81"/>
      <c r="H559" s="79"/>
      <c r="I559" s="79"/>
      <c r="J559" s="79"/>
      <c r="K559" s="81"/>
      <c r="L559" s="79"/>
      <c r="M559" s="79"/>
      <c r="N559" s="79"/>
      <c r="O559" s="79"/>
      <c r="P559" s="79"/>
      <c r="Q559" s="79"/>
      <c r="R559" s="79"/>
      <c r="S559" s="79"/>
      <c r="T559" s="79"/>
      <c r="U559" s="79"/>
      <c r="V559" s="79"/>
      <c r="W559" s="79"/>
      <c r="X559" s="79"/>
      <c r="Y559" s="79"/>
      <c r="Z559" s="79"/>
      <c r="AA559" s="79"/>
      <c r="AB559" s="79"/>
      <c r="AC559" s="79"/>
      <c r="AD559" s="79"/>
      <c r="AE559" s="79"/>
      <c r="AF559" s="79"/>
      <c r="AG559" s="79"/>
      <c r="AH559" s="79"/>
      <c r="AI559" s="81"/>
    </row>
    <row r="560" spans="1:35" ht="18" customHeight="1">
      <c r="A560" s="79"/>
      <c r="B560" s="81"/>
      <c r="C560" s="81"/>
      <c r="D560" s="79"/>
      <c r="E560" s="81"/>
      <c r="F560" s="81"/>
      <c r="G560" s="81"/>
      <c r="H560" s="79"/>
      <c r="I560" s="79"/>
      <c r="J560" s="79"/>
      <c r="K560" s="81"/>
      <c r="L560" s="79"/>
      <c r="M560" s="79"/>
      <c r="N560" s="79"/>
      <c r="O560" s="79"/>
      <c r="P560" s="79"/>
      <c r="Q560" s="79"/>
      <c r="R560" s="79"/>
      <c r="S560" s="79"/>
      <c r="T560" s="79"/>
      <c r="U560" s="79"/>
      <c r="V560" s="79"/>
      <c r="W560" s="79"/>
      <c r="X560" s="79"/>
      <c r="Y560" s="79"/>
      <c r="Z560" s="79"/>
      <c r="AA560" s="79"/>
      <c r="AB560" s="79"/>
      <c r="AC560" s="79"/>
      <c r="AD560" s="79"/>
      <c r="AE560" s="79"/>
      <c r="AF560" s="79"/>
      <c r="AG560" s="79"/>
      <c r="AH560" s="79"/>
      <c r="AI560" s="81"/>
    </row>
    <row r="561" spans="1:35" ht="18" customHeight="1">
      <c r="A561" s="79"/>
      <c r="B561" s="81"/>
      <c r="C561" s="81"/>
      <c r="D561" s="79"/>
      <c r="E561" s="81"/>
      <c r="F561" s="81"/>
      <c r="G561" s="81"/>
      <c r="H561" s="79"/>
      <c r="I561" s="79"/>
      <c r="J561" s="79"/>
      <c r="K561" s="81"/>
      <c r="L561" s="79"/>
      <c r="M561" s="79"/>
      <c r="N561" s="79"/>
      <c r="O561" s="79"/>
      <c r="P561" s="79"/>
      <c r="Q561" s="79"/>
      <c r="R561" s="79"/>
      <c r="S561" s="79"/>
      <c r="T561" s="79"/>
      <c r="U561" s="79"/>
      <c r="V561" s="79"/>
      <c r="W561" s="79"/>
      <c r="X561" s="79"/>
      <c r="Y561" s="79"/>
      <c r="Z561" s="79"/>
      <c r="AA561" s="79"/>
      <c r="AB561" s="79"/>
      <c r="AC561" s="79"/>
      <c r="AD561" s="79"/>
      <c r="AE561" s="79"/>
      <c r="AF561" s="79"/>
      <c r="AG561" s="79"/>
      <c r="AH561" s="79"/>
      <c r="AI561" s="81"/>
    </row>
    <row r="562" spans="1:35" ht="18" customHeight="1">
      <c r="A562" s="79"/>
      <c r="B562" s="81"/>
      <c r="C562" s="81"/>
      <c r="D562" s="79"/>
      <c r="E562" s="81"/>
      <c r="F562" s="81"/>
      <c r="G562" s="81"/>
      <c r="H562" s="79"/>
      <c r="I562" s="79"/>
      <c r="J562" s="79"/>
      <c r="K562" s="81"/>
      <c r="L562" s="79"/>
      <c r="M562" s="79"/>
      <c r="N562" s="79"/>
      <c r="O562" s="79"/>
      <c r="P562" s="79"/>
      <c r="Q562" s="79"/>
      <c r="R562" s="79"/>
      <c r="S562" s="79"/>
      <c r="T562" s="79"/>
      <c r="U562" s="79"/>
      <c r="V562" s="79"/>
      <c r="W562" s="79"/>
      <c r="X562" s="79"/>
      <c r="Y562" s="79"/>
      <c r="Z562" s="79"/>
      <c r="AA562" s="79"/>
      <c r="AB562" s="79"/>
      <c r="AC562" s="79"/>
      <c r="AD562" s="79"/>
      <c r="AE562" s="79"/>
      <c r="AF562" s="79"/>
      <c r="AG562" s="79"/>
      <c r="AH562" s="79"/>
      <c r="AI562" s="81"/>
    </row>
    <row r="563" spans="1:35" ht="18" customHeight="1">
      <c r="A563" s="79"/>
      <c r="B563" s="81"/>
      <c r="C563" s="81"/>
      <c r="D563" s="79"/>
      <c r="E563" s="81"/>
      <c r="F563" s="81"/>
      <c r="G563" s="81"/>
      <c r="H563" s="79"/>
      <c r="I563" s="79"/>
      <c r="J563" s="79"/>
      <c r="K563" s="81"/>
      <c r="L563" s="79"/>
      <c r="M563" s="79"/>
      <c r="N563" s="79"/>
      <c r="O563" s="79"/>
      <c r="P563" s="79"/>
      <c r="Q563" s="79"/>
      <c r="R563" s="79"/>
      <c r="S563" s="79"/>
      <c r="T563" s="79"/>
      <c r="U563" s="79"/>
      <c r="V563" s="79"/>
      <c r="W563" s="79"/>
      <c r="X563" s="79"/>
      <c r="Y563" s="79"/>
      <c r="Z563" s="79"/>
      <c r="AA563" s="79"/>
      <c r="AB563" s="79"/>
      <c r="AC563" s="79"/>
      <c r="AD563" s="79"/>
      <c r="AE563" s="79"/>
      <c r="AF563" s="79"/>
      <c r="AG563" s="79"/>
      <c r="AH563" s="79"/>
      <c r="AI563" s="81"/>
    </row>
    <row r="564" spans="1:35" ht="18" customHeight="1">
      <c r="A564" s="79"/>
      <c r="B564" s="81"/>
      <c r="C564" s="81"/>
      <c r="D564" s="79"/>
      <c r="E564" s="81"/>
      <c r="F564" s="81"/>
      <c r="G564" s="81"/>
      <c r="H564" s="79"/>
      <c r="I564" s="79"/>
      <c r="J564" s="79"/>
      <c r="K564" s="81"/>
      <c r="L564" s="79"/>
      <c r="M564" s="79"/>
      <c r="N564" s="79"/>
      <c r="O564" s="79"/>
      <c r="P564" s="79"/>
      <c r="Q564" s="79"/>
      <c r="R564" s="79"/>
      <c r="S564" s="79"/>
      <c r="T564" s="79"/>
      <c r="U564" s="79"/>
      <c r="V564" s="79"/>
      <c r="W564" s="79"/>
      <c r="X564" s="79"/>
      <c r="Y564" s="79"/>
      <c r="Z564" s="79"/>
      <c r="AA564" s="79"/>
      <c r="AB564" s="79"/>
      <c r="AC564" s="79"/>
      <c r="AD564" s="79"/>
      <c r="AE564" s="79"/>
      <c r="AF564" s="79"/>
      <c r="AG564" s="79"/>
      <c r="AH564" s="79"/>
      <c r="AI564" s="81"/>
    </row>
    <row r="565" spans="1:35" ht="18" customHeight="1">
      <c r="A565" s="79"/>
      <c r="B565" s="81"/>
      <c r="C565" s="81"/>
      <c r="D565" s="79"/>
      <c r="E565" s="81"/>
      <c r="F565" s="81"/>
      <c r="G565" s="81"/>
      <c r="H565" s="79"/>
      <c r="I565" s="79"/>
      <c r="J565" s="79"/>
      <c r="K565" s="81"/>
      <c r="L565" s="79"/>
      <c r="M565" s="79"/>
      <c r="N565" s="79"/>
      <c r="O565" s="79"/>
      <c r="P565" s="79"/>
      <c r="Q565" s="79"/>
      <c r="R565" s="79"/>
      <c r="S565" s="79"/>
      <c r="T565" s="79"/>
      <c r="U565" s="79"/>
      <c r="V565" s="79"/>
      <c r="W565" s="79"/>
      <c r="X565" s="79"/>
      <c r="Y565" s="79"/>
      <c r="Z565" s="79"/>
      <c r="AA565" s="79"/>
      <c r="AB565" s="79"/>
      <c r="AC565" s="79"/>
      <c r="AD565" s="79"/>
      <c r="AE565" s="79"/>
      <c r="AF565" s="79"/>
      <c r="AG565" s="79"/>
      <c r="AH565" s="79"/>
      <c r="AI565" s="81"/>
    </row>
    <row r="566" spans="1:35" ht="18" customHeight="1">
      <c r="A566" s="79"/>
      <c r="B566" s="81"/>
      <c r="C566" s="81"/>
      <c r="D566" s="79"/>
      <c r="E566" s="81"/>
      <c r="F566" s="81"/>
      <c r="G566" s="81"/>
      <c r="H566" s="79"/>
      <c r="I566" s="79"/>
      <c r="J566" s="79"/>
      <c r="K566" s="81"/>
      <c r="L566" s="79"/>
      <c r="M566" s="79"/>
      <c r="N566" s="79"/>
      <c r="O566" s="79"/>
      <c r="P566" s="79"/>
      <c r="Q566" s="79"/>
      <c r="R566" s="79"/>
      <c r="S566" s="79"/>
      <c r="T566" s="79"/>
      <c r="U566" s="79"/>
      <c r="V566" s="79"/>
      <c r="W566" s="79"/>
      <c r="X566" s="79"/>
      <c r="Y566" s="79"/>
      <c r="Z566" s="79"/>
      <c r="AA566" s="79"/>
      <c r="AB566" s="79"/>
      <c r="AC566" s="79"/>
      <c r="AD566" s="79"/>
      <c r="AE566" s="79"/>
      <c r="AF566" s="79"/>
      <c r="AG566" s="79"/>
      <c r="AH566" s="79"/>
      <c r="AI566" s="81"/>
    </row>
    <row r="567" spans="1:35" ht="18" customHeight="1">
      <c r="A567" s="79"/>
      <c r="B567" s="81"/>
      <c r="C567" s="81"/>
      <c r="D567" s="79"/>
      <c r="E567" s="81"/>
      <c r="F567" s="81"/>
      <c r="G567" s="81"/>
      <c r="H567" s="79"/>
      <c r="I567" s="79"/>
      <c r="J567" s="79"/>
      <c r="K567" s="81"/>
      <c r="L567" s="79"/>
      <c r="M567" s="79"/>
      <c r="N567" s="79"/>
      <c r="O567" s="79"/>
      <c r="P567" s="79"/>
      <c r="Q567" s="79"/>
      <c r="R567" s="79"/>
      <c r="S567" s="79"/>
      <c r="T567" s="79"/>
      <c r="U567" s="79"/>
      <c r="V567" s="79"/>
      <c r="W567" s="79"/>
      <c r="X567" s="79"/>
      <c r="Y567" s="79"/>
      <c r="Z567" s="79"/>
      <c r="AA567" s="79"/>
      <c r="AB567" s="79"/>
      <c r="AC567" s="79"/>
      <c r="AD567" s="79"/>
      <c r="AE567" s="79"/>
      <c r="AF567" s="79"/>
      <c r="AG567" s="79"/>
      <c r="AH567" s="79"/>
      <c r="AI567" s="81"/>
    </row>
    <row r="568" spans="1:35" ht="18" customHeight="1">
      <c r="A568" s="79"/>
      <c r="B568" s="81"/>
      <c r="C568" s="81"/>
      <c r="D568" s="79"/>
      <c r="E568" s="81"/>
      <c r="F568" s="81"/>
      <c r="G568" s="81"/>
      <c r="H568" s="79"/>
      <c r="I568" s="79"/>
      <c r="J568" s="79"/>
      <c r="K568" s="81"/>
      <c r="L568" s="79"/>
      <c r="M568" s="79"/>
      <c r="N568" s="79"/>
      <c r="O568" s="79"/>
      <c r="P568" s="79"/>
      <c r="Q568" s="79"/>
      <c r="R568" s="79"/>
      <c r="S568" s="79"/>
      <c r="T568" s="79"/>
      <c r="U568" s="79"/>
      <c r="V568" s="79"/>
      <c r="W568" s="79"/>
      <c r="X568" s="79"/>
      <c r="Y568" s="79"/>
      <c r="Z568" s="79"/>
      <c r="AA568" s="79"/>
      <c r="AB568" s="79"/>
      <c r="AC568" s="79"/>
      <c r="AD568" s="79"/>
      <c r="AE568" s="79"/>
      <c r="AF568" s="79"/>
      <c r="AG568" s="79"/>
      <c r="AH568" s="79"/>
      <c r="AI568" s="81"/>
    </row>
    <row r="569" spans="1:35" ht="18" customHeight="1">
      <c r="A569" s="79"/>
      <c r="B569" s="81"/>
      <c r="C569" s="81"/>
      <c r="D569" s="79"/>
      <c r="E569" s="81"/>
      <c r="F569" s="81"/>
      <c r="G569" s="81"/>
      <c r="H569" s="79"/>
      <c r="I569" s="79"/>
      <c r="J569" s="79"/>
      <c r="K569" s="81"/>
      <c r="L569" s="79"/>
      <c r="M569" s="79"/>
      <c r="N569" s="79"/>
      <c r="O569" s="79"/>
      <c r="P569" s="79"/>
      <c r="Q569" s="79"/>
      <c r="R569" s="79"/>
      <c r="S569" s="79"/>
      <c r="T569" s="79"/>
      <c r="U569" s="79"/>
      <c r="V569" s="79"/>
      <c r="W569" s="79"/>
      <c r="X569" s="79"/>
      <c r="Y569" s="79"/>
      <c r="Z569" s="79"/>
      <c r="AA569" s="79"/>
      <c r="AB569" s="79"/>
      <c r="AC569" s="79"/>
      <c r="AD569" s="79"/>
      <c r="AE569" s="79"/>
      <c r="AF569" s="79"/>
      <c r="AG569" s="79"/>
      <c r="AH569" s="79"/>
      <c r="AI569" s="81"/>
    </row>
    <row r="570" spans="1:35" ht="18" customHeight="1">
      <c r="A570" s="79"/>
      <c r="B570" s="81"/>
      <c r="C570" s="81"/>
      <c r="D570" s="79"/>
      <c r="E570" s="81"/>
      <c r="F570" s="81"/>
      <c r="G570" s="81"/>
      <c r="H570" s="79"/>
      <c r="I570" s="79"/>
      <c r="J570" s="79"/>
      <c r="K570" s="81"/>
      <c r="L570" s="79"/>
      <c r="M570" s="79"/>
      <c r="N570" s="79"/>
      <c r="O570" s="79"/>
      <c r="P570" s="79"/>
      <c r="Q570" s="79"/>
      <c r="R570" s="79"/>
      <c r="S570" s="79"/>
      <c r="T570" s="79"/>
      <c r="U570" s="79"/>
      <c r="V570" s="79"/>
      <c r="W570" s="79"/>
      <c r="X570" s="79"/>
      <c r="Y570" s="79"/>
      <c r="Z570" s="79"/>
      <c r="AA570" s="79"/>
      <c r="AB570" s="79"/>
      <c r="AC570" s="79"/>
      <c r="AD570" s="79"/>
      <c r="AE570" s="79"/>
      <c r="AF570" s="79"/>
      <c r="AG570" s="79"/>
      <c r="AH570" s="79"/>
      <c r="AI570" s="81"/>
    </row>
    <row r="571" spans="1:35" ht="18" customHeight="1">
      <c r="A571" s="79"/>
      <c r="B571" s="81"/>
      <c r="C571" s="81"/>
      <c r="D571" s="79"/>
      <c r="E571" s="81"/>
      <c r="F571" s="81"/>
      <c r="G571" s="81"/>
      <c r="H571" s="79"/>
      <c r="I571" s="79"/>
      <c r="J571" s="79"/>
      <c r="K571" s="81"/>
      <c r="L571" s="79"/>
      <c r="M571" s="79"/>
      <c r="N571" s="79"/>
      <c r="O571" s="79"/>
      <c r="P571" s="79"/>
      <c r="Q571" s="79"/>
      <c r="R571" s="79"/>
      <c r="S571" s="79"/>
      <c r="T571" s="79"/>
      <c r="U571" s="79"/>
      <c r="V571" s="79"/>
      <c r="W571" s="79"/>
      <c r="X571" s="79"/>
      <c r="Y571" s="79"/>
      <c r="Z571" s="79"/>
      <c r="AA571" s="79"/>
      <c r="AB571" s="79"/>
      <c r="AC571" s="79"/>
      <c r="AD571" s="79"/>
      <c r="AE571" s="79"/>
      <c r="AF571" s="79"/>
      <c r="AG571" s="79"/>
      <c r="AH571" s="79"/>
      <c r="AI571" s="81"/>
    </row>
    <row r="572" spans="1:35" ht="18" customHeight="1">
      <c r="A572" s="79"/>
      <c r="B572" s="81"/>
      <c r="C572" s="81"/>
      <c r="D572" s="79"/>
      <c r="E572" s="81"/>
      <c r="F572" s="81"/>
      <c r="G572" s="81"/>
      <c r="H572" s="79"/>
      <c r="I572" s="79"/>
      <c r="J572" s="79"/>
      <c r="K572" s="81"/>
      <c r="L572" s="79"/>
      <c r="M572" s="79"/>
      <c r="N572" s="79"/>
      <c r="O572" s="79"/>
      <c r="P572" s="79"/>
      <c r="Q572" s="79"/>
      <c r="R572" s="79"/>
      <c r="S572" s="79"/>
      <c r="T572" s="79"/>
      <c r="U572" s="79"/>
      <c r="V572" s="79"/>
      <c r="W572" s="79"/>
      <c r="X572" s="79"/>
      <c r="Y572" s="79"/>
      <c r="Z572" s="79"/>
      <c r="AA572" s="79"/>
      <c r="AB572" s="79"/>
      <c r="AC572" s="79"/>
      <c r="AD572" s="79"/>
      <c r="AE572" s="79"/>
      <c r="AF572" s="79"/>
      <c r="AG572" s="79"/>
      <c r="AH572" s="79"/>
      <c r="AI572" s="81"/>
    </row>
    <row r="573" spans="1:35" ht="18" customHeight="1">
      <c r="A573" s="79"/>
      <c r="B573" s="81"/>
      <c r="C573" s="81"/>
      <c r="D573" s="79"/>
      <c r="E573" s="81"/>
      <c r="F573" s="81"/>
      <c r="G573" s="81"/>
      <c r="H573" s="79"/>
      <c r="I573" s="79"/>
      <c r="J573" s="79"/>
      <c r="K573" s="81"/>
      <c r="L573" s="79"/>
      <c r="M573" s="79"/>
      <c r="N573" s="79"/>
      <c r="O573" s="79"/>
      <c r="P573" s="79"/>
      <c r="Q573" s="79"/>
      <c r="R573" s="79"/>
      <c r="S573" s="79"/>
      <c r="T573" s="79"/>
      <c r="U573" s="79"/>
      <c r="V573" s="79"/>
      <c r="W573" s="79"/>
      <c r="X573" s="79"/>
      <c r="Y573" s="79"/>
      <c r="Z573" s="79"/>
      <c r="AA573" s="79"/>
      <c r="AB573" s="79"/>
      <c r="AC573" s="79"/>
      <c r="AD573" s="79"/>
      <c r="AE573" s="79"/>
      <c r="AF573" s="79"/>
      <c r="AG573" s="79"/>
      <c r="AH573" s="79"/>
      <c r="AI573" s="81"/>
    </row>
    <row r="574" spans="1:35" ht="18" customHeight="1">
      <c r="A574" s="79"/>
      <c r="B574" s="81"/>
      <c r="C574" s="81"/>
      <c r="D574" s="79"/>
      <c r="E574" s="81"/>
      <c r="F574" s="81"/>
      <c r="G574" s="81"/>
      <c r="H574" s="79"/>
      <c r="I574" s="79"/>
      <c r="J574" s="79"/>
      <c r="K574" s="81"/>
      <c r="L574" s="79"/>
      <c r="M574" s="79"/>
      <c r="N574" s="79"/>
      <c r="O574" s="79"/>
      <c r="P574" s="79"/>
      <c r="Q574" s="79"/>
      <c r="R574" s="79"/>
      <c r="S574" s="79"/>
      <c r="T574" s="79"/>
      <c r="U574" s="79"/>
      <c r="V574" s="79"/>
      <c r="W574" s="79"/>
      <c r="X574" s="79"/>
      <c r="Y574" s="79"/>
      <c r="Z574" s="79"/>
      <c r="AA574" s="79"/>
      <c r="AB574" s="79"/>
      <c r="AC574" s="79"/>
      <c r="AD574" s="79"/>
      <c r="AE574" s="79"/>
      <c r="AF574" s="79"/>
      <c r="AG574" s="79"/>
      <c r="AH574" s="79"/>
      <c r="AI574" s="81"/>
    </row>
    <row r="575" spans="1:35" ht="18" customHeight="1">
      <c r="A575" s="79"/>
      <c r="B575" s="81"/>
      <c r="C575" s="81"/>
      <c r="D575" s="79"/>
      <c r="E575" s="81"/>
      <c r="F575" s="81"/>
      <c r="G575" s="81"/>
      <c r="H575" s="79"/>
      <c r="I575" s="79"/>
      <c r="J575" s="79"/>
      <c r="K575" s="81"/>
      <c r="L575" s="79"/>
      <c r="M575" s="79"/>
      <c r="N575" s="79"/>
      <c r="O575" s="79"/>
      <c r="P575" s="79"/>
      <c r="Q575" s="79"/>
      <c r="R575" s="79"/>
      <c r="S575" s="79"/>
      <c r="T575" s="79"/>
      <c r="U575" s="79"/>
      <c r="V575" s="79"/>
      <c r="W575" s="79"/>
      <c r="X575" s="79"/>
      <c r="Y575" s="79"/>
      <c r="Z575" s="79"/>
      <c r="AA575" s="79"/>
      <c r="AB575" s="79"/>
      <c r="AC575" s="79"/>
      <c r="AD575" s="79"/>
      <c r="AE575" s="79"/>
      <c r="AF575" s="79"/>
      <c r="AG575" s="79"/>
      <c r="AH575" s="79"/>
      <c r="AI575" s="81"/>
    </row>
    <row r="576" spans="1:35" ht="18" customHeight="1">
      <c r="A576" s="79"/>
      <c r="B576" s="81"/>
      <c r="C576" s="81"/>
      <c r="D576" s="79"/>
      <c r="E576" s="81"/>
      <c r="F576" s="81"/>
      <c r="G576" s="81"/>
      <c r="H576" s="79"/>
      <c r="I576" s="79"/>
      <c r="J576" s="79"/>
      <c r="K576" s="81"/>
      <c r="L576" s="79"/>
      <c r="M576" s="79"/>
      <c r="N576" s="79"/>
      <c r="O576" s="79"/>
      <c r="P576" s="79"/>
      <c r="Q576" s="79"/>
      <c r="R576" s="79"/>
      <c r="S576" s="79"/>
      <c r="T576" s="79"/>
      <c r="U576" s="79"/>
      <c r="V576" s="79"/>
      <c r="W576" s="79"/>
      <c r="X576" s="79"/>
      <c r="Y576" s="79"/>
      <c r="Z576" s="79"/>
      <c r="AA576" s="79"/>
      <c r="AB576" s="79"/>
      <c r="AC576" s="79"/>
      <c r="AD576" s="79"/>
      <c r="AE576" s="79"/>
      <c r="AF576" s="79"/>
      <c r="AG576" s="79"/>
      <c r="AH576" s="79"/>
      <c r="AI576" s="81"/>
    </row>
    <row r="577" spans="1:35" ht="18" customHeight="1">
      <c r="A577" s="79"/>
      <c r="B577" s="81"/>
      <c r="C577" s="81"/>
      <c r="D577" s="79"/>
      <c r="E577" s="81"/>
      <c r="F577" s="81"/>
      <c r="G577" s="81"/>
      <c r="H577" s="79"/>
      <c r="I577" s="79"/>
      <c r="J577" s="79"/>
      <c r="K577" s="81"/>
      <c r="L577" s="79"/>
      <c r="M577" s="79"/>
      <c r="N577" s="79"/>
      <c r="O577" s="79"/>
      <c r="P577" s="79"/>
      <c r="Q577" s="79"/>
      <c r="R577" s="79"/>
      <c r="S577" s="79"/>
      <c r="T577" s="79"/>
      <c r="U577" s="79"/>
      <c r="V577" s="79"/>
      <c r="W577" s="79"/>
      <c r="X577" s="79"/>
      <c r="Y577" s="79"/>
      <c r="Z577" s="79"/>
      <c r="AA577" s="79"/>
      <c r="AB577" s="79"/>
      <c r="AC577" s="79"/>
      <c r="AD577" s="79"/>
      <c r="AE577" s="79"/>
      <c r="AF577" s="79"/>
      <c r="AG577" s="79"/>
      <c r="AH577" s="79"/>
      <c r="AI577" s="81"/>
    </row>
    <row r="578" spans="1:35" ht="18" customHeight="1">
      <c r="A578" s="79"/>
      <c r="B578" s="81"/>
      <c r="C578" s="81"/>
      <c r="D578" s="79"/>
      <c r="E578" s="81"/>
      <c r="F578" s="81"/>
      <c r="G578" s="81"/>
      <c r="H578" s="79"/>
      <c r="I578" s="79"/>
      <c r="J578" s="79"/>
      <c r="K578" s="81"/>
      <c r="L578" s="79"/>
      <c r="M578" s="79"/>
      <c r="N578" s="79"/>
      <c r="O578" s="79"/>
      <c r="P578" s="79"/>
      <c r="Q578" s="79"/>
      <c r="R578" s="79"/>
      <c r="S578" s="79"/>
      <c r="T578" s="79"/>
      <c r="U578" s="79"/>
      <c r="V578" s="79"/>
      <c r="W578" s="79"/>
      <c r="X578" s="79"/>
      <c r="Y578" s="79"/>
      <c r="Z578" s="79"/>
      <c r="AA578" s="79"/>
      <c r="AB578" s="79"/>
      <c r="AC578" s="79"/>
      <c r="AD578" s="79"/>
      <c r="AE578" s="79"/>
      <c r="AF578" s="79"/>
      <c r="AG578" s="79"/>
      <c r="AH578" s="79"/>
      <c r="AI578" s="81"/>
    </row>
    <row r="579" spans="1:35" ht="18" customHeight="1">
      <c r="A579" s="79"/>
      <c r="B579" s="81"/>
      <c r="C579" s="81"/>
      <c r="D579" s="79"/>
      <c r="E579" s="81"/>
      <c r="F579" s="81"/>
      <c r="G579" s="81"/>
      <c r="H579" s="79"/>
      <c r="I579" s="79"/>
      <c r="J579" s="79"/>
      <c r="K579" s="81"/>
      <c r="L579" s="79"/>
      <c r="M579" s="79"/>
      <c r="N579" s="79"/>
      <c r="O579" s="79"/>
      <c r="P579" s="79"/>
      <c r="Q579" s="79"/>
      <c r="R579" s="79"/>
      <c r="S579" s="79"/>
      <c r="T579" s="79"/>
      <c r="U579" s="79"/>
      <c r="V579" s="79"/>
      <c r="W579" s="79"/>
      <c r="X579" s="79"/>
      <c r="Y579" s="79"/>
      <c r="Z579" s="79"/>
      <c r="AA579" s="79"/>
      <c r="AB579" s="79"/>
      <c r="AC579" s="79"/>
      <c r="AD579" s="79"/>
      <c r="AE579" s="79"/>
      <c r="AF579" s="79"/>
      <c r="AG579" s="79"/>
      <c r="AH579" s="79"/>
      <c r="AI579" s="81"/>
    </row>
    <row r="580" spans="1:35" ht="18" customHeight="1">
      <c r="A580" s="79"/>
      <c r="B580" s="81"/>
      <c r="C580" s="81"/>
      <c r="D580" s="79"/>
      <c r="E580" s="81"/>
      <c r="F580" s="81"/>
      <c r="G580" s="81"/>
      <c r="H580" s="79"/>
      <c r="I580" s="79"/>
      <c r="J580" s="79"/>
      <c r="K580" s="81"/>
      <c r="L580" s="79"/>
      <c r="M580" s="79"/>
      <c r="N580" s="79"/>
      <c r="O580" s="79"/>
      <c r="P580" s="79"/>
      <c r="Q580" s="79"/>
      <c r="R580" s="79"/>
      <c r="S580" s="79"/>
      <c r="T580" s="79"/>
      <c r="U580" s="79"/>
      <c r="V580" s="79"/>
      <c r="W580" s="79"/>
      <c r="X580" s="79"/>
      <c r="Y580" s="79"/>
      <c r="Z580" s="79"/>
      <c r="AA580" s="79"/>
      <c r="AB580" s="79"/>
      <c r="AC580" s="79"/>
      <c r="AD580" s="79"/>
      <c r="AE580" s="79"/>
      <c r="AF580" s="79"/>
      <c r="AG580" s="79"/>
      <c r="AH580" s="79"/>
      <c r="AI580" s="81"/>
    </row>
    <row r="581" spans="1:35" ht="18" customHeight="1">
      <c r="A581" s="79"/>
      <c r="B581" s="81"/>
      <c r="C581" s="81"/>
      <c r="D581" s="79"/>
      <c r="E581" s="81"/>
      <c r="F581" s="81"/>
      <c r="G581" s="81"/>
      <c r="H581" s="79"/>
      <c r="I581" s="79"/>
      <c r="J581" s="79"/>
      <c r="K581" s="81"/>
      <c r="L581" s="79"/>
      <c r="M581" s="79"/>
      <c r="N581" s="79"/>
      <c r="O581" s="79"/>
      <c r="P581" s="79"/>
      <c r="Q581" s="79"/>
      <c r="R581" s="79"/>
      <c r="S581" s="79"/>
      <c r="T581" s="79"/>
      <c r="U581" s="79"/>
      <c r="V581" s="79"/>
      <c r="W581" s="79"/>
      <c r="X581" s="79"/>
      <c r="Y581" s="79"/>
      <c r="Z581" s="79"/>
      <c r="AA581" s="79"/>
      <c r="AB581" s="79"/>
      <c r="AC581" s="79"/>
      <c r="AD581" s="79"/>
      <c r="AE581" s="79"/>
      <c r="AF581" s="79"/>
      <c r="AG581" s="79"/>
      <c r="AH581" s="79"/>
      <c r="AI581" s="81"/>
    </row>
    <row r="582" spans="1:35" ht="18" customHeight="1">
      <c r="A582" s="79"/>
      <c r="B582" s="81"/>
      <c r="C582" s="81"/>
      <c r="D582" s="79"/>
      <c r="E582" s="81"/>
      <c r="F582" s="81"/>
      <c r="G582" s="81"/>
      <c r="H582" s="79"/>
      <c r="I582" s="79"/>
      <c r="J582" s="79"/>
      <c r="K582" s="81"/>
      <c r="L582" s="79"/>
      <c r="M582" s="79"/>
      <c r="N582" s="79"/>
      <c r="O582" s="79"/>
      <c r="P582" s="79"/>
      <c r="Q582" s="79"/>
      <c r="R582" s="79"/>
      <c r="S582" s="79"/>
      <c r="T582" s="79"/>
      <c r="U582" s="79"/>
      <c r="V582" s="79"/>
      <c r="W582" s="79"/>
      <c r="X582" s="79"/>
      <c r="Y582" s="79"/>
      <c r="Z582" s="79"/>
      <c r="AA582" s="79"/>
      <c r="AB582" s="79"/>
      <c r="AC582" s="79"/>
      <c r="AD582" s="79"/>
      <c r="AE582" s="79"/>
      <c r="AF582" s="79"/>
      <c r="AG582" s="79"/>
      <c r="AH582" s="79"/>
      <c r="AI582" s="81"/>
    </row>
    <row r="583" spans="1:35" ht="18" customHeight="1">
      <c r="A583" s="79"/>
      <c r="B583" s="81"/>
      <c r="C583" s="81"/>
      <c r="D583" s="79"/>
      <c r="E583" s="81"/>
      <c r="F583" s="81"/>
      <c r="G583" s="81"/>
      <c r="H583" s="79"/>
      <c r="I583" s="79"/>
      <c r="J583" s="79"/>
      <c r="K583" s="81"/>
      <c r="L583" s="79"/>
      <c r="M583" s="79"/>
      <c r="N583" s="79"/>
      <c r="O583" s="79"/>
      <c r="P583" s="79"/>
      <c r="Q583" s="79"/>
      <c r="R583" s="79"/>
      <c r="S583" s="79"/>
      <c r="T583" s="79"/>
      <c r="U583" s="79"/>
      <c r="V583" s="79"/>
      <c r="W583" s="79"/>
      <c r="X583" s="79"/>
      <c r="Y583" s="79"/>
      <c r="Z583" s="79"/>
      <c r="AA583" s="79"/>
      <c r="AB583" s="79"/>
      <c r="AC583" s="79"/>
      <c r="AD583" s="79"/>
      <c r="AE583" s="79"/>
      <c r="AF583" s="79"/>
      <c r="AG583" s="79"/>
      <c r="AH583" s="79"/>
      <c r="AI583" s="81"/>
    </row>
    <row r="584" spans="1:35" ht="18" customHeight="1">
      <c r="A584" s="79"/>
      <c r="B584" s="81"/>
      <c r="C584" s="81"/>
      <c r="D584" s="79"/>
      <c r="E584" s="81"/>
      <c r="F584" s="81"/>
      <c r="G584" s="81"/>
      <c r="H584" s="79"/>
      <c r="I584" s="79"/>
      <c r="J584" s="79"/>
      <c r="K584" s="81"/>
      <c r="L584" s="79"/>
      <c r="M584" s="79"/>
      <c r="N584" s="79"/>
      <c r="O584" s="79"/>
      <c r="P584" s="79"/>
      <c r="Q584" s="79"/>
      <c r="R584" s="79"/>
      <c r="S584" s="79"/>
      <c r="T584" s="79"/>
      <c r="U584" s="79"/>
      <c r="V584" s="79"/>
      <c r="W584" s="79"/>
      <c r="X584" s="79"/>
      <c r="Y584" s="79"/>
      <c r="Z584" s="79"/>
      <c r="AA584" s="79"/>
      <c r="AB584" s="79"/>
      <c r="AC584" s="79"/>
      <c r="AD584" s="79"/>
      <c r="AE584" s="79"/>
      <c r="AF584" s="79"/>
      <c r="AG584" s="79"/>
      <c r="AH584" s="79"/>
      <c r="AI584" s="81"/>
    </row>
    <row r="585" spans="1:35" ht="18" customHeight="1">
      <c r="A585" s="79"/>
      <c r="B585" s="81"/>
      <c r="C585" s="81"/>
      <c r="D585" s="79"/>
      <c r="E585" s="81"/>
      <c r="F585" s="81"/>
      <c r="G585" s="81"/>
      <c r="H585" s="79"/>
      <c r="I585" s="79"/>
      <c r="J585" s="79"/>
      <c r="K585" s="81"/>
      <c r="L585" s="79"/>
      <c r="M585" s="79"/>
      <c r="N585" s="79"/>
      <c r="O585" s="79"/>
      <c r="P585" s="79"/>
      <c r="Q585" s="79"/>
      <c r="R585" s="79"/>
      <c r="S585" s="79"/>
      <c r="T585" s="79"/>
      <c r="U585" s="79"/>
      <c r="V585" s="79"/>
      <c r="W585" s="79"/>
      <c r="X585" s="79"/>
      <c r="Y585" s="79"/>
      <c r="Z585" s="79"/>
      <c r="AA585" s="79"/>
      <c r="AB585" s="79"/>
      <c r="AC585" s="79"/>
      <c r="AD585" s="79"/>
      <c r="AE585" s="79"/>
      <c r="AF585" s="79"/>
      <c r="AG585" s="79"/>
      <c r="AH585" s="79"/>
      <c r="AI585" s="81"/>
    </row>
    <row r="586" spans="1:35" ht="18" customHeight="1">
      <c r="A586" s="79"/>
      <c r="B586" s="81"/>
      <c r="C586" s="81"/>
      <c r="D586" s="79"/>
      <c r="E586" s="81"/>
      <c r="F586" s="81"/>
      <c r="G586" s="81"/>
      <c r="H586" s="79"/>
      <c r="I586" s="79"/>
      <c r="J586" s="79"/>
      <c r="K586" s="81"/>
      <c r="L586" s="79"/>
      <c r="M586" s="79"/>
      <c r="N586" s="79"/>
      <c r="O586" s="79"/>
      <c r="P586" s="79"/>
      <c r="Q586" s="79"/>
      <c r="R586" s="79"/>
      <c r="S586" s="79"/>
      <c r="T586" s="79"/>
      <c r="U586" s="79"/>
      <c r="V586" s="79"/>
      <c r="W586" s="79"/>
      <c r="X586" s="79"/>
      <c r="Y586" s="79"/>
      <c r="Z586" s="79"/>
      <c r="AA586" s="79"/>
      <c r="AB586" s="79"/>
      <c r="AC586" s="79"/>
      <c r="AD586" s="79"/>
      <c r="AE586" s="79"/>
      <c r="AF586" s="79"/>
      <c r="AG586" s="79"/>
      <c r="AH586" s="79"/>
      <c r="AI586" s="81"/>
    </row>
    <row r="587" spans="1:35" ht="18" customHeight="1">
      <c r="A587" s="79"/>
      <c r="B587" s="81"/>
      <c r="C587" s="81"/>
      <c r="D587" s="79"/>
      <c r="E587" s="81"/>
      <c r="F587" s="81"/>
      <c r="G587" s="81"/>
      <c r="H587" s="79"/>
      <c r="I587" s="79"/>
      <c r="J587" s="79"/>
      <c r="K587" s="81"/>
      <c r="L587" s="79"/>
      <c r="M587" s="79"/>
      <c r="N587" s="79"/>
      <c r="O587" s="79"/>
      <c r="P587" s="79"/>
      <c r="Q587" s="79"/>
      <c r="R587" s="79"/>
      <c r="S587" s="79"/>
      <c r="T587" s="79"/>
      <c r="U587" s="79"/>
      <c r="V587" s="79"/>
      <c r="W587" s="79"/>
      <c r="X587" s="79"/>
      <c r="Y587" s="79"/>
      <c r="Z587" s="79"/>
      <c r="AA587" s="79"/>
      <c r="AB587" s="79"/>
      <c r="AC587" s="79"/>
      <c r="AD587" s="79"/>
      <c r="AE587" s="79"/>
      <c r="AF587" s="79"/>
      <c r="AG587" s="79"/>
      <c r="AH587" s="79"/>
      <c r="AI587" s="81"/>
    </row>
    <row r="588" spans="1:35" ht="18" customHeight="1">
      <c r="A588" s="79"/>
      <c r="B588" s="81"/>
      <c r="C588" s="81"/>
      <c r="D588" s="79"/>
      <c r="E588" s="81"/>
      <c r="F588" s="81"/>
      <c r="G588" s="81"/>
      <c r="H588" s="79"/>
      <c r="I588" s="79"/>
      <c r="J588" s="79"/>
      <c r="K588" s="81"/>
      <c r="L588" s="79"/>
      <c r="M588" s="79"/>
      <c r="N588" s="79"/>
      <c r="O588" s="79"/>
      <c r="P588" s="79"/>
      <c r="Q588" s="79"/>
      <c r="R588" s="79"/>
      <c r="S588" s="79"/>
      <c r="T588" s="79"/>
      <c r="U588" s="79"/>
      <c r="V588" s="79"/>
      <c r="W588" s="79"/>
      <c r="X588" s="79"/>
      <c r="Y588" s="79"/>
      <c r="Z588" s="79"/>
      <c r="AA588" s="79"/>
      <c r="AB588" s="79"/>
      <c r="AC588" s="79"/>
      <c r="AD588" s="79"/>
      <c r="AE588" s="79"/>
      <c r="AF588" s="79"/>
      <c r="AG588" s="79"/>
      <c r="AH588" s="79"/>
      <c r="AI588" s="81"/>
    </row>
    <row r="589" spans="1:35" ht="18" customHeight="1">
      <c r="A589" s="79"/>
      <c r="B589" s="81"/>
      <c r="C589" s="81"/>
      <c r="D589" s="79"/>
      <c r="E589" s="81"/>
      <c r="F589" s="81"/>
      <c r="G589" s="81"/>
      <c r="H589" s="79"/>
      <c r="I589" s="79"/>
      <c r="J589" s="79"/>
      <c r="K589" s="81"/>
      <c r="L589" s="79"/>
      <c r="M589" s="79"/>
      <c r="N589" s="79"/>
      <c r="O589" s="79"/>
      <c r="P589" s="79"/>
      <c r="Q589" s="79"/>
      <c r="R589" s="79"/>
      <c r="S589" s="79"/>
      <c r="T589" s="79"/>
      <c r="U589" s="79"/>
      <c r="V589" s="79"/>
      <c r="W589" s="79"/>
      <c r="X589" s="79"/>
      <c r="Y589" s="79"/>
      <c r="Z589" s="79"/>
      <c r="AA589" s="79"/>
      <c r="AB589" s="79"/>
      <c r="AC589" s="79"/>
      <c r="AD589" s="79"/>
      <c r="AE589" s="79"/>
      <c r="AF589" s="79"/>
      <c r="AG589" s="79"/>
      <c r="AH589" s="79"/>
      <c r="AI589" s="81"/>
    </row>
    <row r="590" spans="1:35" ht="18" customHeight="1">
      <c r="A590" s="79"/>
      <c r="B590" s="81"/>
      <c r="C590" s="81"/>
      <c r="D590" s="79"/>
      <c r="E590" s="81"/>
      <c r="F590" s="81"/>
      <c r="G590" s="81"/>
      <c r="H590" s="79"/>
      <c r="I590" s="79"/>
      <c r="J590" s="79"/>
      <c r="K590" s="81"/>
      <c r="L590" s="79"/>
      <c r="M590" s="79"/>
      <c r="N590" s="79"/>
      <c r="O590" s="79"/>
      <c r="P590" s="79"/>
      <c r="Q590" s="79"/>
      <c r="R590" s="79"/>
      <c r="S590" s="79"/>
      <c r="T590" s="79"/>
      <c r="U590" s="79"/>
      <c r="V590" s="79"/>
      <c r="W590" s="79"/>
      <c r="X590" s="79"/>
      <c r="Y590" s="79"/>
      <c r="Z590" s="79"/>
      <c r="AA590" s="79"/>
      <c r="AB590" s="79"/>
      <c r="AC590" s="79"/>
      <c r="AD590" s="79"/>
      <c r="AE590" s="79"/>
      <c r="AF590" s="79"/>
      <c r="AG590" s="79"/>
      <c r="AH590" s="79"/>
      <c r="AI590" s="81"/>
    </row>
    <row r="591" spans="1:35" ht="18" customHeight="1">
      <c r="A591" s="79"/>
      <c r="B591" s="81"/>
      <c r="C591" s="81"/>
      <c r="D591" s="79"/>
      <c r="E591" s="81"/>
      <c r="F591" s="81"/>
      <c r="G591" s="81"/>
      <c r="H591" s="79"/>
      <c r="I591" s="79"/>
      <c r="J591" s="79"/>
      <c r="K591" s="81"/>
      <c r="L591" s="79"/>
      <c r="M591" s="79"/>
      <c r="N591" s="79"/>
      <c r="O591" s="79"/>
      <c r="P591" s="79"/>
      <c r="Q591" s="79"/>
      <c r="R591" s="79"/>
      <c r="S591" s="79"/>
      <c r="T591" s="79"/>
      <c r="U591" s="79"/>
      <c r="V591" s="79"/>
      <c r="W591" s="79"/>
      <c r="X591" s="79"/>
      <c r="Y591" s="79"/>
      <c r="Z591" s="79"/>
      <c r="AA591" s="79"/>
      <c r="AB591" s="79"/>
      <c r="AC591" s="79"/>
      <c r="AD591" s="79"/>
      <c r="AE591" s="79"/>
      <c r="AF591" s="79"/>
      <c r="AG591" s="79"/>
      <c r="AH591" s="79"/>
      <c r="AI591" s="81"/>
    </row>
    <row r="592" spans="1:35" ht="18" customHeight="1">
      <c r="A592" s="79"/>
      <c r="B592" s="81"/>
      <c r="C592" s="81"/>
      <c r="D592" s="79"/>
      <c r="E592" s="81"/>
      <c r="F592" s="81"/>
      <c r="G592" s="81"/>
      <c r="H592" s="79"/>
      <c r="I592" s="79"/>
      <c r="J592" s="79"/>
      <c r="K592" s="81"/>
      <c r="L592" s="79"/>
      <c r="M592" s="79"/>
      <c r="N592" s="79"/>
      <c r="O592" s="79"/>
      <c r="P592" s="79"/>
      <c r="Q592" s="79"/>
      <c r="R592" s="79"/>
      <c r="S592" s="79"/>
      <c r="T592" s="79"/>
      <c r="U592" s="79"/>
      <c r="V592" s="79"/>
      <c r="W592" s="79"/>
      <c r="X592" s="79"/>
      <c r="Y592" s="79"/>
      <c r="Z592" s="79"/>
      <c r="AA592" s="79"/>
      <c r="AB592" s="79"/>
      <c r="AC592" s="79"/>
      <c r="AD592" s="79"/>
      <c r="AE592" s="79"/>
      <c r="AF592" s="79"/>
      <c r="AG592" s="79"/>
      <c r="AH592" s="79"/>
      <c r="AI592" s="81"/>
    </row>
    <row r="593" spans="1:35" ht="18" customHeight="1">
      <c r="A593" s="79"/>
      <c r="B593" s="81"/>
      <c r="C593" s="81"/>
      <c r="D593" s="79"/>
      <c r="E593" s="81"/>
      <c r="F593" s="81"/>
      <c r="G593" s="81"/>
      <c r="H593" s="79"/>
      <c r="I593" s="79"/>
      <c r="J593" s="79"/>
      <c r="K593" s="81"/>
      <c r="L593" s="79"/>
      <c r="M593" s="79"/>
      <c r="N593" s="79"/>
      <c r="O593" s="79"/>
      <c r="P593" s="79"/>
      <c r="Q593" s="79"/>
      <c r="R593" s="79"/>
      <c r="S593" s="79"/>
      <c r="T593" s="79"/>
      <c r="U593" s="79"/>
      <c r="V593" s="79"/>
      <c r="W593" s="79"/>
      <c r="X593" s="79"/>
      <c r="Y593" s="79"/>
      <c r="Z593" s="79"/>
      <c r="AA593" s="79"/>
      <c r="AB593" s="79"/>
      <c r="AC593" s="79"/>
      <c r="AD593" s="79"/>
      <c r="AE593" s="79"/>
      <c r="AF593" s="79"/>
      <c r="AG593" s="79"/>
      <c r="AH593" s="79"/>
      <c r="AI593" s="81"/>
    </row>
    <row r="594" spans="1:35" ht="18" customHeight="1">
      <c r="A594" s="79"/>
      <c r="B594" s="81"/>
      <c r="C594" s="81"/>
      <c r="D594" s="79"/>
      <c r="E594" s="81"/>
      <c r="F594" s="81"/>
      <c r="G594" s="81"/>
      <c r="H594" s="79"/>
      <c r="I594" s="79"/>
      <c r="J594" s="79"/>
      <c r="K594" s="81"/>
      <c r="L594" s="79"/>
      <c r="M594" s="79"/>
      <c r="N594" s="79"/>
      <c r="O594" s="79"/>
      <c r="P594" s="79"/>
      <c r="Q594" s="79"/>
      <c r="R594" s="79"/>
      <c r="S594" s="79"/>
      <c r="T594" s="79"/>
      <c r="U594" s="79"/>
      <c r="V594" s="79"/>
      <c r="W594" s="79"/>
      <c r="X594" s="79"/>
      <c r="Y594" s="79"/>
      <c r="Z594" s="79"/>
      <c r="AA594" s="79"/>
      <c r="AB594" s="79"/>
      <c r="AC594" s="79"/>
      <c r="AD594" s="79"/>
      <c r="AE594" s="79"/>
      <c r="AF594" s="79"/>
      <c r="AG594" s="79"/>
      <c r="AH594" s="79"/>
      <c r="AI594" s="81"/>
    </row>
    <row r="595" spans="1:35" ht="18" customHeight="1">
      <c r="A595" s="79"/>
      <c r="B595" s="81"/>
      <c r="C595" s="81"/>
      <c r="D595" s="79"/>
      <c r="E595" s="81"/>
      <c r="F595" s="81"/>
      <c r="G595" s="81"/>
      <c r="H595" s="79"/>
      <c r="I595" s="79"/>
      <c r="J595" s="79"/>
      <c r="K595" s="81"/>
      <c r="L595" s="79"/>
      <c r="M595" s="79"/>
      <c r="N595" s="79"/>
      <c r="O595" s="79"/>
      <c r="P595" s="79"/>
      <c r="Q595" s="79"/>
      <c r="R595" s="79"/>
      <c r="S595" s="79"/>
      <c r="T595" s="79"/>
      <c r="U595" s="79"/>
      <c r="V595" s="79"/>
      <c r="W595" s="79"/>
      <c r="X595" s="79"/>
      <c r="Y595" s="79"/>
      <c r="Z595" s="79"/>
      <c r="AA595" s="79"/>
      <c r="AB595" s="79"/>
      <c r="AC595" s="79"/>
      <c r="AD595" s="79"/>
      <c r="AE595" s="79"/>
      <c r="AF595" s="79"/>
      <c r="AG595" s="79"/>
      <c r="AH595" s="79"/>
      <c r="AI595" s="81"/>
    </row>
    <row r="596" spans="1:35" ht="18" customHeight="1">
      <c r="A596" s="79"/>
      <c r="B596" s="81"/>
      <c r="C596" s="81"/>
      <c r="D596" s="79"/>
      <c r="E596" s="81"/>
      <c r="F596" s="81"/>
      <c r="G596" s="81"/>
      <c r="H596" s="79"/>
      <c r="I596" s="79"/>
      <c r="J596" s="79"/>
      <c r="K596" s="81"/>
      <c r="L596" s="79"/>
      <c r="M596" s="79"/>
      <c r="N596" s="79"/>
      <c r="O596" s="79"/>
      <c r="P596" s="79"/>
      <c r="Q596" s="79"/>
      <c r="R596" s="79"/>
      <c r="S596" s="79"/>
      <c r="T596" s="79"/>
      <c r="U596" s="79"/>
      <c r="V596" s="79"/>
      <c r="W596" s="79"/>
      <c r="X596" s="79"/>
      <c r="Y596" s="79"/>
      <c r="Z596" s="79"/>
      <c r="AA596" s="79"/>
      <c r="AB596" s="79"/>
      <c r="AC596" s="79"/>
      <c r="AD596" s="79"/>
      <c r="AE596" s="79"/>
      <c r="AF596" s="79"/>
      <c r="AG596" s="79"/>
      <c r="AH596" s="79"/>
      <c r="AI596" s="81"/>
    </row>
    <row r="597" spans="1:35" ht="18" customHeight="1">
      <c r="A597" s="79"/>
      <c r="B597" s="81"/>
      <c r="C597" s="81"/>
      <c r="D597" s="79"/>
      <c r="E597" s="81"/>
      <c r="F597" s="81"/>
      <c r="G597" s="81"/>
      <c r="H597" s="79"/>
      <c r="I597" s="79"/>
      <c r="J597" s="79"/>
      <c r="K597" s="81"/>
      <c r="L597" s="79"/>
      <c r="M597" s="79"/>
      <c r="N597" s="79"/>
      <c r="O597" s="79"/>
      <c r="P597" s="79"/>
      <c r="Q597" s="79"/>
      <c r="R597" s="79"/>
      <c r="S597" s="79"/>
      <c r="T597" s="79"/>
      <c r="U597" s="79"/>
      <c r="V597" s="79"/>
      <c r="W597" s="79"/>
      <c r="X597" s="79"/>
      <c r="Y597" s="79"/>
      <c r="Z597" s="79"/>
      <c r="AA597" s="79"/>
      <c r="AB597" s="79"/>
      <c r="AC597" s="79"/>
      <c r="AD597" s="79"/>
      <c r="AE597" s="79"/>
      <c r="AF597" s="79"/>
      <c r="AG597" s="79"/>
      <c r="AH597" s="79"/>
      <c r="AI597" s="81"/>
    </row>
    <row r="598" spans="1:35" ht="18" customHeight="1">
      <c r="A598" s="79"/>
      <c r="B598" s="81"/>
      <c r="C598" s="81"/>
      <c r="D598" s="79"/>
      <c r="E598" s="81"/>
      <c r="F598" s="81"/>
      <c r="G598" s="81"/>
      <c r="H598" s="79"/>
      <c r="I598" s="79"/>
      <c r="J598" s="79"/>
      <c r="K598" s="81"/>
      <c r="L598" s="79"/>
      <c r="M598" s="79"/>
      <c r="N598" s="79"/>
      <c r="O598" s="79"/>
      <c r="P598" s="79"/>
      <c r="Q598" s="79"/>
      <c r="R598" s="79"/>
      <c r="S598" s="79"/>
      <c r="T598" s="79"/>
      <c r="U598" s="79"/>
      <c r="V598" s="79"/>
      <c r="W598" s="79"/>
      <c r="X598" s="79"/>
      <c r="Y598" s="79"/>
      <c r="Z598" s="79"/>
      <c r="AA598" s="79"/>
      <c r="AB598" s="79"/>
      <c r="AC598" s="79"/>
      <c r="AD598" s="79"/>
      <c r="AE598" s="79"/>
      <c r="AF598" s="79"/>
      <c r="AG598" s="79"/>
      <c r="AH598" s="79"/>
      <c r="AI598" s="81"/>
    </row>
    <row r="599" spans="1:35" ht="18" customHeight="1">
      <c r="A599" s="79"/>
      <c r="B599" s="81"/>
      <c r="C599" s="81"/>
      <c r="D599" s="79"/>
      <c r="E599" s="81"/>
      <c r="F599" s="81"/>
      <c r="G599" s="81"/>
      <c r="H599" s="79"/>
      <c r="I599" s="79"/>
      <c r="J599" s="79"/>
      <c r="K599" s="81"/>
      <c r="L599" s="79"/>
      <c r="M599" s="79"/>
      <c r="N599" s="79"/>
      <c r="O599" s="79"/>
      <c r="P599" s="79"/>
      <c r="Q599" s="79"/>
      <c r="R599" s="79"/>
      <c r="S599" s="79"/>
      <c r="T599" s="79"/>
      <c r="U599" s="79"/>
      <c r="V599" s="79"/>
      <c r="W599" s="79"/>
      <c r="X599" s="79"/>
      <c r="Y599" s="79"/>
      <c r="Z599" s="79"/>
      <c r="AA599" s="79"/>
      <c r="AB599" s="79"/>
      <c r="AC599" s="79"/>
      <c r="AD599" s="79"/>
      <c r="AE599" s="79"/>
      <c r="AF599" s="79"/>
      <c r="AG599" s="79"/>
      <c r="AH599" s="79"/>
      <c r="AI599" s="81"/>
    </row>
    <row r="600" spans="1:35" ht="18" customHeight="1">
      <c r="A600" s="79"/>
      <c r="B600" s="81"/>
      <c r="C600" s="81"/>
      <c r="D600" s="79"/>
      <c r="E600" s="81"/>
      <c r="F600" s="81"/>
      <c r="G600" s="81"/>
      <c r="H600" s="79"/>
      <c r="I600" s="79"/>
      <c r="J600" s="79"/>
      <c r="K600" s="81"/>
      <c r="L600" s="79"/>
      <c r="M600" s="79"/>
      <c r="N600" s="79"/>
      <c r="O600" s="79"/>
      <c r="P600" s="79"/>
      <c r="Q600" s="79"/>
      <c r="R600" s="79"/>
      <c r="S600" s="79"/>
      <c r="T600" s="79"/>
      <c r="U600" s="79"/>
      <c r="V600" s="79"/>
      <c r="W600" s="79"/>
      <c r="X600" s="79"/>
      <c r="Y600" s="79"/>
      <c r="Z600" s="79"/>
      <c r="AA600" s="79"/>
      <c r="AB600" s="79"/>
      <c r="AC600" s="79"/>
      <c r="AD600" s="79"/>
      <c r="AE600" s="79"/>
      <c r="AF600" s="79"/>
      <c r="AG600" s="79"/>
      <c r="AH600" s="79"/>
      <c r="AI600" s="81"/>
    </row>
    <row r="601" spans="1:35" ht="18" customHeight="1">
      <c r="A601" s="79"/>
      <c r="B601" s="81"/>
      <c r="C601" s="81"/>
      <c r="D601" s="79"/>
      <c r="E601" s="81"/>
      <c r="F601" s="81"/>
      <c r="G601" s="81"/>
      <c r="H601" s="79"/>
      <c r="I601" s="79"/>
      <c r="J601" s="79"/>
      <c r="K601" s="81"/>
      <c r="L601" s="79"/>
      <c r="M601" s="79"/>
      <c r="N601" s="79"/>
      <c r="O601" s="79"/>
      <c r="P601" s="79"/>
      <c r="Q601" s="79"/>
      <c r="R601" s="79"/>
      <c r="S601" s="79"/>
      <c r="T601" s="79"/>
      <c r="U601" s="79"/>
      <c r="V601" s="79"/>
      <c r="W601" s="79"/>
      <c r="X601" s="79"/>
      <c r="Y601" s="79"/>
      <c r="Z601" s="79"/>
      <c r="AA601" s="79"/>
      <c r="AB601" s="79"/>
      <c r="AC601" s="79"/>
      <c r="AD601" s="79"/>
      <c r="AE601" s="79"/>
      <c r="AF601" s="79"/>
      <c r="AG601" s="79"/>
      <c r="AH601" s="79"/>
      <c r="AI601" s="81"/>
    </row>
    <row r="602" spans="1:35" ht="18" customHeight="1">
      <c r="A602" s="79"/>
      <c r="B602" s="81"/>
      <c r="C602" s="81"/>
      <c r="D602" s="79"/>
      <c r="E602" s="81"/>
      <c r="F602" s="81"/>
      <c r="G602" s="81"/>
      <c r="H602" s="79"/>
      <c r="I602" s="79"/>
      <c r="J602" s="79"/>
      <c r="K602" s="81"/>
      <c r="L602" s="79"/>
      <c r="M602" s="79"/>
      <c r="N602" s="79"/>
      <c r="O602" s="79"/>
      <c r="P602" s="79"/>
      <c r="Q602" s="79"/>
      <c r="R602" s="79"/>
      <c r="S602" s="79"/>
      <c r="T602" s="79"/>
      <c r="U602" s="79"/>
      <c r="V602" s="79"/>
      <c r="W602" s="79"/>
      <c r="X602" s="79"/>
      <c r="Y602" s="79"/>
      <c r="Z602" s="79"/>
      <c r="AA602" s="79"/>
      <c r="AB602" s="79"/>
      <c r="AC602" s="79"/>
      <c r="AD602" s="79"/>
      <c r="AE602" s="79"/>
      <c r="AF602" s="79"/>
      <c r="AG602" s="79"/>
      <c r="AH602" s="79"/>
      <c r="AI602" s="81"/>
    </row>
    <row r="603" spans="1:35" ht="18" customHeight="1">
      <c r="A603" s="79"/>
      <c r="B603" s="81"/>
      <c r="C603" s="81"/>
      <c r="D603" s="79"/>
      <c r="E603" s="81"/>
      <c r="F603" s="81"/>
      <c r="G603" s="81"/>
      <c r="H603" s="79"/>
      <c r="I603" s="79"/>
      <c r="J603" s="79"/>
      <c r="K603" s="81"/>
      <c r="L603" s="79"/>
      <c r="M603" s="79"/>
      <c r="N603" s="79"/>
      <c r="O603" s="79"/>
      <c r="P603" s="79"/>
      <c r="Q603" s="79"/>
      <c r="R603" s="79"/>
      <c r="S603" s="79"/>
      <c r="T603" s="79"/>
      <c r="U603" s="79"/>
      <c r="V603" s="79"/>
      <c r="W603" s="79"/>
      <c r="X603" s="79"/>
      <c r="Y603" s="79"/>
      <c r="Z603" s="79"/>
      <c r="AA603" s="79"/>
      <c r="AB603" s="79"/>
      <c r="AC603" s="79"/>
      <c r="AD603" s="79"/>
      <c r="AE603" s="79"/>
      <c r="AF603" s="79"/>
      <c r="AG603" s="79"/>
      <c r="AH603" s="79"/>
      <c r="AI603" s="81"/>
    </row>
    <row r="604" spans="1:35" ht="18" customHeight="1">
      <c r="A604" s="79"/>
      <c r="B604" s="81"/>
      <c r="C604" s="81"/>
      <c r="D604" s="79"/>
      <c r="E604" s="81"/>
      <c r="F604" s="81"/>
      <c r="G604" s="81"/>
      <c r="H604" s="79"/>
      <c r="I604" s="79"/>
      <c r="J604" s="79"/>
      <c r="K604" s="81"/>
      <c r="L604" s="79"/>
      <c r="M604" s="79"/>
      <c r="N604" s="79"/>
      <c r="O604" s="79"/>
      <c r="P604" s="79"/>
      <c r="Q604" s="79"/>
      <c r="R604" s="79"/>
      <c r="S604" s="79"/>
      <c r="T604" s="79"/>
      <c r="U604" s="79"/>
      <c r="V604" s="79"/>
      <c r="W604" s="79"/>
      <c r="X604" s="79"/>
      <c r="Y604" s="79"/>
      <c r="Z604" s="79"/>
      <c r="AA604" s="79"/>
      <c r="AB604" s="79"/>
      <c r="AC604" s="79"/>
      <c r="AD604" s="79"/>
      <c r="AE604" s="79"/>
      <c r="AF604" s="79"/>
      <c r="AG604" s="79"/>
      <c r="AH604" s="79"/>
      <c r="AI604" s="81"/>
    </row>
    <row r="605" spans="1:35" ht="18" customHeight="1">
      <c r="A605" s="79"/>
      <c r="B605" s="81"/>
      <c r="C605" s="81"/>
      <c r="D605" s="79"/>
      <c r="E605" s="81"/>
      <c r="F605" s="81"/>
      <c r="G605" s="81"/>
      <c r="H605" s="79"/>
      <c r="I605" s="79"/>
      <c r="J605" s="79"/>
      <c r="K605" s="81"/>
      <c r="L605" s="79"/>
      <c r="M605" s="79"/>
      <c r="N605" s="79"/>
      <c r="O605" s="79"/>
      <c r="P605" s="79"/>
      <c r="Q605" s="79"/>
      <c r="R605" s="79"/>
      <c r="S605" s="79"/>
      <c r="T605" s="79"/>
      <c r="U605" s="79"/>
      <c r="V605" s="79"/>
      <c r="W605" s="79"/>
      <c r="X605" s="79"/>
      <c r="Y605" s="79"/>
      <c r="Z605" s="79"/>
      <c r="AA605" s="79"/>
      <c r="AB605" s="79"/>
      <c r="AC605" s="79"/>
      <c r="AD605" s="79"/>
      <c r="AE605" s="79"/>
      <c r="AF605" s="79"/>
      <c r="AG605" s="79"/>
      <c r="AH605" s="79"/>
      <c r="AI605" s="81"/>
    </row>
    <row r="606" spans="1:35" ht="18" customHeight="1">
      <c r="A606" s="79"/>
      <c r="B606" s="81"/>
      <c r="C606" s="81"/>
      <c r="D606" s="79"/>
      <c r="E606" s="81"/>
      <c r="F606" s="81"/>
      <c r="G606" s="81"/>
      <c r="H606" s="79"/>
      <c r="I606" s="79"/>
      <c r="J606" s="79"/>
      <c r="K606" s="81"/>
      <c r="L606" s="79"/>
      <c r="M606" s="79"/>
      <c r="N606" s="79"/>
      <c r="O606" s="79"/>
      <c r="P606" s="79"/>
      <c r="Q606" s="79"/>
      <c r="R606" s="79"/>
      <c r="S606" s="79"/>
      <c r="T606" s="79"/>
      <c r="U606" s="79"/>
      <c r="V606" s="79"/>
      <c r="W606" s="79"/>
      <c r="X606" s="79"/>
      <c r="Y606" s="79"/>
      <c r="Z606" s="79"/>
      <c r="AA606" s="79"/>
      <c r="AB606" s="79"/>
      <c r="AC606" s="79"/>
      <c r="AD606" s="79"/>
      <c r="AE606" s="79"/>
      <c r="AF606" s="79"/>
      <c r="AG606" s="79"/>
      <c r="AH606" s="79"/>
      <c r="AI606" s="81"/>
    </row>
    <row r="607" spans="1:35" ht="18" customHeight="1">
      <c r="A607" s="79"/>
      <c r="B607" s="81"/>
      <c r="C607" s="81"/>
      <c r="D607" s="79"/>
      <c r="E607" s="81"/>
      <c r="F607" s="81"/>
      <c r="G607" s="81"/>
      <c r="H607" s="79"/>
      <c r="I607" s="79"/>
      <c r="J607" s="79"/>
      <c r="K607" s="81"/>
      <c r="L607" s="79"/>
      <c r="M607" s="79"/>
      <c r="N607" s="79"/>
      <c r="O607" s="79"/>
      <c r="P607" s="79"/>
      <c r="Q607" s="79"/>
      <c r="R607" s="79"/>
      <c r="S607" s="79"/>
      <c r="T607" s="79"/>
      <c r="U607" s="79"/>
      <c r="V607" s="79"/>
      <c r="W607" s="79"/>
      <c r="X607" s="79"/>
      <c r="Y607" s="79"/>
      <c r="Z607" s="79"/>
      <c r="AA607" s="79"/>
      <c r="AB607" s="79"/>
      <c r="AC607" s="79"/>
      <c r="AD607" s="79"/>
      <c r="AE607" s="79"/>
      <c r="AF607" s="79"/>
      <c r="AG607" s="79"/>
      <c r="AH607" s="79"/>
      <c r="AI607" s="81"/>
    </row>
    <row r="608" spans="1:35" ht="18" customHeight="1">
      <c r="A608" s="79"/>
      <c r="B608" s="81"/>
      <c r="C608" s="81"/>
      <c r="D608" s="79"/>
      <c r="E608" s="81"/>
      <c r="F608" s="81"/>
      <c r="G608" s="81"/>
      <c r="H608" s="79"/>
      <c r="I608" s="79"/>
      <c r="J608" s="79"/>
      <c r="K608" s="81"/>
      <c r="L608" s="79"/>
      <c r="M608" s="79"/>
      <c r="N608" s="79"/>
      <c r="O608" s="79"/>
      <c r="P608" s="79"/>
      <c r="Q608" s="79"/>
      <c r="R608" s="79"/>
      <c r="S608" s="79"/>
      <c r="T608" s="79"/>
      <c r="U608" s="79"/>
      <c r="V608" s="79"/>
      <c r="W608" s="79"/>
      <c r="X608" s="79"/>
      <c r="Y608" s="79"/>
      <c r="Z608" s="79"/>
      <c r="AA608" s="79"/>
      <c r="AB608" s="79"/>
      <c r="AC608" s="79"/>
      <c r="AD608" s="79"/>
      <c r="AE608" s="79"/>
      <c r="AF608" s="79"/>
      <c r="AG608" s="79"/>
      <c r="AH608" s="79"/>
      <c r="AI608" s="81"/>
    </row>
    <row r="609" spans="1:35" ht="18" customHeight="1">
      <c r="A609" s="79"/>
      <c r="B609" s="81"/>
      <c r="C609" s="81"/>
      <c r="D609" s="79"/>
      <c r="E609" s="81"/>
      <c r="F609" s="81"/>
      <c r="G609" s="81"/>
      <c r="H609" s="79"/>
      <c r="I609" s="79"/>
      <c r="J609" s="79"/>
      <c r="K609" s="81"/>
      <c r="L609" s="79"/>
      <c r="M609" s="79"/>
      <c r="N609" s="79"/>
      <c r="O609" s="79"/>
      <c r="P609" s="79"/>
      <c r="Q609" s="79"/>
      <c r="R609" s="79"/>
      <c r="S609" s="79"/>
      <c r="T609" s="79"/>
      <c r="U609" s="79"/>
      <c r="V609" s="79"/>
      <c r="W609" s="79"/>
      <c r="X609" s="79"/>
      <c r="Y609" s="79"/>
      <c r="Z609" s="79"/>
      <c r="AA609" s="79"/>
      <c r="AB609" s="79"/>
      <c r="AC609" s="79"/>
      <c r="AD609" s="79"/>
      <c r="AE609" s="79"/>
      <c r="AF609" s="79"/>
      <c r="AG609" s="79"/>
      <c r="AH609" s="79"/>
      <c r="AI609" s="81"/>
    </row>
    <row r="610" spans="1:35" ht="18" customHeight="1">
      <c r="A610" s="79"/>
      <c r="B610" s="81"/>
      <c r="C610" s="81"/>
      <c r="D610" s="79"/>
      <c r="E610" s="81"/>
      <c r="F610" s="81"/>
      <c r="G610" s="81"/>
      <c r="H610" s="79"/>
      <c r="I610" s="79"/>
      <c r="J610" s="79"/>
      <c r="K610" s="81"/>
      <c r="L610" s="79"/>
      <c r="M610" s="79"/>
      <c r="N610" s="79"/>
      <c r="O610" s="79"/>
      <c r="P610" s="79"/>
      <c r="Q610" s="79"/>
      <c r="R610" s="79"/>
      <c r="S610" s="79"/>
      <c r="T610" s="79"/>
      <c r="U610" s="79"/>
      <c r="V610" s="79"/>
      <c r="W610" s="79"/>
      <c r="X610" s="79"/>
      <c r="Y610" s="79"/>
      <c r="Z610" s="79"/>
      <c r="AA610" s="79"/>
      <c r="AB610" s="79"/>
      <c r="AC610" s="79"/>
      <c r="AD610" s="79"/>
      <c r="AE610" s="79"/>
      <c r="AF610" s="79"/>
      <c r="AG610" s="79"/>
      <c r="AH610" s="79"/>
      <c r="AI610" s="81"/>
    </row>
    <row r="611" spans="1:35" ht="18" customHeight="1">
      <c r="A611" s="79"/>
      <c r="B611" s="81"/>
      <c r="C611" s="81"/>
      <c r="D611" s="79"/>
      <c r="E611" s="81"/>
      <c r="F611" s="81"/>
      <c r="G611" s="81"/>
      <c r="H611" s="79"/>
      <c r="I611" s="79"/>
      <c r="J611" s="79"/>
      <c r="K611" s="81"/>
      <c r="L611" s="79"/>
      <c r="M611" s="79"/>
      <c r="N611" s="79"/>
      <c r="O611" s="79"/>
      <c r="P611" s="79"/>
      <c r="Q611" s="79"/>
      <c r="R611" s="79"/>
      <c r="S611" s="79"/>
      <c r="T611" s="79"/>
      <c r="U611" s="79"/>
      <c r="V611" s="79"/>
      <c r="W611" s="79"/>
      <c r="X611" s="79"/>
      <c r="Y611" s="79"/>
      <c r="Z611" s="79"/>
      <c r="AA611" s="79"/>
      <c r="AB611" s="79"/>
      <c r="AC611" s="79"/>
      <c r="AD611" s="79"/>
      <c r="AE611" s="79"/>
      <c r="AF611" s="79"/>
      <c r="AG611" s="79"/>
      <c r="AH611" s="79"/>
      <c r="AI611" s="81"/>
    </row>
    <row r="612" spans="1:35" ht="18" customHeight="1">
      <c r="A612" s="79"/>
      <c r="B612" s="81"/>
      <c r="C612" s="81"/>
      <c r="D612" s="79"/>
      <c r="E612" s="81"/>
      <c r="F612" s="81"/>
      <c r="G612" s="81"/>
      <c r="H612" s="79"/>
      <c r="I612" s="79"/>
      <c r="J612" s="79"/>
      <c r="K612" s="81"/>
      <c r="L612" s="79"/>
      <c r="M612" s="79"/>
      <c r="N612" s="79"/>
      <c r="O612" s="79"/>
      <c r="P612" s="79"/>
      <c r="Q612" s="79"/>
      <c r="R612" s="79"/>
      <c r="S612" s="79"/>
      <c r="T612" s="79"/>
      <c r="U612" s="79"/>
      <c r="V612" s="79"/>
      <c r="W612" s="79"/>
      <c r="X612" s="79"/>
      <c r="Y612" s="79"/>
      <c r="Z612" s="79"/>
      <c r="AA612" s="79"/>
      <c r="AB612" s="79"/>
      <c r="AC612" s="79"/>
      <c r="AD612" s="79"/>
      <c r="AE612" s="79"/>
      <c r="AF612" s="79"/>
      <c r="AG612" s="79"/>
      <c r="AH612" s="79"/>
      <c r="AI612" s="81"/>
    </row>
    <row r="613" spans="1:35" ht="18" customHeight="1">
      <c r="A613" s="79"/>
      <c r="B613" s="81"/>
      <c r="C613" s="81"/>
      <c r="D613" s="79"/>
      <c r="E613" s="81"/>
      <c r="F613" s="81"/>
      <c r="G613" s="81"/>
      <c r="H613" s="79"/>
      <c r="I613" s="79"/>
      <c r="J613" s="79"/>
      <c r="K613" s="81"/>
      <c r="L613" s="79"/>
      <c r="M613" s="79"/>
      <c r="N613" s="79"/>
      <c r="O613" s="79"/>
      <c r="P613" s="79"/>
      <c r="Q613" s="79"/>
      <c r="R613" s="79"/>
      <c r="S613" s="79"/>
      <c r="T613" s="79"/>
      <c r="U613" s="79"/>
      <c r="V613" s="79"/>
      <c r="W613" s="79"/>
      <c r="X613" s="79"/>
      <c r="Y613" s="79"/>
      <c r="Z613" s="79"/>
      <c r="AA613" s="79"/>
      <c r="AB613" s="79"/>
      <c r="AC613" s="79"/>
      <c r="AD613" s="79"/>
      <c r="AE613" s="79"/>
      <c r="AF613" s="79"/>
      <c r="AG613" s="79"/>
      <c r="AH613" s="79"/>
      <c r="AI613" s="81"/>
    </row>
    <row r="614" spans="1:35" ht="18" customHeight="1">
      <c r="A614" s="79"/>
      <c r="B614" s="81"/>
      <c r="C614" s="81"/>
      <c r="D614" s="79"/>
      <c r="E614" s="81"/>
      <c r="F614" s="81"/>
      <c r="G614" s="81"/>
      <c r="H614" s="79"/>
      <c r="I614" s="79"/>
      <c r="J614" s="79"/>
      <c r="K614" s="81"/>
      <c r="L614" s="79"/>
      <c r="M614" s="79"/>
      <c r="N614" s="79"/>
      <c r="O614" s="79"/>
      <c r="P614" s="79"/>
      <c r="Q614" s="79"/>
      <c r="R614" s="79"/>
      <c r="S614" s="79"/>
      <c r="T614" s="79"/>
      <c r="U614" s="79"/>
      <c r="V614" s="79"/>
      <c r="W614" s="79"/>
      <c r="X614" s="79"/>
      <c r="Y614" s="79"/>
      <c r="Z614" s="79"/>
      <c r="AA614" s="79"/>
      <c r="AB614" s="79"/>
      <c r="AC614" s="79"/>
      <c r="AD614" s="79"/>
      <c r="AE614" s="79"/>
      <c r="AF614" s="79"/>
      <c r="AG614" s="79"/>
      <c r="AH614" s="79"/>
      <c r="AI614" s="81"/>
    </row>
    <row r="615" spans="1:35" ht="18" customHeight="1">
      <c r="A615" s="79"/>
      <c r="B615" s="81"/>
      <c r="C615" s="81"/>
      <c r="D615" s="79"/>
      <c r="E615" s="81"/>
      <c r="F615" s="81"/>
      <c r="G615" s="81"/>
      <c r="H615" s="79"/>
      <c r="I615" s="79"/>
      <c r="J615" s="79"/>
      <c r="K615" s="81"/>
      <c r="L615" s="79"/>
      <c r="M615" s="79"/>
      <c r="N615" s="79"/>
      <c r="O615" s="79"/>
      <c r="P615" s="79"/>
      <c r="Q615" s="79"/>
      <c r="R615" s="79"/>
      <c r="S615" s="79"/>
      <c r="T615" s="79"/>
      <c r="U615" s="79"/>
      <c r="V615" s="79"/>
      <c r="W615" s="79"/>
      <c r="X615" s="79"/>
      <c r="Y615" s="79"/>
      <c r="Z615" s="79"/>
      <c r="AA615" s="79"/>
      <c r="AB615" s="79"/>
      <c r="AC615" s="79"/>
      <c r="AD615" s="79"/>
      <c r="AE615" s="79"/>
      <c r="AF615" s="79"/>
      <c r="AG615" s="79"/>
      <c r="AH615" s="79"/>
      <c r="AI615" s="81"/>
    </row>
    <row r="616" spans="1:35" ht="18" customHeight="1">
      <c r="A616" s="79"/>
      <c r="B616" s="81"/>
      <c r="C616" s="81"/>
      <c r="D616" s="79"/>
      <c r="E616" s="81"/>
      <c r="F616" s="81"/>
      <c r="G616" s="81"/>
      <c r="H616" s="79"/>
      <c r="I616" s="79"/>
      <c r="J616" s="79"/>
      <c r="K616" s="81"/>
      <c r="L616" s="79"/>
      <c r="M616" s="79"/>
      <c r="N616" s="79"/>
      <c r="O616" s="79"/>
      <c r="P616" s="79"/>
      <c r="Q616" s="79"/>
      <c r="R616" s="79"/>
      <c r="S616" s="79"/>
      <c r="T616" s="79"/>
      <c r="U616" s="79"/>
      <c r="V616" s="79"/>
      <c r="W616" s="79"/>
      <c r="X616" s="79"/>
      <c r="Y616" s="79"/>
      <c r="Z616" s="79"/>
      <c r="AA616" s="79"/>
      <c r="AB616" s="79"/>
      <c r="AC616" s="79"/>
      <c r="AD616" s="79"/>
      <c r="AE616" s="79"/>
      <c r="AF616" s="79"/>
      <c r="AG616" s="79"/>
      <c r="AH616" s="79"/>
      <c r="AI616" s="81"/>
    </row>
    <row r="617" spans="1:35" ht="18" customHeight="1">
      <c r="A617" s="79"/>
      <c r="B617" s="81"/>
      <c r="C617" s="81"/>
      <c r="D617" s="79"/>
      <c r="E617" s="81"/>
      <c r="F617" s="81"/>
      <c r="G617" s="81"/>
      <c r="H617" s="79"/>
      <c r="I617" s="79"/>
      <c r="J617" s="79"/>
      <c r="K617" s="81"/>
      <c r="L617" s="79"/>
      <c r="M617" s="79"/>
      <c r="N617" s="79"/>
      <c r="O617" s="79"/>
      <c r="P617" s="79"/>
      <c r="Q617" s="79"/>
      <c r="R617" s="79"/>
      <c r="S617" s="79"/>
      <c r="T617" s="79"/>
      <c r="U617" s="79"/>
      <c r="V617" s="79"/>
      <c r="W617" s="79"/>
      <c r="X617" s="79"/>
      <c r="Y617" s="79"/>
      <c r="Z617" s="79"/>
      <c r="AA617" s="79"/>
      <c r="AB617" s="79"/>
      <c r="AC617" s="79"/>
      <c r="AD617" s="79"/>
      <c r="AE617" s="79"/>
      <c r="AF617" s="79"/>
      <c r="AG617" s="79"/>
      <c r="AH617" s="79"/>
      <c r="AI617" s="81"/>
    </row>
    <row r="618" spans="1:35" ht="18" customHeight="1">
      <c r="A618" s="79"/>
      <c r="B618" s="81"/>
      <c r="C618" s="81"/>
      <c r="D618" s="79"/>
      <c r="E618" s="81"/>
      <c r="F618" s="81"/>
      <c r="G618" s="81"/>
      <c r="H618" s="79"/>
      <c r="I618" s="79"/>
      <c r="J618" s="79"/>
      <c r="K618" s="81"/>
      <c r="L618" s="79"/>
      <c r="M618" s="79"/>
      <c r="N618" s="79"/>
      <c r="O618" s="79"/>
      <c r="P618" s="79"/>
      <c r="Q618" s="79"/>
      <c r="R618" s="79"/>
      <c r="S618" s="79"/>
      <c r="T618" s="79"/>
      <c r="U618" s="79"/>
      <c r="V618" s="79"/>
      <c r="W618" s="79"/>
      <c r="X618" s="79"/>
      <c r="Y618" s="79"/>
      <c r="Z618" s="79"/>
      <c r="AA618" s="79"/>
      <c r="AB618" s="79"/>
      <c r="AC618" s="79"/>
      <c r="AD618" s="79"/>
      <c r="AE618" s="79"/>
      <c r="AF618" s="79"/>
      <c r="AG618" s="79"/>
      <c r="AH618" s="79"/>
      <c r="AI618" s="81"/>
    </row>
    <row r="619" spans="1:35" ht="18" customHeight="1">
      <c r="A619" s="79"/>
      <c r="B619" s="81"/>
      <c r="C619" s="81"/>
      <c r="D619" s="79"/>
      <c r="E619" s="81"/>
      <c r="F619" s="81"/>
      <c r="G619" s="81"/>
      <c r="H619" s="79"/>
      <c r="I619" s="79"/>
      <c r="J619" s="79"/>
      <c r="K619" s="81"/>
      <c r="L619" s="79"/>
      <c r="M619" s="79"/>
      <c r="N619" s="79"/>
      <c r="O619" s="79"/>
      <c r="P619" s="79"/>
      <c r="Q619" s="79"/>
      <c r="R619" s="79"/>
      <c r="S619" s="79"/>
      <c r="T619" s="79"/>
      <c r="U619" s="79"/>
      <c r="V619" s="79"/>
      <c r="W619" s="79"/>
      <c r="X619" s="79"/>
      <c r="Y619" s="79"/>
      <c r="Z619" s="79"/>
      <c r="AA619" s="79"/>
      <c r="AB619" s="79"/>
      <c r="AC619" s="79"/>
      <c r="AD619" s="79"/>
      <c r="AE619" s="79"/>
      <c r="AF619" s="79"/>
      <c r="AG619" s="79"/>
      <c r="AH619" s="79"/>
      <c r="AI619" s="81"/>
    </row>
    <row r="620" spans="1:35" ht="18" customHeight="1">
      <c r="A620" s="79"/>
      <c r="B620" s="81"/>
      <c r="C620" s="81"/>
      <c r="D620" s="79"/>
      <c r="E620" s="81"/>
      <c r="F620" s="81"/>
      <c r="G620" s="81"/>
      <c r="H620" s="79"/>
      <c r="I620" s="79"/>
      <c r="J620" s="79"/>
      <c r="K620" s="81"/>
      <c r="L620" s="79"/>
      <c r="M620" s="79"/>
      <c r="N620" s="79"/>
      <c r="O620" s="79"/>
      <c r="P620" s="79"/>
      <c r="Q620" s="79"/>
      <c r="R620" s="79"/>
      <c r="S620" s="79"/>
      <c r="T620" s="79"/>
      <c r="U620" s="79"/>
      <c r="V620" s="79"/>
      <c r="W620" s="79"/>
      <c r="X620" s="79"/>
      <c r="Y620" s="79"/>
      <c r="Z620" s="79"/>
      <c r="AA620" s="79"/>
      <c r="AB620" s="79"/>
      <c r="AC620" s="79"/>
      <c r="AD620" s="79"/>
      <c r="AE620" s="79"/>
      <c r="AF620" s="79"/>
      <c r="AG620" s="79"/>
      <c r="AH620" s="79"/>
      <c r="AI620" s="81"/>
    </row>
    <row r="621" spans="1:35" ht="18" customHeight="1">
      <c r="A621" s="79"/>
      <c r="B621" s="81"/>
      <c r="C621" s="81"/>
      <c r="D621" s="79"/>
      <c r="E621" s="81"/>
      <c r="F621" s="81"/>
      <c r="G621" s="81"/>
      <c r="H621" s="79"/>
      <c r="I621" s="79"/>
      <c r="J621" s="79"/>
      <c r="K621" s="81"/>
      <c r="L621" s="79"/>
      <c r="M621" s="79"/>
      <c r="N621" s="79"/>
      <c r="O621" s="79"/>
      <c r="P621" s="79"/>
      <c r="Q621" s="79"/>
      <c r="R621" s="79"/>
      <c r="S621" s="79"/>
      <c r="T621" s="79"/>
      <c r="U621" s="79"/>
      <c r="V621" s="79"/>
      <c r="W621" s="79"/>
      <c r="X621" s="79"/>
      <c r="Y621" s="79"/>
      <c r="Z621" s="79"/>
      <c r="AA621" s="79"/>
      <c r="AB621" s="79"/>
      <c r="AC621" s="79"/>
      <c r="AD621" s="79"/>
      <c r="AE621" s="79"/>
      <c r="AF621" s="79"/>
      <c r="AG621" s="79"/>
      <c r="AH621" s="79"/>
      <c r="AI621" s="81"/>
    </row>
    <row r="622" spans="1:35" ht="18" customHeight="1">
      <c r="A622" s="79"/>
      <c r="B622" s="81"/>
      <c r="C622" s="81"/>
      <c r="D622" s="79"/>
      <c r="E622" s="81"/>
      <c r="F622" s="81"/>
      <c r="G622" s="81"/>
      <c r="H622" s="79"/>
      <c r="I622" s="79"/>
      <c r="J622" s="79"/>
      <c r="K622" s="81"/>
      <c r="L622" s="79"/>
      <c r="M622" s="79"/>
      <c r="N622" s="79"/>
      <c r="O622" s="79"/>
      <c r="P622" s="79"/>
      <c r="Q622" s="79"/>
      <c r="R622" s="79"/>
      <c r="S622" s="79"/>
      <c r="T622" s="79"/>
      <c r="U622" s="79"/>
      <c r="V622" s="79"/>
      <c r="W622" s="79"/>
      <c r="X622" s="79"/>
      <c r="Y622" s="79"/>
      <c r="Z622" s="79"/>
      <c r="AA622" s="79"/>
      <c r="AB622" s="79"/>
      <c r="AC622" s="79"/>
      <c r="AD622" s="79"/>
      <c r="AE622" s="79"/>
      <c r="AF622" s="79"/>
      <c r="AG622" s="79"/>
      <c r="AH622" s="79"/>
      <c r="AI622" s="81"/>
    </row>
    <row r="623" spans="1:35" ht="18" customHeight="1">
      <c r="A623" s="79"/>
      <c r="B623" s="81"/>
      <c r="C623" s="81"/>
      <c r="D623" s="79"/>
      <c r="E623" s="81"/>
      <c r="F623" s="81"/>
      <c r="G623" s="81"/>
      <c r="H623" s="79"/>
      <c r="I623" s="79"/>
      <c r="J623" s="79"/>
      <c r="K623" s="81"/>
      <c r="L623" s="79"/>
      <c r="M623" s="79"/>
      <c r="N623" s="79"/>
      <c r="O623" s="79"/>
      <c r="P623" s="79"/>
      <c r="Q623" s="79"/>
      <c r="R623" s="79"/>
      <c r="S623" s="79"/>
      <c r="T623" s="79"/>
      <c r="U623" s="79"/>
      <c r="V623" s="79"/>
      <c r="W623" s="79"/>
      <c r="X623" s="79"/>
      <c r="Y623" s="79"/>
      <c r="Z623" s="79"/>
      <c r="AA623" s="79"/>
      <c r="AB623" s="79"/>
      <c r="AC623" s="79"/>
      <c r="AD623" s="79"/>
      <c r="AE623" s="79"/>
      <c r="AF623" s="79"/>
      <c r="AG623" s="79"/>
      <c r="AH623" s="79"/>
      <c r="AI623" s="81"/>
    </row>
    <row r="624" spans="1:35" ht="18" customHeight="1">
      <c r="A624" s="79"/>
      <c r="B624" s="81"/>
      <c r="C624" s="81"/>
      <c r="D624" s="79"/>
      <c r="E624" s="81"/>
      <c r="F624" s="81"/>
      <c r="G624" s="81"/>
      <c r="H624" s="79"/>
      <c r="I624" s="79"/>
      <c r="J624" s="79"/>
      <c r="K624" s="81"/>
      <c r="L624" s="79"/>
      <c r="M624" s="79"/>
      <c r="N624" s="79"/>
      <c r="O624" s="79"/>
      <c r="P624" s="79"/>
      <c r="Q624" s="79"/>
      <c r="R624" s="79"/>
      <c r="S624" s="79"/>
      <c r="T624" s="79"/>
      <c r="U624" s="79"/>
      <c r="V624" s="79"/>
      <c r="W624" s="79"/>
      <c r="X624" s="79"/>
      <c r="Y624" s="79"/>
      <c r="Z624" s="79"/>
      <c r="AA624" s="79"/>
      <c r="AB624" s="79"/>
      <c r="AC624" s="79"/>
      <c r="AD624" s="79"/>
      <c r="AE624" s="79"/>
      <c r="AF624" s="79"/>
      <c r="AG624" s="79"/>
      <c r="AH624" s="79"/>
      <c r="AI624" s="81"/>
    </row>
    <row r="625" spans="1:35" ht="18" customHeight="1">
      <c r="A625" s="79"/>
      <c r="B625" s="81"/>
      <c r="C625" s="81"/>
      <c r="D625" s="79"/>
      <c r="E625" s="81"/>
      <c r="F625" s="81"/>
      <c r="G625" s="81"/>
      <c r="H625" s="79"/>
      <c r="I625" s="79"/>
      <c r="J625" s="79"/>
      <c r="K625" s="81"/>
      <c r="L625" s="79"/>
      <c r="M625" s="79"/>
      <c r="N625" s="79"/>
      <c r="O625" s="79"/>
      <c r="P625" s="79"/>
      <c r="Q625" s="79"/>
      <c r="R625" s="79"/>
      <c r="S625" s="79"/>
      <c r="T625" s="79"/>
      <c r="U625" s="79"/>
      <c r="V625" s="79"/>
      <c r="W625" s="79"/>
      <c r="X625" s="79"/>
      <c r="Y625" s="79"/>
      <c r="Z625" s="79"/>
      <c r="AA625" s="79"/>
      <c r="AB625" s="79"/>
      <c r="AC625" s="79"/>
      <c r="AD625" s="79"/>
      <c r="AE625" s="79"/>
      <c r="AF625" s="79"/>
      <c r="AG625" s="79"/>
      <c r="AH625" s="79"/>
      <c r="AI625" s="81"/>
    </row>
    <row r="626" spans="1:35" ht="18" customHeight="1">
      <c r="A626" s="79"/>
      <c r="B626" s="81"/>
      <c r="C626" s="81"/>
      <c r="D626" s="79"/>
      <c r="E626" s="81"/>
      <c r="F626" s="81"/>
      <c r="G626" s="81"/>
      <c r="H626" s="79"/>
      <c r="I626" s="79"/>
      <c r="J626" s="79"/>
      <c r="K626" s="81"/>
      <c r="L626" s="79"/>
      <c r="M626" s="79"/>
      <c r="N626" s="79"/>
      <c r="O626" s="79"/>
      <c r="P626" s="79"/>
      <c r="Q626" s="79"/>
      <c r="R626" s="79"/>
      <c r="S626" s="79"/>
      <c r="T626" s="79"/>
      <c r="U626" s="79"/>
      <c r="V626" s="79"/>
      <c r="W626" s="79"/>
      <c r="X626" s="79"/>
      <c r="Y626" s="79"/>
      <c r="Z626" s="79"/>
      <c r="AA626" s="79"/>
      <c r="AB626" s="79"/>
      <c r="AC626" s="79"/>
      <c r="AD626" s="79"/>
      <c r="AE626" s="79"/>
      <c r="AF626" s="79"/>
      <c r="AG626" s="79"/>
      <c r="AH626" s="79"/>
      <c r="AI626" s="81"/>
    </row>
    <row r="627" spans="1:35" ht="18" customHeight="1">
      <c r="A627" s="79"/>
      <c r="B627" s="81"/>
      <c r="C627" s="81"/>
      <c r="D627" s="79"/>
      <c r="E627" s="81"/>
      <c r="F627" s="81"/>
      <c r="G627" s="81"/>
      <c r="H627" s="79"/>
      <c r="I627" s="79"/>
      <c r="J627" s="79"/>
      <c r="K627" s="81"/>
      <c r="L627" s="79"/>
      <c r="M627" s="79"/>
      <c r="N627" s="79"/>
      <c r="O627" s="79"/>
      <c r="P627" s="79"/>
      <c r="Q627" s="79"/>
      <c r="R627" s="79"/>
      <c r="S627" s="79"/>
      <c r="T627" s="79"/>
      <c r="U627" s="79"/>
      <c r="V627" s="79"/>
      <c r="W627" s="79"/>
      <c r="X627" s="79"/>
      <c r="Y627" s="79"/>
      <c r="Z627" s="79"/>
      <c r="AA627" s="79"/>
      <c r="AB627" s="79"/>
      <c r="AC627" s="79"/>
      <c r="AD627" s="79"/>
      <c r="AE627" s="79"/>
      <c r="AF627" s="79"/>
      <c r="AG627" s="79"/>
      <c r="AH627" s="79"/>
      <c r="AI627" s="81"/>
    </row>
    <row r="628" spans="1:35" ht="18" customHeight="1">
      <c r="A628" s="79"/>
      <c r="B628" s="81"/>
      <c r="C628" s="81"/>
      <c r="D628" s="79"/>
      <c r="E628" s="81"/>
      <c r="F628" s="81"/>
      <c r="G628" s="81"/>
      <c r="H628" s="79"/>
      <c r="I628" s="79"/>
      <c r="J628" s="79"/>
      <c r="K628" s="81"/>
      <c r="L628" s="79"/>
      <c r="M628" s="79"/>
      <c r="N628" s="79"/>
      <c r="O628" s="79"/>
      <c r="P628" s="79"/>
      <c r="Q628" s="79"/>
      <c r="R628" s="79"/>
      <c r="S628" s="79"/>
      <c r="T628" s="79"/>
      <c r="U628" s="79"/>
      <c r="V628" s="79"/>
      <c r="W628" s="79"/>
      <c r="X628" s="79"/>
      <c r="Y628" s="79"/>
      <c r="Z628" s="79"/>
      <c r="AA628" s="79"/>
      <c r="AB628" s="79"/>
      <c r="AC628" s="79"/>
      <c r="AD628" s="79"/>
      <c r="AE628" s="79"/>
      <c r="AF628" s="79"/>
      <c r="AG628" s="79"/>
      <c r="AH628" s="79"/>
      <c r="AI628" s="81"/>
    </row>
    <row r="629" spans="1:35" ht="18" customHeight="1">
      <c r="A629" s="79"/>
      <c r="B629" s="81"/>
      <c r="C629" s="81"/>
      <c r="D629" s="79"/>
      <c r="E629" s="81"/>
      <c r="F629" s="81"/>
      <c r="G629" s="81"/>
      <c r="H629" s="79"/>
      <c r="I629" s="79"/>
      <c r="J629" s="79"/>
      <c r="K629" s="81"/>
      <c r="L629" s="79"/>
      <c r="M629" s="79"/>
      <c r="N629" s="79"/>
      <c r="O629" s="79"/>
      <c r="P629" s="79"/>
      <c r="Q629" s="79"/>
      <c r="R629" s="79"/>
      <c r="S629" s="79"/>
      <c r="T629" s="79"/>
      <c r="U629" s="79"/>
      <c r="V629" s="79"/>
      <c r="W629" s="79"/>
      <c r="X629" s="79"/>
      <c r="Y629" s="79"/>
      <c r="Z629" s="79"/>
      <c r="AA629" s="79"/>
      <c r="AB629" s="79"/>
      <c r="AC629" s="79"/>
      <c r="AD629" s="79"/>
      <c r="AE629" s="79"/>
      <c r="AF629" s="79"/>
      <c r="AG629" s="79"/>
      <c r="AH629" s="79"/>
      <c r="AI629" s="81"/>
    </row>
    <row r="630" spans="1:35" ht="18" customHeight="1">
      <c r="A630" s="79"/>
      <c r="B630" s="81"/>
      <c r="C630" s="81"/>
      <c r="D630" s="79"/>
      <c r="E630" s="81"/>
      <c r="F630" s="81"/>
      <c r="G630" s="81"/>
      <c r="H630" s="79"/>
      <c r="I630" s="79"/>
      <c r="J630" s="79"/>
      <c r="K630" s="81"/>
      <c r="L630" s="79"/>
      <c r="M630" s="79"/>
      <c r="N630" s="79"/>
      <c r="O630" s="79"/>
      <c r="P630" s="79"/>
      <c r="Q630" s="79"/>
      <c r="R630" s="79"/>
      <c r="S630" s="79"/>
      <c r="T630" s="79"/>
      <c r="U630" s="79"/>
      <c r="V630" s="79"/>
      <c r="W630" s="79"/>
      <c r="X630" s="79"/>
      <c r="Y630" s="79"/>
      <c r="Z630" s="79"/>
      <c r="AA630" s="79"/>
      <c r="AB630" s="79"/>
      <c r="AC630" s="79"/>
      <c r="AD630" s="79"/>
      <c r="AE630" s="79"/>
      <c r="AF630" s="79"/>
      <c r="AG630" s="79"/>
      <c r="AH630" s="79"/>
      <c r="AI630" s="81"/>
    </row>
    <row r="631" spans="1:35" ht="18" customHeight="1">
      <c r="A631" s="79"/>
      <c r="B631" s="81"/>
      <c r="C631" s="81"/>
      <c r="D631" s="79"/>
      <c r="E631" s="81"/>
      <c r="F631" s="81"/>
      <c r="G631" s="81"/>
      <c r="H631" s="79"/>
      <c r="I631" s="79"/>
      <c r="J631" s="79"/>
      <c r="K631" s="81"/>
      <c r="L631" s="79"/>
      <c r="M631" s="79"/>
      <c r="N631" s="79"/>
      <c r="O631" s="79"/>
      <c r="P631" s="79"/>
      <c r="Q631" s="79"/>
      <c r="R631" s="79"/>
      <c r="S631" s="79"/>
      <c r="T631" s="79"/>
      <c r="U631" s="79"/>
      <c r="V631" s="79"/>
      <c r="W631" s="79"/>
      <c r="X631" s="79"/>
      <c r="Y631" s="79"/>
      <c r="Z631" s="79"/>
      <c r="AA631" s="79"/>
      <c r="AB631" s="79"/>
      <c r="AC631" s="79"/>
      <c r="AD631" s="79"/>
      <c r="AE631" s="79"/>
      <c r="AF631" s="79"/>
      <c r="AG631" s="79"/>
      <c r="AH631" s="79"/>
      <c r="AI631" s="81"/>
    </row>
    <row r="632" spans="1:35" ht="18" customHeight="1">
      <c r="A632" s="79"/>
      <c r="B632" s="81"/>
      <c r="C632" s="81"/>
      <c r="D632" s="79"/>
      <c r="E632" s="81"/>
      <c r="F632" s="81"/>
      <c r="G632" s="81"/>
      <c r="H632" s="79"/>
      <c r="I632" s="79"/>
      <c r="J632" s="79"/>
      <c r="K632" s="81"/>
      <c r="L632" s="79"/>
      <c r="M632" s="79"/>
      <c r="N632" s="79"/>
      <c r="O632" s="79"/>
      <c r="P632" s="79"/>
      <c r="Q632" s="79"/>
      <c r="R632" s="79"/>
      <c r="S632" s="79"/>
      <c r="T632" s="79"/>
      <c r="U632" s="79"/>
      <c r="V632" s="79"/>
      <c r="W632" s="79"/>
      <c r="X632" s="79"/>
      <c r="Y632" s="79"/>
      <c r="Z632" s="79"/>
      <c r="AA632" s="79"/>
      <c r="AB632" s="79"/>
      <c r="AC632" s="79"/>
      <c r="AD632" s="79"/>
      <c r="AE632" s="79"/>
      <c r="AF632" s="79"/>
      <c r="AG632" s="79"/>
      <c r="AH632" s="79"/>
      <c r="AI632" s="81"/>
    </row>
    <row r="633" spans="1:35" ht="18" customHeight="1">
      <c r="A633" s="79"/>
      <c r="B633" s="81"/>
      <c r="C633" s="81"/>
      <c r="D633" s="79"/>
      <c r="E633" s="81"/>
      <c r="F633" s="81"/>
      <c r="G633" s="81"/>
      <c r="H633" s="79"/>
      <c r="I633" s="79"/>
      <c r="J633" s="79"/>
      <c r="K633" s="81"/>
      <c r="L633" s="79"/>
      <c r="M633" s="79"/>
      <c r="N633" s="79"/>
      <c r="O633" s="79"/>
      <c r="P633" s="79"/>
      <c r="Q633" s="79"/>
      <c r="R633" s="79"/>
      <c r="S633" s="79"/>
      <c r="T633" s="79"/>
      <c r="U633" s="79"/>
      <c r="V633" s="79"/>
      <c r="W633" s="79"/>
      <c r="X633" s="79"/>
      <c r="Y633" s="79"/>
      <c r="Z633" s="79"/>
      <c r="AA633" s="79"/>
      <c r="AB633" s="79"/>
      <c r="AC633" s="79"/>
      <c r="AD633" s="79"/>
      <c r="AE633" s="79"/>
      <c r="AF633" s="79"/>
      <c r="AG633" s="79"/>
      <c r="AH633" s="79"/>
      <c r="AI633" s="81"/>
    </row>
    <row r="634" spans="1:35" ht="18" customHeight="1">
      <c r="A634" s="79"/>
      <c r="B634" s="81"/>
      <c r="C634" s="81"/>
      <c r="D634" s="79"/>
      <c r="E634" s="81"/>
      <c r="F634" s="81"/>
      <c r="G634" s="81"/>
      <c r="H634" s="79"/>
      <c r="I634" s="79"/>
      <c r="J634" s="79"/>
      <c r="K634" s="81"/>
      <c r="L634" s="79"/>
      <c r="M634" s="79"/>
      <c r="N634" s="79"/>
      <c r="O634" s="79"/>
      <c r="P634" s="79"/>
      <c r="Q634" s="79"/>
      <c r="R634" s="79"/>
      <c r="S634" s="79"/>
      <c r="T634" s="79"/>
      <c r="U634" s="79"/>
      <c r="V634" s="79"/>
      <c r="W634" s="79"/>
      <c r="X634" s="79"/>
      <c r="Y634" s="79"/>
      <c r="Z634" s="79"/>
      <c r="AA634" s="79"/>
      <c r="AB634" s="79"/>
      <c r="AC634" s="79"/>
      <c r="AD634" s="79"/>
      <c r="AE634" s="79"/>
      <c r="AF634" s="79"/>
      <c r="AG634" s="79"/>
      <c r="AH634" s="79"/>
      <c r="AI634" s="81"/>
    </row>
    <row r="635" spans="1:35" ht="18" customHeight="1">
      <c r="A635" s="79"/>
      <c r="B635" s="81"/>
      <c r="C635" s="81"/>
      <c r="D635" s="79"/>
      <c r="E635" s="81"/>
      <c r="F635" s="81"/>
      <c r="G635" s="81"/>
      <c r="H635" s="79"/>
      <c r="I635" s="79"/>
      <c r="J635" s="79"/>
      <c r="K635" s="81"/>
      <c r="L635" s="79"/>
      <c r="M635" s="79"/>
      <c r="N635" s="79"/>
      <c r="O635" s="79"/>
      <c r="P635" s="79"/>
      <c r="Q635" s="79"/>
      <c r="R635" s="79"/>
      <c r="S635" s="79"/>
      <c r="T635" s="79"/>
      <c r="U635" s="79"/>
      <c r="V635" s="79"/>
      <c r="W635" s="79"/>
      <c r="X635" s="79"/>
      <c r="Y635" s="79"/>
      <c r="Z635" s="79"/>
      <c r="AA635" s="79"/>
      <c r="AB635" s="79"/>
      <c r="AC635" s="79"/>
      <c r="AD635" s="79"/>
      <c r="AE635" s="79"/>
      <c r="AF635" s="79"/>
      <c r="AG635" s="79"/>
      <c r="AH635" s="79"/>
      <c r="AI635" s="81"/>
    </row>
    <row r="636" spans="1:35" ht="18" customHeight="1">
      <c r="A636" s="79"/>
      <c r="B636" s="81"/>
      <c r="C636" s="81"/>
      <c r="D636" s="79"/>
      <c r="E636" s="81"/>
      <c r="F636" s="81"/>
      <c r="G636" s="81"/>
      <c r="H636" s="79"/>
      <c r="I636" s="79"/>
      <c r="J636" s="79"/>
      <c r="K636" s="81"/>
      <c r="L636" s="79"/>
      <c r="M636" s="79"/>
      <c r="N636" s="79"/>
      <c r="O636" s="79"/>
      <c r="P636" s="79"/>
      <c r="Q636" s="79"/>
      <c r="R636" s="79"/>
      <c r="S636" s="79"/>
      <c r="T636" s="79"/>
      <c r="U636" s="79"/>
      <c r="V636" s="79"/>
      <c r="W636" s="79"/>
      <c r="X636" s="79"/>
      <c r="Y636" s="79"/>
      <c r="Z636" s="79"/>
      <c r="AA636" s="79"/>
      <c r="AB636" s="79"/>
      <c r="AC636" s="79"/>
      <c r="AD636" s="79"/>
      <c r="AE636" s="79"/>
      <c r="AF636" s="79"/>
      <c r="AG636" s="79"/>
      <c r="AH636" s="79"/>
      <c r="AI636" s="81"/>
    </row>
    <row r="637" spans="1:35" ht="18" customHeight="1">
      <c r="A637" s="79"/>
      <c r="B637" s="81"/>
      <c r="C637" s="81"/>
      <c r="D637" s="79"/>
      <c r="E637" s="81"/>
      <c r="F637" s="81"/>
      <c r="G637" s="81"/>
      <c r="H637" s="79"/>
      <c r="I637" s="79"/>
      <c r="J637" s="79"/>
      <c r="K637" s="81"/>
      <c r="L637" s="79"/>
      <c r="M637" s="79"/>
      <c r="N637" s="79"/>
      <c r="O637" s="79"/>
      <c r="P637" s="79"/>
      <c r="Q637" s="79"/>
      <c r="R637" s="79"/>
      <c r="S637" s="79"/>
      <c r="T637" s="79"/>
      <c r="U637" s="79"/>
      <c r="V637" s="79"/>
      <c r="W637" s="79"/>
      <c r="X637" s="79"/>
      <c r="Y637" s="79"/>
      <c r="Z637" s="79"/>
      <c r="AA637" s="79"/>
      <c r="AB637" s="79"/>
      <c r="AC637" s="79"/>
      <c r="AD637" s="79"/>
      <c r="AE637" s="79"/>
      <c r="AF637" s="79"/>
      <c r="AG637" s="79"/>
      <c r="AH637" s="79"/>
      <c r="AI637" s="81"/>
    </row>
    <row r="638" spans="1:35" ht="18" customHeight="1">
      <c r="A638" s="79"/>
      <c r="B638" s="81"/>
      <c r="C638" s="81"/>
      <c r="D638" s="79"/>
      <c r="E638" s="81"/>
      <c r="F638" s="81"/>
      <c r="G638" s="81"/>
      <c r="H638" s="79"/>
      <c r="I638" s="79"/>
      <c r="J638" s="79"/>
      <c r="K638" s="81"/>
      <c r="L638" s="79"/>
      <c r="M638" s="79"/>
      <c r="N638" s="79"/>
      <c r="O638" s="79"/>
      <c r="P638" s="79"/>
      <c r="Q638" s="79"/>
      <c r="R638" s="79"/>
      <c r="S638" s="79"/>
      <c r="T638" s="79"/>
      <c r="U638" s="79"/>
      <c r="V638" s="79"/>
      <c r="W638" s="79"/>
      <c r="X638" s="79"/>
      <c r="Y638" s="79"/>
      <c r="Z638" s="79"/>
      <c r="AA638" s="79"/>
      <c r="AB638" s="79"/>
      <c r="AC638" s="79"/>
      <c r="AD638" s="79"/>
      <c r="AE638" s="79"/>
      <c r="AF638" s="79"/>
      <c r="AG638" s="79"/>
      <c r="AH638" s="79"/>
      <c r="AI638" s="81"/>
    </row>
    <row r="639" spans="1:35" ht="18" customHeight="1">
      <c r="A639" s="79"/>
      <c r="B639" s="81"/>
      <c r="C639" s="81"/>
      <c r="D639" s="79"/>
      <c r="E639" s="81"/>
      <c r="F639" s="81"/>
      <c r="G639" s="81"/>
      <c r="H639" s="79"/>
      <c r="I639" s="79"/>
      <c r="J639" s="79"/>
      <c r="K639" s="81"/>
      <c r="L639" s="79"/>
      <c r="M639" s="79"/>
      <c r="N639" s="79"/>
      <c r="O639" s="79"/>
      <c r="P639" s="79"/>
      <c r="Q639" s="79"/>
      <c r="R639" s="79"/>
      <c r="S639" s="79"/>
      <c r="T639" s="79"/>
      <c r="U639" s="79"/>
      <c r="V639" s="79"/>
      <c r="W639" s="79"/>
      <c r="X639" s="79"/>
      <c r="Y639" s="79"/>
      <c r="Z639" s="79"/>
      <c r="AA639" s="79"/>
      <c r="AB639" s="79"/>
      <c r="AC639" s="79"/>
      <c r="AD639" s="79"/>
      <c r="AE639" s="79"/>
      <c r="AF639" s="79"/>
      <c r="AG639" s="79"/>
      <c r="AH639" s="79"/>
      <c r="AI639" s="81"/>
    </row>
    <row r="640" spans="1:35" ht="18" customHeight="1">
      <c r="A640" s="79"/>
      <c r="B640" s="81"/>
      <c r="C640" s="81"/>
      <c r="D640" s="79"/>
      <c r="E640" s="81"/>
      <c r="F640" s="81"/>
      <c r="G640" s="81"/>
      <c r="H640" s="79"/>
      <c r="I640" s="79"/>
      <c r="J640" s="79"/>
      <c r="K640" s="81"/>
      <c r="L640" s="79"/>
      <c r="M640" s="79"/>
      <c r="N640" s="79"/>
      <c r="O640" s="79"/>
      <c r="P640" s="79"/>
      <c r="Q640" s="79"/>
      <c r="R640" s="79"/>
      <c r="S640" s="79"/>
      <c r="T640" s="79"/>
      <c r="U640" s="79"/>
      <c r="V640" s="79"/>
      <c r="W640" s="79"/>
      <c r="X640" s="79"/>
      <c r="Y640" s="79"/>
      <c r="Z640" s="79"/>
      <c r="AA640" s="79"/>
      <c r="AB640" s="79"/>
      <c r="AC640" s="79"/>
      <c r="AD640" s="79"/>
      <c r="AE640" s="79"/>
      <c r="AF640" s="79"/>
      <c r="AG640" s="79"/>
      <c r="AH640" s="79"/>
      <c r="AI640" s="81"/>
    </row>
    <row r="641" spans="1:35" ht="18" customHeight="1">
      <c r="A641" s="79"/>
      <c r="B641" s="81"/>
      <c r="C641" s="81"/>
      <c r="D641" s="79"/>
      <c r="E641" s="81"/>
      <c r="F641" s="81"/>
      <c r="G641" s="81"/>
      <c r="H641" s="79"/>
      <c r="I641" s="79"/>
      <c r="J641" s="79"/>
      <c r="K641" s="81"/>
      <c r="L641" s="79"/>
      <c r="M641" s="79"/>
      <c r="N641" s="79"/>
      <c r="O641" s="79"/>
      <c r="P641" s="79"/>
      <c r="Q641" s="79"/>
      <c r="R641" s="79"/>
      <c r="S641" s="79"/>
      <c r="T641" s="79"/>
      <c r="U641" s="79"/>
      <c r="V641" s="79"/>
      <c r="W641" s="79"/>
      <c r="X641" s="79"/>
      <c r="Y641" s="79"/>
      <c r="Z641" s="79"/>
      <c r="AA641" s="79"/>
      <c r="AB641" s="79"/>
      <c r="AC641" s="79"/>
      <c r="AD641" s="79"/>
      <c r="AE641" s="79"/>
      <c r="AF641" s="79"/>
      <c r="AG641" s="79"/>
      <c r="AH641" s="79"/>
      <c r="AI641" s="81"/>
    </row>
    <row r="642" spans="1:35" ht="18" customHeight="1">
      <c r="A642" s="79"/>
      <c r="B642" s="81"/>
      <c r="C642" s="81"/>
      <c r="D642" s="79"/>
      <c r="E642" s="81"/>
      <c r="F642" s="81"/>
      <c r="G642" s="81"/>
      <c r="H642" s="79"/>
      <c r="I642" s="79"/>
      <c r="J642" s="79"/>
      <c r="K642" s="81"/>
      <c r="L642" s="79"/>
      <c r="M642" s="79"/>
      <c r="N642" s="79"/>
      <c r="O642" s="79"/>
      <c r="P642" s="79"/>
      <c r="Q642" s="79"/>
      <c r="R642" s="79"/>
      <c r="S642" s="79"/>
      <c r="T642" s="79"/>
      <c r="U642" s="79"/>
      <c r="V642" s="79"/>
      <c r="W642" s="79"/>
      <c r="X642" s="79"/>
      <c r="Y642" s="79"/>
      <c r="Z642" s="79"/>
      <c r="AA642" s="79"/>
      <c r="AB642" s="79"/>
      <c r="AC642" s="79"/>
      <c r="AD642" s="79"/>
      <c r="AE642" s="79"/>
      <c r="AF642" s="79"/>
      <c r="AG642" s="79"/>
      <c r="AH642" s="79"/>
      <c r="AI642" s="81"/>
    </row>
    <row r="643" spans="1:35" ht="18" customHeight="1">
      <c r="A643" s="79"/>
      <c r="B643" s="81"/>
      <c r="C643" s="81"/>
      <c r="D643" s="79"/>
      <c r="E643" s="81"/>
      <c r="F643" s="81"/>
      <c r="G643" s="81"/>
      <c r="H643" s="79"/>
      <c r="I643" s="79"/>
      <c r="J643" s="79"/>
      <c r="K643" s="81"/>
      <c r="L643" s="79"/>
      <c r="M643" s="79"/>
      <c r="N643" s="79"/>
      <c r="O643" s="79"/>
      <c r="P643" s="79"/>
      <c r="Q643" s="79"/>
      <c r="R643" s="79"/>
      <c r="S643" s="79"/>
      <c r="T643" s="79"/>
      <c r="U643" s="79"/>
      <c r="V643" s="79"/>
      <c r="W643" s="79"/>
      <c r="X643" s="79"/>
      <c r="Y643" s="79"/>
      <c r="Z643" s="79"/>
      <c r="AA643" s="79"/>
      <c r="AB643" s="79"/>
      <c r="AC643" s="79"/>
      <c r="AD643" s="79"/>
      <c r="AE643" s="79"/>
      <c r="AF643" s="79"/>
      <c r="AG643" s="79"/>
      <c r="AH643" s="79"/>
      <c r="AI643" s="81"/>
    </row>
    <row r="644" spans="1:35" ht="18" customHeight="1">
      <c r="A644" s="79"/>
      <c r="B644" s="81"/>
      <c r="C644" s="81"/>
      <c r="D644" s="79"/>
      <c r="E644" s="81"/>
      <c r="F644" s="81"/>
      <c r="G644" s="81"/>
      <c r="H644" s="79"/>
      <c r="I644" s="79"/>
      <c r="J644" s="79"/>
      <c r="K644" s="81"/>
      <c r="L644" s="79"/>
      <c r="M644" s="79"/>
      <c r="N644" s="79"/>
      <c r="O644" s="79"/>
      <c r="P644" s="79"/>
      <c r="Q644" s="79"/>
      <c r="R644" s="79"/>
      <c r="S644" s="79"/>
      <c r="T644" s="79"/>
      <c r="U644" s="79"/>
      <c r="V644" s="79"/>
      <c r="W644" s="79"/>
      <c r="X644" s="79"/>
      <c r="Y644" s="79"/>
      <c r="Z644" s="79"/>
      <c r="AA644" s="79"/>
      <c r="AB644" s="79"/>
      <c r="AC644" s="79"/>
      <c r="AD644" s="79"/>
      <c r="AE644" s="79"/>
      <c r="AF644" s="79"/>
      <c r="AG644" s="79"/>
      <c r="AH644" s="79"/>
      <c r="AI644" s="81"/>
    </row>
    <row r="645" spans="1:35" ht="18" customHeight="1">
      <c r="A645" s="79"/>
      <c r="B645" s="81"/>
      <c r="C645" s="81"/>
      <c r="D645" s="79"/>
      <c r="E645" s="81"/>
      <c r="F645" s="81"/>
      <c r="G645" s="81"/>
      <c r="H645" s="79"/>
      <c r="I645" s="79"/>
      <c r="J645" s="79"/>
      <c r="K645" s="81"/>
      <c r="L645" s="79"/>
      <c r="M645" s="79"/>
      <c r="N645" s="79"/>
      <c r="O645" s="79"/>
      <c r="P645" s="79"/>
      <c r="Q645" s="79"/>
      <c r="R645" s="79"/>
      <c r="S645" s="79"/>
      <c r="T645" s="79"/>
      <c r="U645" s="79"/>
      <c r="V645" s="79"/>
      <c r="W645" s="79"/>
      <c r="X645" s="79"/>
      <c r="Y645" s="79"/>
      <c r="Z645" s="79"/>
      <c r="AA645" s="79"/>
      <c r="AB645" s="79"/>
      <c r="AC645" s="79"/>
      <c r="AD645" s="79"/>
      <c r="AE645" s="79"/>
      <c r="AF645" s="79"/>
      <c r="AG645" s="79"/>
      <c r="AH645" s="79"/>
      <c r="AI645" s="81"/>
    </row>
    <row r="646" spans="1:35" ht="18" customHeight="1">
      <c r="A646" s="79"/>
      <c r="B646" s="81"/>
      <c r="C646" s="81"/>
      <c r="D646" s="79"/>
      <c r="E646" s="81"/>
      <c r="F646" s="81"/>
      <c r="G646" s="81"/>
      <c r="H646" s="79"/>
      <c r="I646" s="79"/>
      <c r="J646" s="79"/>
      <c r="K646" s="81"/>
      <c r="L646" s="79"/>
      <c r="M646" s="79"/>
      <c r="N646" s="79"/>
      <c r="O646" s="79"/>
      <c r="P646" s="79"/>
      <c r="Q646" s="79"/>
      <c r="R646" s="79"/>
      <c r="S646" s="79"/>
      <c r="T646" s="79"/>
      <c r="U646" s="79"/>
      <c r="V646" s="79"/>
      <c r="W646" s="79"/>
      <c r="X646" s="79"/>
      <c r="Y646" s="79"/>
      <c r="Z646" s="79"/>
      <c r="AA646" s="79"/>
      <c r="AB646" s="79"/>
      <c r="AC646" s="79"/>
      <c r="AD646" s="79"/>
      <c r="AE646" s="79"/>
      <c r="AF646" s="79"/>
      <c r="AG646" s="79"/>
      <c r="AH646" s="79"/>
      <c r="AI646" s="81"/>
    </row>
    <row r="647" spans="1:35" ht="18" customHeight="1">
      <c r="A647" s="79"/>
      <c r="B647" s="81"/>
      <c r="C647" s="81"/>
      <c r="D647" s="79"/>
      <c r="E647" s="81"/>
      <c r="F647" s="81"/>
      <c r="G647" s="81"/>
      <c r="H647" s="79"/>
      <c r="I647" s="79"/>
      <c r="J647" s="79"/>
      <c r="K647" s="81"/>
      <c r="L647" s="79"/>
      <c r="M647" s="79"/>
      <c r="N647" s="79"/>
      <c r="O647" s="79"/>
      <c r="P647" s="79"/>
      <c r="Q647" s="79"/>
      <c r="R647" s="79"/>
      <c r="S647" s="79"/>
      <c r="T647" s="79"/>
      <c r="U647" s="79"/>
      <c r="V647" s="79"/>
      <c r="W647" s="79"/>
      <c r="X647" s="79"/>
      <c r="Y647" s="79"/>
      <c r="Z647" s="79"/>
      <c r="AA647" s="79"/>
      <c r="AB647" s="79"/>
      <c r="AC647" s="79"/>
      <c r="AD647" s="79"/>
      <c r="AE647" s="79"/>
      <c r="AF647" s="79"/>
      <c r="AG647" s="79"/>
      <c r="AH647" s="79"/>
      <c r="AI647" s="81"/>
    </row>
    <row r="648" spans="1:35" ht="18" customHeight="1">
      <c r="A648" s="79"/>
      <c r="B648" s="81"/>
      <c r="C648" s="81"/>
      <c r="D648" s="79"/>
      <c r="E648" s="81"/>
      <c r="F648" s="81"/>
      <c r="G648" s="81"/>
      <c r="H648" s="79"/>
      <c r="I648" s="79"/>
      <c r="J648" s="79"/>
      <c r="K648" s="81"/>
      <c r="L648" s="79"/>
      <c r="M648" s="79"/>
      <c r="N648" s="79"/>
      <c r="O648" s="79"/>
      <c r="P648" s="79"/>
      <c r="Q648" s="79"/>
      <c r="R648" s="79"/>
      <c r="S648" s="79"/>
      <c r="T648" s="79"/>
      <c r="U648" s="79"/>
      <c r="V648" s="79"/>
      <c r="W648" s="79"/>
      <c r="X648" s="79"/>
      <c r="Y648" s="79"/>
      <c r="Z648" s="79"/>
      <c r="AA648" s="79"/>
      <c r="AB648" s="79"/>
      <c r="AC648" s="79"/>
      <c r="AD648" s="79"/>
      <c r="AE648" s="79"/>
      <c r="AF648" s="79"/>
      <c r="AG648" s="79"/>
      <c r="AH648" s="79"/>
      <c r="AI648" s="81"/>
    </row>
    <row r="649" spans="1:35" ht="18" customHeight="1">
      <c r="A649" s="79"/>
      <c r="B649" s="81"/>
      <c r="C649" s="81"/>
      <c r="D649" s="79"/>
      <c r="E649" s="81"/>
      <c r="F649" s="81"/>
      <c r="G649" s="81"/>
      <c r="H649" s="79"/>
      <c r="I649" s="79"/>
      <c r="J649" s="79"/>
      <c r="K649" s="81"/>
      <c r="L649" s="79"/>
      <c r="M649" s="79"/>
      <c r="N649" s="79"/>
      <c r="O649" s="79"/>
      <c r="P649" s="79"/>
      <c r="Q649" s="79"/>
      <c r="R649" s="79"/>
      <c r="S649" s="79"/>
      <c r="T649" s="79"/>
      <c r="U649" s="79"/>
      <c r="V649" s="79"/>
      <c r="W649" s="79"/>
      <c r="X649" s="79"/>
      <c r="Y649" s="79"/>
      <c r="Z649" s="79"/>
      <c r="AA649" s="79"/>
      <c r="AB649" s="79"/>
      <c r="AC649" s="79"/>
      <c r="AD649" s="79"/>
      <c r="AE649" s="79"/>
      <c r="AF649" s="79"/>
      <c r="AG649" s="79"/>
      <c r="AH649" s="79"/>
      <c r="AI649" s="81"/>
    </row>
    <row r="650" spans="1:35" ht="18" customHeight="1">
      <c r="A650" s="79"/>
      <c r="B650" s="81"/>
      <c r="C650" s="81"/>
      <c r="D650" s="79"/>
      <c r="E650" s="81"/>
      <c r="F650" s="81"/>
      <c r="G650" s="81"/>
      <c r="H650" s="79"/>
      <c r="I650" s="79"/>
      <c r="J650" s="79"/>
      <c r="K650" s="81"/>
      <c r="L650" s="79"/>
      <c r="M650" s="79"/>
      <c r="N650" s="79"/>
      <c r="O650" s="79"/>
      <c r="P650" s="79"/>
      <c r="Q650" s="79"/>
      <c r="R650" s="79"/>
      <c r="S650" s="79"/>
      <c r="T650" s="79"/>
      <c r="U650" s="79"/>
      <c r="V650" s="79"/>
      <c r="W650" s="79"/>
      <c r="X650" s="79"/>
      <c r="Y650" s="79"/>
      <c r="Z650" s="79"/>
      <c r="AA650" s="79"/>
      <c r="AB650" s="79"/>
      <c r="AC650" s="79"/>
      <c r="AD650" s="79"/>
      <c r="AE650" s="79"/>
      <c r="AF650" s="79"/>
      <c r="AG650" s="79"/>
      <c r="AH650" s="79"/>
      <c r="AI650" s="81"/>
    </row>
    <row r="651" spans="1:35" ht="18" customHeight="1">
      <c r="A651" s="79"/>
      <c r="B651" s="81"/>
      <c r="C651" s="81"/>
      <c r="D651" s="79"/>
      <c r="E651" s="81"/>
      <c r="F651" s="81"/>
      <c r="G651" s="81"/>
      <c r="H651" s="79"/>
      <c r="I651" s="79"/>
      <c r="J651" s="79"/>
      <c r="K651" s="81"/>
      <c r="L651" s="79"/>
      <c r="M651" s="79"/>
      <c r="N651" s="79"/>
      <c r="O651" s="79"/>
      <c r="P651" s="79"/>
      <c r="Q651" s="79"/>
      <c r="R651" s="79"/>
      <c r="S651" s="79"/>
      <c r="T651" s="79"/>
      <c r="U651" s="79"/>
      <c r="V651" s="79"/>
      <c r="W651" s="79"/>
      <c r="X651" s="79"/>
      <c r="Y651" s="79"/>
      <c r="Z651" s="79"/>
      <c r="AA651" s="79"/>
      <c r="AB651" s="79"/>
      <c r="AC651" s="79"/>
      <c r="AD651" s="79"/>
      <c r="AE651" s="79"/>
      <c r="AF651" s="79"/>
      <c r="AG651" s="79"/>
      <c r="AH651" s="79"/>
      <c r="AI651" s="81"/>
    </row>
    <row r="652" spans="1:35" ht="18" customHeight="1">
      <c r="A652" s="79"/>
      <c r="B652" s="81"/>
      <c r="C652" s="81"/>
      <c r="D652" s="79"/>
      <c r="E652" s="81"/>
      <c r="F652" s="81"/>
      <c r="G652" s="81"/>
      <c r="H652" s="79"/>
      <c r="I652" s="79"/>
      <c r="J652" s="79"/>
      <c r="K652" s="81"/>
      <c r="L652" s="79"/>
      <c r="M652" s="79"/>
      <c r="N652" s="79"/>
      <c r="O652" s="79"/>
      <c r="P652" s="79"/>
      <c r="Q652" s="79"/>
      <c r="R652" s="79"/>
      <c r="S652" s="79"/>
      <c r="T652" s="79"/>
      <c r="U652" s="79"/>
      <c r="V652" s="79"/>
      <c r="W652" s="79"/>
      <c r="X652" s="79"/>
      <c r="Y652" s="79"/>
      <c r="Z652" s="79"/>
      <c r="AA652" s="79"/>
      <c r="AB652" s="79"/>
      <c r="AC652" s="79"/>
      <c r="AD652" s="79"/>
      <c r="AE652" s="79"/>
      <c r="AF652" s="79"/>
      <c r="AG652" s="79"/>
      <c r="AH652" s="79"/>
      <c r="AI652" s="81"/>
    </row>
    <row r="653" spans="1:35" ht="18" customHeight="1">
      <c r="A653" s="79"/>
      <c r="B653" s="81"/>
      <c r="C653" s="81"/>
      <c r="D653" s="79"/>
      <c r="E653" s="81"/>
      <c r="F653" s="81"/>
      <c r="G653" s="81"/>
      <c r="H653" s="79"/>
      <c r="I653" s="79"/>
      <c r="J653" s="79"/>
      <c r="K653" s="81"/>
      <c r="L653" s="79"/>
      <c r="M653" s="79"/>
      <c r="N653" s="79"/>
      <c r="O653" s="79"/>
      <c r="P653" s="79"/>
      <c r="Q653" s="79"/>
      <c r="R653" s="79"/>
      <c r="S653" s="79"/>
      <c r="T653" s="79"/>
      <c r="U653" s="79"/>
      <c r="V653" s="79"/>
      <c r="W653" s="79"/>
      <c r="X653" s="79"/>
      <c r="Y653" s="79"/>
      <c r="Z653" s="79"/>
      <c r="AA653" s="79"/>
      <c r="AB653" s="79"/>
      <c r="AC653" s="79"/>
      <c r="AD653" s="79"/>
      <c r="AE653" s="79"/>
      <c r="AF653" s="79"/>
      <c r="AG653" s="79"/>
      <c r="AH653" s="79"/>
      <c r="AI653" s="81"/>
    </row>
    <row r="654" spans="1:35" ht="18" customHeight="1">
      <c r="A654" s="79"/>
      <c r="B654" s="81"/>
      <c r="C654" s="81"/>
      <c r="D654" s="79"/>
      <c r="E654" s="81"/>
      <c r="F654" s="81"/>
      <c r="G654" s="81"/>
      <c r="H654" s="79"/>
      <c r="I654" s="79"/>
      <c r="J654" s="79"/>
      <c r="K654" s="81"/>
      <c r="L654" s="79"/>
      <c r="M654" s="79"/>
      <c r="N654" s="79"/>
      <c r="O654" s="79"/>
      <c r="P654" s="79"/>
      <c r="Q654" s="79"/>
      <c r="R654" s="79"/>
      <c r="S654" s="79"/>
      <c r="T654" s="79"/>
      <c r="U654" s="79"/>
      <c r="V654" s="79"/>
      <c r="W654" s="79"/>
      <c r="X654" s="79"/>
      <c r="Y654" s="79"/>
      <c r="Z654" s="79"/>
      <c r="AA654" s="79"/>
      <c r="AB654" s="79"/>
      <c r="AC654" s="79"/>
      <c r="AD654" s="79"/>
      <c r="AE654" s="79"/>
      <c r="AF654" s="79"/>
      <c r="AG654" s="79"/>
      <c r="AH654" s="79"/>
      <c r="AI654" s="81"/>
    </row>
    <row r="655" spans="1:35" ht="18" customHeight="1">
      <c r="A655" s="79"/>
      <c r="B655" s="81"/>
      <c r="C655" s="81"/>
      <c r="D655" s="79"/>
      <c r="E655" s="81"/>
      <c r="F655" s="81"/>
      <c r="G655" s="81"/>
      <c r="H655" s="79"/>
      <c r="I655" s="79"/>
      <c r="J655" s="79"/>
      <c r="K655" s="81"/>
      <c r="L655" s="79"/>
      <c r="M655" s="79"/>
      <c r="N655" s="79"/>
      <c r="O655" s="79"/>
      <c r="P655" s="79"/>
      <c r="Q655" s="79"/>
      <c r="R655" s="79"/>
      <c r="S655" s="79"/>
      <c r="T655" s="79"/>
      <c r="U655" s="79"/>
      <c r="V655" s="79"/>
      <c r="W655" s="79"/>
      <c r="X655" s="79"/>
      <c r="Y655" s="79"/>
      <c r="Z655" s="79"/>
      <c r="AA655" s="79"/>
      <c r="AB655" s="79"/>
      <c r="AC655" s="79"/>
      <c r="AD655" s="79"/>
      <c r="AE655" s="79"/>
      <c r="AF655" s="79"/>
      <c r="AG655" s="79"/>
      <c r="AH655" s="79"/>
      <c r="AI655" s="81"/>
    </row>
    <row r="656" spans="1:35" ht="18" customHeight="1">
      <c r="A656" s="79"/>
      <c r="B656" s="81"/>
      <c r="C656" s="81"/>
      <c r="D656" s="79"/>
      <c r="E656" s="81"/>
      <c r="F656" s="81"/>
      <c r="G656" s="81"/>
      <c r="H656" s="79"/>
      <c r="I656" s="79"/>
      <c r="J656" s="79"/>
      <c r="K656" s="81"/>
      <c r="L656" s="79"/>
      <c r="M656" s="79"/>
      <c r="N656" s="79"/>
      <c r="O656" s="79"/>
      <c r="P656" s="79"/>
      <c r="Q656" s="79"/>
      <c r="R656" s="79"/>
      <c r="S656" s="79"/>
      <c r="T656" s="79"/>
      <c r="U656" s="79"/>
      <c r="V656" s="79"/>
      <c r="W656" s="79"/>
      <c r="X656" s="79"/>
      <c r="Y656" s="79"/>
      <c r="Z656" s="79"/>
      <c r="AA656" s="79"/>
      <c r="AB656" s="79"/>
      <c r="AC656" s="79"/>
      <c r="AD656" s="79"/>
      <c r="AE656" s="79"/>
      <c r="AF656" s="79"/>
      <c r="AG656" s="79"/>
      <c r="AH656" s="79"/>
      <c r="AI656" s="81"/>
    </row>
    <row r="657" spans="1:35" ht="18" customHeight="1">
      <c r="A657" s="79"/>
      <c r="B657" s="81"/>
      <c r="C657" s="81"/>
      <c r="D657" s="79"/>
      <c r="E657" s="81"/>
      <c r="F657" s="81"/>
      <c r="G657" s="81"/>
      <c r="H657" s="79"/>
      <c r="I657" s="79"/>
      <c r="J657" s="79"/>
      <c r="K657" s="81"/>
      <c r="L657" s="79"/>
      <c r="M657" s="79"/>
      <c r="N657" s="79"/>
      <c r="O657" s="79"/>
      <c r="P657" s="79"/>
      <c r="Q657" s="79"/>
      <c r="R657" s="79"/>
      <c r="S657" s="79"/>
      <c r="T657" s="79"/>
      <c r="U657" s="79"/>
      <c r="V657" s="79"/>
      <c r="W657" s="79"/>
      <c r="X657" s="79"/>
      <c r="Y657" s="79"/>
      <c r="Z657" s="79"/>
      <c r="AA657" s="79"/>
      <c r="AB657" s="79"/>
      <c r="AC657" s="79"/>
      <c r="AD657" s="79"/>
      <c r="AE657" s="79"/>
      <c r="AF657" s="79"/>
      <c r="AG657" s="79"/>
      <c r="AH657" s="79"/>
      <c r="AI657" s="81"/>
    </row>
    <row r="658" spans="1:35" ht="18" customHeight="1">
      <c r="A658" s="79"/>
      <c r="B658" s="81"/>
      <c r="C658" s="81"/>
      <c r="D658" s="79"/>
      <c r="E658" s="81"/>
      <c r="F658" s="81"/>
      <c r="G658" s="81"/>
      <c r="H658" s="79"/>
      <c r="I658" s="79"/>
      <c r="J658" s="79"/>
      <c r="K658" s="81"/>
      <c r="L658" s="79"/>
      <c r="M658" s="79"/>
      <c r="N658" s="79"/>
      <c r="O658" s="79"/>
      <c r="P658" s="79"/>
      <c r="Q658" s="79"/>
      <c r="R658" s="79"/>
      <c r="S658" s="79"/>
      <c r="T658" s="79"/>
      <c r="U658" s="79"/>
      <c r="V658" s="79"/>
      <c r="W658" s="79"/>
      <c r="X658" s="79"/>
      <c r="Y658" s="79"/>
      <c r="Z658" s="79"/>
      <c r="AA658" s="79"/>
      <c r="AB658" s="79"/>
      <c r="AC658" s="79"/>
      <c r="AD658" s="79"/>
      <c r="AE658" s="79"/>
      <c r="AF658" s="79"/>
      <c r="AG658" s="79"/>
      <c r="AH658" s="79"/>
      <c r="AI658" s="81"/>
    </row>
    <row r="659" spans="1:35" ht="18" customHeight="1">
      <c r="A659" s="79"/>
      <c r="B659" s="81"/>
      <c r="C659" s="81"/>
      <c r="D659" s="79"/>
      <c r="E659" s="81"/>
      <c r="F659" s="81"/>
      <c r="G659" s="81"/>
      <c r="H659" s="79"/>
      <c r="I659" s="79"/>
      <c r="J659" s="79"/>
      <c r="K659" s="81"/>
      <c r="L659" s="79"/>
      <c r="M659" s="79"/>
      <c r="N659" s="79"/>
      <c r="O659" s="79"/>
      <c r="P659" s="79"/>
      <c r="Q659" s="79"/>
      <c r="R659" s="79"/>
      <c r="S659" s="79"/>
      <c r="T659" s="79"/>
      <c r="U659" s="79"/>
      <c r="V659" s="79"/>
      <c r="W659" s="79"/>
      <c r="X659" s="79"/>
      <c r="Y659" s="79"/>
      <c r="Z659" s="79"/>
      <c r="AA659" s="79"/>
      <c r="AB659" s="79"/>
      <c r="AC659" s="79"/>
      <c r="AD659" s="79"/>
      <c r="AE659" s="79"/>
      <c r="AF659" s="79"/>
      <c r="AG659" s="79"/>
      <c r="AH659" s="79"/>
      <c r="AI659" s="81"/>
    </row>
    <row r="660" spans="1:35" ht="18" customHeight="1">
      <c r="A660" s="79"/>
      <c r="B660" s="81"/>
      <c r="C660" s="81"/>
      <c r="D660" s="79"/>
      <c r="E660" s="81"/>
      <c r="F660" s="81"/>
      <c r="G660" s="81"/>
      <c r="H660" s="79"/>
      <c r="I660" s="79"/>
      <c r="J660" s="79"/>
      <c r="K660" s="81"/>
      <c r="L660" s="79"/>
      <c r="M660" s="79"/>
      <c r="N660" s="79"/>
      <c r="O660" s="79"/>
      <c r="P660" s="79"/>
      <c r="Q660" s="79"/>
      <c r="R660" s="79"/>
      <c r="S660" s="79"/>
      <c r="T660" s="79"/>
      <c r="U660" s="79"/>
      <c r="V660" s="79"/>
      <c r="W660" s="79"/>
      <c r="X660" s="79"/>
      <c r="Y660" s="79"/>
      <c r="Z660" s="79"/>
      <c r="AA660" s="79"/>
      <c r="AB660" s="79"/>
      <c r="AC660" s="79"/>
      <c r="AD660" s="79"/>
      <c r="AE660" s="79"/>
      <c r="AF660" s="79"/>
      <c r="AG660" s="79"/>
      <c r="AH660" s="79"/>
      <c r="AI660" s="81"/>
    </row>
    <row r="661" spans="1:35" ht="18" customHeight="1">
      <c r="A661" s="79"/>
      <c r="B661" s="81"/>
      <c r="C661" s="81"/>
      <c r="D661" s="79"/>
      <c r="E661" s="81"/>
      <c r="F661" s="81"/>
      <c r="G661" s="81"/>
      <c r="H661" s="79"/>
      <c r="I661" s="79"/>
      <c r="J661" s="79"/>
      <c r="K661" s="81"/>
      <c r="L661" s="79"/>
      <c r="M661" s="79"/>
      <c r="N661" s="79"/>
      <c r="O661" s="79"/>
      <c r="P661" s="79"/>
      <c r="Q661" s="79"/>
      <c r="R661" s="79"/>
      <c r="S661" s="79"/>
      <c r="T661" s="79"/>
      <c r="U661" s="79"/>
      <c r="V661" s="79"/>
      <c r="W661" s="79"/>
      <c r="X661" s="79"/>
      <c r="Y661" s="79"/>
      <c r="Z661" s="79"/>
      <c r="AA661" s="79"/>
      <c r="AB661" s="79"/>
      <c r="AC661" s="79"/>
      <c r="AD661" s="79"/>
      <c r="AE661" s="79"/>
      <c r="AF661" s="79"/>
      <c r="AG661" s="79"/>
      <c r="AH661" s="79"/>
      <c r="AI661" s="81"/>
    </row>
    <row r="662" spans="1:35" ht="18" customHeight="1">
      <c r="A662" s="79"/>
      <c r="B662" s="81"/>
      <c r="C662" s="81"/>
      <c r="D662" s="79"/>
      <c r="E662" s="81"/>
      <c r="F662" s="81"/>
      <c r="G662" s="81"/>
      <c r="H662" s="79"/>
      <c r="I662" s="79"/>
      <c r="J662" s="79"/>
      <c r="K662" s="81"/>
      <c r="L662" s="79"/>
      <c r="M662" s="79"/>
      <c r="N662" s="79"/>
      <c r="O662" s="79"/>
      <c r="P662" s="79"/>
      <c r="Q662" s="79"/>
      <c r="R662" s="79"/>
      <c r="S662" s="79"/>
      <c r="T662" s="79"/>
      <c r="U662" s="79"/>
      <c r="V662" s="79"/>
      <c r="W662" s="79"/>
      <c r="X662" s="79"/>
      <c r="Y662" s="79"/>
      <c r="Z662" s="79"/>
      <c r="AA662" s="79"/>
      <c r="AB662" s="79"/>
      <c r="AC662" s="79"/>
      <c r="AD662" s="79"/>
      <c r="AE662" s="79"/>
      <c r="AF662" s="79"/>
      <c r="AG662" s="79"/>
      <c r="AH662" s="79"/>
      <c r="AI662" s="81"/>
    </row>
    <row r="663" spans="1:35" ht="18" customHeight="1">
      <c r="A663" s="79"/>
      <c r="B663" s="81"/>
      <c r="C663" s="81"/>
      <c r="D663" s="79"/>
      <c r="E663" s="81"/>
      <c r="F663" s="81"/>
      <c r="G663" s="81"/>
      <c r="H663" s="79"/>
      <c r="I663" s="79"/>
      <c r="J663" s="79"/>
      <c r="K663" s="81"/>
      <c r="L663" s="79"/>
      <c r="M663" s="79"/>
      <c r="N663" s="79"/>
      <c r="O663" s="79"/>
      <c r="P663" s="79"/>
      <c r="Q663" s="79"/>
      <c r="R663" s="79"/>
      <c r="S663" s="79"/>
      <c r="T663" s="79"/>
      <c r="U663" s="79"/>
      <c r="V663" s="79"/>
      <c r="W663" s="79"/>
      <c r="X663" s="79"/>
      <c r="Y663" s="79"/>
      <c r="Z663" s="79"/>
      <c r="AA663" s="79"/>
      <c r="AB663" s="79"/>
      <c r="AC663" s="79"/>
      <c r="AD663" s="79"/>
      <c r="AE663" s="79"/>
      <c r="AF663" s="79"/>
      <c r="AG663" s="79"/>
      <c r="AH663" s="79"/>
      <c r="AI663" s="81"/>
    </row>
    <row r="664" spans="1:35" ht="18" customHeight="1">
      <c r="A664" s="79"/>
      <c r="B664" s="81"/>
      <c r="C664" s="81"/>
      <c r="D664" s="79"/>
      <c r="E664" s="81"/>
      <c r="F664" s="81"/>
      <c r="G664" s="81"/>
      <c r="H664" s="79"/>
      <c r="I664" s="79"/>
      <c r="J664" s="79"/>
      <c r="K664" s="81"/>
      <c r="L664" s="79"/>
      <c r="M664" s="79"/>
      <c r="N664" s="79"/>
      <c r="O664" s="79"/>
      <c r="P664" s="79"/>
      <c r="Q664" s="79"/>
      <c r="R664" s="79"/>
      <c r="S664" s="79"/>
      <c r="T664" s="79"/>
      <c r="U664" s="79"/>
      <c r="V664" s="79"/>
      <c r="W664" s="79"/>
      <c r="X664" s="79"/>
      <c r="Y664" s="79"/>
      <c r="Z664" s="79"/>
      <c r="AA664" s="79"/>
      <c r="AB664" s="79"/>
      <c r="AC664" s="79"/>
      <c r="AD664" s="79"/>
      <c r="AE664" s="79"/>
      <c r="AF664" s="79"/>
      <c r="AG664" s="79"/>
      <c r="AH664" s="79"/>
      <c r="AI664" s="81"/>
    </row>
    <row r="665" spans="1:35" ht="18" customHeight="1">
      <c r="A665" s="79"/>
      <c r="B665" s="81"/>
      <c r="C665" s="81"/>
      <c r="D665" s="79"/>
      <c r="E665" s="81"/>
      <c r="F665" s="81"/>
      <c r="G665" s="81"/>
      <c r="H665" s="79"/>
      <c r="I665" s="79"/>
      <c r="J665" s="79"/>
      <c r="K665" s="81"/>
      <c r="L665" s="79"/>
      <c r="M665" s="79"/>
      <c r="N665" s="79"/>
      <c r="O665" s="79"/>
      <c r="P665" s="79"/>
      <c r="Q665" s="79"/>
      <c r="R665" s="79"/>
      <c r="S665" s="79"/>
      <c r="T665" s="79"/>
      <c r="U665" s="79"/>
      <c r="V665" s="79"/>
      <c r="W665" s="79"/>
      <c r="X665" s="79"/>
      <c r="Y665" s="79"/>
      <c r="Z665" s="79"/>
      <c r="AA665" s="79"/>
      <c r="AB665" s="79"/>
      <c r="AC665" s="79"/>
      <c r="AD665" s="79"/>
      <c r="AE665" s="79"/>
      <c r="AF665" s="79"/>
      <c r="AG665" s="79"/>
      <c r="AH665" s="79"/>
      <c r="AI665" s="81"/>
    </row>
    <row r="666" spans="1:35" ht="18" customHeight="1">
      <c r="A666" s="79"/>
      <c r="B666" s="81"/>
      <c r="C666" s="81"/>
      <c r="D666" s="79"/>
      <c r="E666" s="81"/>
      <c r="F666" s="81"/>
      <c r="G666" s="81"/>
      <c r="H666" s="79"/>
      <c r="I666" s="79"/>
      <c r="J666" s="79"/>
      <c r="K666" s="81"/>
      <c r="L666" s="79"/>
      <c r="M666" s="79"/>
      <c r="N666" s="79"/>
      <c r="O666" s="79"/>
      <c r="P666" s="79"/>
      <c r="Q666" s="79"/>
      <c r="R666" s="79"/>
      <c r="S666" s="79"/>
      <c r="T666" s="79"/>
      <c r="U666" s="79"/>
      <c r="V666" s="79"/>
      <c r="W666" s="79"/>
      <c r="X666" s="79"/>
      <c r="Y666" s="79"/>
      <c r="Z666" s="79"/>
      <c r="AA666" s="79"/>
      <c r="AB666" s="79"/>
      <c r="AC666" s="79"/>
      <c r="AD666" s="79"/>
      <c r="AE666" s="79"/>
      <c r="AF666" s="79"/>
      <c r="AG666" s="79"/>
      <c r="AH666" s="79"/>
      <c r="AI666" s="81"/>
    </row>
    <row r="667" spans="1:35" ht="18" customHeight="1">
      <c r="A667" s="79"/>
      <c r="B667" s="81"/>
      <c r="C667" s="81"/>
      <c r="D667" s="79"/>
      <c r="E667" s="81"/>
      <c r="F667" s="81"/>
      <c r="G667" s="81"/>
      <c r="H667" s="79"/>
      <c r="I667" s="79"/>
      <c r="J667" s="79"/>
      <c r="K667" s="81"/>
      <c r="L667" s="79"/>
      <c r="M667" s="79"/>
      <c r="N667" s="79"/>
      <c r="O667" s="79"/>
      <c r="P667" s="79"/>
      <c r="Q667" s="79"/>
      <c r="R667" s="79"/>
      <c r="S667" s="79"/>
      <c r="T667" s="79"/>
      <c r="U667" s="79"/>
      <c r="V667" s="79"/>
      <c r="W667" s="79"/>
      <c r="X667" s="79"/>
      <c r="Y667" s="79"/>
      <c r="Z667" s="79"/>
      <c r="AA667" s="79"/>
      <c r="AB667" s="79"/>
      <c r="AC667" s="79"/>
      <c r="AD667" s="79"/>
      <c r="AE667" s="79"/>
      <c r="AF667" s="79"/>
      <c r="AG667" s="79"/>
      <c r="AH667" s="79"/>
      <c r="AI667" s="81"/>
    </row>
    <row r="668" spans="1:35" ht="18" customHeight="1">
      <c r="A668" s="79"/>
      <c r="B668" s="81"/>
      <c r="C668" s="81"/>
      <c r="D668" s="79"/>
      <c r="E668" s="81"/>
      <c r="F668" s="81"/>
      <c r="G668" s="81"/>
      <c r="H668" s="79"/>
      <c r="I668" s="79"/>
      <c r="J668" s="79"/>
      <c r="K668" s="81"/>
      <c r="L668" s="79"/>
      <c r="M668" s="79"/>
      <c r="N668" s="79"/>
      <c r="O668" s="79"/>
      <c r="P668" s="79"/>
      <c r="Q668" s="79"/>
      <c r="R668" s="79"/>
      <c r="S668" s="79"/>
      <c r="T668" s="79"/>
      <c r="U668" s="79"/>
      <c r="V668" s="79"/>
      <c r="W668" s="79"/>
      <c r="X668" s="79"/>
      <c r="Y668" s="79"/>
      <c r="Z668" s="79"/>
      <c r="AA668" s="79"/>
      <c r="AB668" s="79"/>
      <c r="AC668" s="79"/>
      <c r="AD668" s="79"/>
      <c r="AE668" s="79"/>
      <c r="AF668" s="79"/>
      <c r="AG668" s="79"/>
      <c r="AH668" s="79"/>
      <c r="AI668" s="81"/>
    </row>
    <row r="669" spans="1:35" ht="18" customHeight="1">
      <c r="A669" s="79"/>
      <c r="B669" s="81"/>
      <c r="C669" s="81"/>
      <c r="D669" s="79"/>
      <c r="E669" s="81"/>
      <c r="F669" s="81"/>
      <c r="G669" s="81"/>
      <c r="H669" s="79"/>
      <c r="I669" s="79"/>
      <c r="J669" s="79"/>
      <c r="K669" s="81"/>
      <c r="L669" s="79"/>
      <c r="M669" s="79"/>
      <c r="N669" s="79"/>
      <c r="O669" s="79"/>
      <c r="P669" s="79"/>
      <c r="Q669" s="79"/>
      <c r="R669" s="79"/>
      <c r="S669" s="79"/>
      <c r="T669" s="79"/>
      <c r="U669" s="79"/>
      <c r="V669" s="79"/>
      <c r="W669" s="79"/>
      <c r="X669" s="79"/>
      <c r="Y669" s="79"/>
      <c r="Z669" s="79"/>
      <c r="AA669" s="79"/>
      <c r="AB669" s="79"/>
      <c r="AC669" s="79"/>
      <c r="AD669" s="79"/>
      <c r="AE669" s="79"/>
      <c r="AF669" s="79"/>
      <c r="AG669" s="79"/>
      <c r="AH669" s="79"/>
      <c r="AI669" s="81"/>
    </row>
    <row r="670" spans="1:35" ht="18" customHeight="1">
      <c r="A670" s="79"/>
      <c r="B670" s="81"/>
      <c r="C670" s="81"/>
      <c r="D670" s="79"/>
      <c r="E670" s="81"/>
      <c r="F670" s="81"/>
      <c r="G670" s="81"/>
      <c r="H670" s="79"/>
      <c r="I670" s="79"/>
      <c r="J670" s="79"/>
      <c r="K670" s="81"/>
      <c r="L670" s="79"/>
      <c r="M670" s="79"/>
      <c r="N670" s="79"/>
      <c r="O670" s="79"/>
      <c r="P670" s="79"/>
      <c r="Q670" s="79"/>
      <c r="R670" s="79"/>
      <c r="S670" s="79"/>
      <c r="T670" s="79"/>
      <c r="U670" s="79"/>
      <c r="V670" s="79"/>
      <c r="W670" s="79"/>
      <c r="X670" s="79"/>
      <c r="Y670" s="79"/>
      <c r="Z670" s="79"/>
      <c r="AA670" s="79"/>
      <c r="AB670" s="79"/>
      <c r="AC670" s="79"/>
      <c r="AD670" s="79"/>
      <c r="AE670" s="79"/>
      <c r="AF670" s="79"/>
      <c r="AG670" s="79"/>
      <c r="AH670" s="79"/>
      <c r="AI670" s="81"/>
    </row>
    <row r="671" spans="1:35" ht="18" customHeight="1">
      <c r="A671" s="79"/>
      <c r="B671" s="81"/>
      <c r="C671" s="81"/>
      <c r="D671" s="79"/>
      <c r="E671" s="81"/>
      <c r="F671" s="81"/>
      <c r="G671" s="81"/>
      <c r="H671" s="79"/>
      <c r="I671" s="79"/>
      <c r="J671" s="79"/>
      <c r="K671" s="81"/>
      <c r="L671" s="79"/>
      <c r="M671" s="79"/>
      <c r="N671" s="79"/>
      <c r="O671" s="79"/>
      <c r="P671" s="79"/>
      <c r="Q671" s="79"/>
      <c r="R671" s="79"/>
      <c r="S671" s="79"/>
      <c r="T671" s="79"/>
      <c r="U671" s="79"/>
      <c r="V671" s="79"/>
      <c r="W671" s="79"/>
      <c r="X671" s="79"/>
      <c r="Y671" s="79"/>
      <c r="Z671" s="79"/>
      <c r="AA671" s="79"/>
      <c r="AB671" s="79"/>
      <c r="AC671" s="79"/>
      <c r="AD671" s="79"/>
      <c r="AE671" s="79"/>
      <c r="AF671" s="79"/>
      <c r="AG671" s="79"/>
      <c r="AH671" s="79"/>
      <c r="AI671" s="81"/>
    </row>
    <row r="672" spans="1:35" ht="18" customHeight="1">
      <c r="A672" s="79"/>
      <c r="B672" s="81"/>
      <c r="C672" s="81"/>
      <c r="D672" s="79"/>
      <c r="E672" s="81"/>
      <c r="F672" s="81"/>
      <c r="G672" s="81"/>
      <c r="H672" s="79"/>
      <c r="I672" s="79"/>
      <c r="J672" s="79"/>
      <c r="K672" s="81"/>
      <c r="L672" s="79"/>
      <c r="M672" s="79"/>
      <c r="N672" s="79"/>
      <c r="O672" s="79"/>
      <c r="P672" s="79"/>
      <c r="Q672" s="79"/>
      <c r="R672" s="79"/>
      <c r="S672" s="79"/>
      <c r="T672" s="79"/>
      <c r="U672" s="79"/>
      <c r="V672" s="79"/>
      <c r="W672" s="79"/>
      <c r="X672" s="79"/>
      <c r="Y672" s="79"/>
      <c r="Z672" s="79"/>
      <c r="AA672" s="79"/>
      <c r="AB672" s="79"/>
      <c r="AC672" s="79"/>
      <c r="AD672" s="79"/>
      <c r="AE672" s="79"/>
      <c r="AF672" s="79"/>
      <c r="AG672" s="79"/>
      <c r="AH672" s="79"/>
      <c r="AI672" s="81"/>
    </row>
    <row r="673" spans="1:35" ht="18" customHeight="1">
      <c r="A673" s="79"/>
      <c r="B673" s="81"/>
      <c r="C673" s="81"/>
      <c r="D673" s="79"/>
      <c r="E673" s="81"/>
      <c r="F673" s="81"/>
      <c r="G673" s="81"/>
      <c r="H673" s="79"/>
      <c r="I673" s="79"/>
      <c r="J673" s="79"/>
      <c r="K673" s="81"/>
      <c r="L673" s="79"/>
      <c r="M673" s="79"/>
      <c r="N673" s="79"/>
      <c r="O673" s="79"/>
      <c r="P673" s="79"/>
      <c r="Q673" s="79"/>
      <c r="R673" s="79"/>
      <c r="S673" s="79"/>
      <c r="T673" s="79"/>
      <c r="U673" s="79"/>
      <c r="V673" s="79"/>
      <c r="W673" s="79"/>
      <c r="X673" s="79"/>
      <c r="Y673" s="79"/>
      <c r="Z673" s="79"/>
      <c r="AA673" s="79"/>
      <c r="AB673" s="79"/>
      <c r="AC673" s="79"/>
      <c r="AD673" s="79"/>
      <c r="AE673" s="79"/>
      <c r="AF673" s="79"/>
      <c r="AG673" s="79"/>
      <c r="AH673" s="79"/>
      <c r="AI673" s="81"/>
    </row>
    <row r="674" spans="1:35" ht="18" customHeight="1">
      <c r="A674" s="79"/>
      <c r="B674" s="81"/>
      <c r="C674" s="81"/>
      <c r="D674" s="79"/>
      <c r="E674" s="81"/>
      <c r="F674" s="81"/>
      <c r="G674" s="81"/>
      <c r="H674" s="79"/>
      <c r="I674" s="79"/>
      <c r="J674" s="79"/>
      <c r="K674" s="81"/>
      <c r="L674" s="79"/>
      <c r="M674" s="79"/>
      <c r="N674" s="79"/>
      <c r="O674" s="79"/>
      <c r="P674" s="79"/>
      <c r="Q674" s="79"/>
      <c r="R674" s="79"/>
      <c r="S674" s="79"/>
      <c r="T674" s="79"/>
      <c r="U674" s="79"/>
      <c r="V674" s="79"/>
      <c r="W674" s="79"/>
      <c r="X674" s="79"/>
      <c r="Y674" s="79"/>
      <c r="Z674" s="79"/>
      <c r="AA674" s="79"/>
      <c r="AB674" s="79"/>
      <c r="AC674" s="79"/>
      <c r="AD674" s="79"/>
      <c r="AE674" s="79"/>
      <c r="AF674" s="79"/>
      <c r="AG674" s="79"/>
      <c r="AH674" s="79"/>
      <c r="AI674" s="81"/>
    </row>
    <row r="675" spans="1:35" ht="18" customHeight="1">
      <c r="A675" s="79"/>
      <c r="B675" s="81"/>
      <c r="C675" s="81"/>
      <c r="D675" s="79"/>
      <c r="E675" s="81"/>
      <c r="F675" s="81"/>
      <c r="G675" s="81"/>
      <c r="H675" s="79"/>
      <c r="I675" s="79"/>
      <c r="J675" s="79"/>
      <c r="K675" s="81"/>
      <c r="L675" s="79"/>
      <c r="M675" s="79"/>
      <c r="N675" s="79"/>
      <c r="O675" s="79"/>
      <c r="P675" s="79"/>
      <c r="Q675" s="79"/>
      <c r="R675" s="79"/>
      <c r="S675" s="79"/>
      <c r="T675" s="79"/>
      <c r="U675" s="79"/>
      <c r="V675" s="79"/>
      <c r="W675" s="79"/>
      <c r="X675" s="79"/>
      <c r="Y675" s="79"/>
      <c r="Z675" s="79"/>
      <c r="AA675" s="79"/>
      <c r="AB675" s="79"/>
      <c r="AC675" s="79"/>
      <c r="AD675" s="79"/>
      <c r="AE675" s="79"/>
      <c r="AF675" s="79"/>
      <c r="AG675" s="79"/>
      <c r="AH675" s="79"/>
      <c r="AI675" s="81"/>
    </row>
    <row r="676" spans="1:35" ht="18" customHeight="1">
      <c r="A676" s="79"/>
      <c r="B676" s="81"/>
      <c r="C676" s="81"/>
      <c r="D676" s="79"/>
      <c r="E676" s="81"/>
      <c r="F676" s="81"/>
      <c r="G676" s="81"/>
      <c r="H676" s="79"/>
      <c r="I676" s="79"/>
      <c r="J676" s="79"/>
      <c r="K676" s="81"/>
      <c r="L676" s="79"/>
      <c r="M676" s="79"/>
      <c r="N676" s="79"/>
      <c r="O676" s="79"/>
      <c r="P676" s="79"/>
      <c r="Q676" s="79"/>
      <c r="R676" s="79"/>
      <c r="S676" s="79"/>
      <c r="T676" s="79"/>
      <c r="U676" s="79"/>
      <c r="V676" s="79"/>
      <c r="W676" s="79"/>
      <c r="X676" s="79"/>
      <c r="Y676" s="79"/>
      <c r="Z676" s="79"/>
      <c r="AA676" s="79"/>
      <c r="AB676" s="79"/>
      <c r="AC676" s="79"/>
      <c r="AD676" s="79"/>
      <c r="AE676" s="79"/>
      <c r="AF676" s="79"/>
      <c r="AG676" s="79"/>
      <c r="AH676" s="79"/>
      <c r="AI676" s="81"/>
    </row>
    <row r="677" spans="1:35" ht="18" customHeight="1">
      <c r="A677" s="79"/>
      <c r="B677" s="81"/>
      <c r="C677" s="81"/>
      <c r="D677" s="79"/>
      <c r="E677" s="81"/>
      <c r="F677" s="81"/>
      <c r="G677" s="81"/>
      <c r="H677" s="79"/>
      <c r="I677" s="79"/>
      <c r="J677" s="79"/>
      <c r="K677" s="81"/>
      <c r="L677" s="79"/>
      <c r="M677" s="79"/>
      <c r="N677" s="79"/>
      <c r="O677" s="79"/>
      <c r="P677" s="79"/>
      <c r="Q677" s="79"/>
      <c r="R677" s="79"/>
      <c r="S677" s="79"/>
      <c r="T677" s="79"/>
      <c r="U677" s="79"/>
      <c r="V677" s="79"/>
      <c r="W677" s="79"/>
      <c r="X677" s="79"/>
      <c r="Y677" s="79"/>
      <c r="Z677" s="79"/>
      <c r="AA677" s="79"/>
      <c r="AB677" s="79"/>
      <c r="AC677" s="79"/>
      <c r="AD677" s="79"/>
      <c r="AE677" s="79"/>
      <c r="AF677" s="79"/>
      <c r="AG677" s="79"/>
      <c r="AH677" s="79"/>
      <c r="AI677" s="81"/>
    </row>
    <row r="678" spans="1:35" ht="18" customHeight="1">
      <c r="A678" s="79"/>
      <c r="B678" s="81"/>
      <c r="C678" s="81"/>
      <c r="D678" s="79"/>
      <c r="E678" s="81"/>
      <c r="F678" s="81"/>
      <c r="G678" s="81"/>
      <c r="H678" s="79"/>
      <c r="I678" s="79"/>
      <c r="J678" s="79"/>
      <c r="K678" s="81"/>
      <c r="L678" s="79"/>
      <c r="M678" s="79"/>
      <c r="N678" s="79"/>
      <c r="O678" s="79"/>
      <c r="P678" s="79"/>
      <c r="Q678" s="79"/>
      <c r="R678" s="79"/>
      <c r="S678" s="79"/>
      <c r="T678" s="79"/>
      <c r="U678" s="79"/>
      <c r="V678" s="79"/>
      <c r="W678" s="79"/>
      <c r="X678" s="79"/>
      <c r="Y678" s="79"/>
      <c r="Z678" s="79"/>
      <c r="AA678" s="79"/>
      <c r="AB678" s="79"/>
      <c r="AC678" s="79"/>
      <c r="AD678" s="79"/>
      <c r="AE678" s="79"/>
      <c r="AF678" s="79"/>
      <c r="AG678" s="79"/>
      <c r="AH678" s="79"/>
      <c r="AI678" s="81"/>
    </row>
    <row r="679" spans="1:35" ht="18" customHeight="1">
      <c r="A679" s="79"/>
      <c r="B679" s="81"/>
      <c r="C679" s="81"/>
      <c r="D679" s="79"/>
      <c r="E679" s="81"/>
      <c r="F679" s="81"/>
      <c r="G679" s="81"/>
      <c r="H679" s="79"/>
      <c r="I679" s="79"/>
      <c r="J679" s="79"/>
      <c r="K679" s="81"/>
      <c r="L679" s="79"/>
      <c r="M679" s="79"/>
      <c r="N679" s="79"/>
      <c r="O679" s="79"/>
      <c r="P679" s="79"/>
      <c r="Q679" s="79"/>
      <c r="R679" s="79"/>
      <c r="S679" s="79"/>
      <c r="T679" s="79"/>
      <c r="U679" s="79"/>
      <c r="V679" s="79"/>
      <c r="W679" s="79"/>
      <c r="X679" s="79"/>
      <c r="Y679" s="79"/>
      <c r="Z679" s="79"/>
      <c r="AA679" s="79"/>
      <c r="AB679" s="79"/>
      <c r="AC679" s="79"/>
      <c r="AD679" s="79"/>
      <c r="AE679" s="79"/>
      <c r="AF679" s="79"/>
      <c r="AG679" s="79"/>
      <c r="AH679" s="79"/>
      <c r="AI679" s="81"/>
    </row>
    <row r="680" spans="1:35" ht="18" customHeight="1">
      <c r="A680" s="79"/>
      <c r="B680" s="81"/>
      <c r="C680" s="81"/>
      <c r="D680" s="79"/>
      <c r="E680" s="81"/>
      <c r="F680" s="81"/>
      <c r="G680" s="81"/>
      <c r="H680" s="79"/>
      <c r="I680" s="79"/>
      <c r="J680" s="79"/>
      <c r="K680" s="81"/>
      <c r="L680" s="79"/>
      <c r="M680" s="79"/>
      <c r="N680" s="79"/>
      <c r="O680" s="79"/>
      <c r="P680" s="79"/>
      <c r="Q680" s="79"/>
      <c r="R680" s="79"/>
      <c r="S680" s="79"/>
      <c r="T680" s="79"/>
      <c r="U680" s="79"/>
      <c r="V680" s="79"/>
      <c r="W680" s="79"/>
      <c r="X680" s="79"/>
      <c r="Y680" s="79"/>
      <c r="Z680" s="79"/>
      <c r="AA680" s="79"/>
      <c r="AB680" s="79"/>
      <c r="AC680" s="79"/>
      <c r="AD680" s="79"/>
      <c r="AE680" s="79"/>
      <c r="AF680" s="79"/>
      <c r="AG680" s="79"/>
      <c r="AH680" s="79"/>
      <c r="AI680" s="81"/>
    </row>
    <row r="681" spans="1:35" ht="18" customHeight="1">
      <c r="A681" s="79"/>
      <c r="B681" s="81"/>
      <c r="C681" s="81"/>
      <c r="D681" s="79"/>
      <c r="E681" s="81"/>
      <c r="F681" s="81"/>
      <c r="G681" s="81"/>
      <c r="H681" s="79"/>
      <c r="I681" s="79"/>
      <c r="J681" s="79"/>
      <c r="K681" s="81"/>
      <c r="L681" s="79"/>
      <c r="M681" s="79"/>
      <c r="N681" s="79"/>
      <c r="O681" s="79"/>
      <c r="P681" s="79"/>
      <c r="Q681" s="79"/>
      <c r="R681" s="79"/>
      <c r="S681" s="79"/>
      <c r="T681" s="79"/>
      <c r="U681" s="79"/>
      <c r="V681" s="79"/>
      <c r="W681" s="79"/>
      <c r="X681" s="79"/>
      <c r="Y681" s="79"/>
      <c r="Z681" s="79"/>
      <c r="AA681" s="79"/>
      <c r="AB681" s="79"/>
      <c r="AC681" s="79"/>
      <c r="AD681" s="79"/>
      <c r="AE681" s="79"/>
      <c r="AF681" s="79"/>
      <c r="AG681" s="79"/>
      <c r="AH681" s="79"/>
      <c r="AI681" s="81"/>
    </row>
    <row r="682" spans="1:35" ht="18" customHeight="1">
      <c r="A682" s="79"/>
      <c r="B682" s="81"/>
      <c r="C682" s="81"/>
      <c r="D682" s="79"/>
      <c r="E682" s="81"/>
      <c r="F682" s="81"/>
      <c r="G682" s="81"/>
      <c r="H682" s="79"/>
      <c r="I682" s="79"/>
      <c r="J682" s="79"/>
      <c r="K682" s="81"/>
      <c r="L682" s="79"/>
      <c r="M682" s="79"/>
      <c r="N682" s="79"/>
      <c r="O682" s="79"/>
      <c r="P682" s="79"/>
      <c r="Q682" s="79"/>
      <c r="R682" s="79"/>
      <c r="S682" s="79"/>
      <c r="T682" s="79"/>
      <c r="U682" s="79"/>
      <c r="V682" s="79"/>
      <c r="W682" s="79"/>
      <c r="X682" s="79"/>
      <c r="Y682" s="79"/>
      <c r="Z682" s="79"/>
      <c r="AA682" s="79"/>
      <c r="AB682" s="79"/>
      <c r="AC682" s="79"/>
      <c r="AD682" s="79"/>
      <c r="AE682" s="79"/>
      <c r="AF682" s="79"/>
      <c r="AG682" s="79"/>
      <c r="AH682" s="79"/>
      <c r="AI682" s="81"/>
    </row>
    <row r="683" spans="1:35" ht="18" customHeight="1">
      <c r="A683" s="79"/>
      <c r="B683" s="81"/>
      <c r="C683" s="81"/>
      <c r="D683" s="79"/>
      <c r="E683" s="81"/>
      <c r="F683" s="81"/>
      <c r="G683" s="81"/>
      <c r="H683" s="79"/>
      <c r="I683" s="79"/>
      <c r="J683" s="79"/>
      <c r="K683" s="81"/>
      <c r="L683" s="79"/>
      <c r="M683" s="79"/>
      <c r="N683" s="79"/>
      <c r="O683" s="79"/>
      <c r="P683" s="79"/>
      <c r="Q683" s="79"/>
      <c r="R683" s="79"/>
      <c r="S683" s="79"/>
      <c r="T683" s="79"/>
      <c r="U683" s="79"/>
      <c r="V683" s="79"/>
      <c r="W683" s="79"/>
      <c r="X683" s="79"/>
      <c r="Y683" s="79"/>
      <c r="Z683" s="79"/>
      <c r="AA683" s="79"/>
      <c r="AB683" s="79"/>
      <c r="AC683" s="79"/>
      <c r="AD683" s="79"/>
      <c r="AE683" s="79"/>
      <c r="AF683" s="79"/>
      <c r="AG683" s="79"/>
      <c r="AH683" s="79"/>
      <c r="AI683" s="81"/>
    </row>
    <row r="684" spans="1:35" ht="18" customHeight="1">
      <c r="A684" s="79"/>
      <c r="B684" s="81"/>
      <c r="C684" s="81"/>
      <c r="D684" s="79"/>
      <c r="E684" s="81"/>
      <c r="F684" s="81"/>
      <c r="G684" s="81"/>
      <c r="H684" s="79"/>
      <c r="I684" s="79"/>
      <c r="J684" s="79"/>
      <c r="K684" s="81"/>
      <c r="L684" s="79"/>
      <c r="M684" s="79"/>
      <c r="N684" s="79"/>
      <c r="O684" s="79"/>
      <c r="P684" s="79"/>
      <c r="Q684" s="79"/>
      <c r="R684" s="79"/>
      <c r="S684" s="79"/>
      <c r="T684" s="79"/>
      <c r="U684" s="79"/>
      <c r="V684" s="79"/>
      <c r="W684" s="79"/>
      <c r="X684" s="79"/>
      <c r="Y684" s="79"/>
      <c r="Z684" s="79"/>
      <c r="AA684" s="79"/>
      <c r="AB684" s="79"/>
      <c r="AC684" s="79"/>
      <c r="AD684" s="79"/>
      <c r="AE684" s="79"/>
      <c r="AF684" s="79"/>
      <c r="AG684" s="79"/>
      <c r="AH684" s="79"/>
      <c r="AI684" s="81"/>
    </row>
    <row r="685" spans="1:35" ht="18" customHeight="1">
      <c r="A685" s="79"/>
      <c r="B685" s="81"/>
      <c r="C685" s="81"/>
      <c r="D685" s="79"/>
      <c r="E685" s="81"/>
      <c r="F685" s="81"/>
      <c r="G685" s="81"/>
      <c r="H685" s="79"/>
      <c r="I685" s="79"/>
      <c r="J685" s="79"/>
      <c r="K685" s="81"/>
      <c r="L685" s="79"/>
      <c r="M685" s="79"/>
      <c r="N685" s="79"/>
      <c r="O685" s="79"/>
      <c r="P685" s="79"/>
      <c r="Q685" s="79"/>
      <c r="R685" s="79"/>
      <c r="S685" s="79"/>
      <c r="T685" s="79"/>
      <c r="U685" s="79"/>
      <c r="V685" s="79"/>
      <c r="W685" s="79"/>
      <c r="X685" s="79"/>
      <c r="Y685" s="79"/>
      <c r="Z685" s="79"/>
      <c r="AA685" s="79"/>
      <c r="AB685" s="79"/>
      <c r="AC685" s="79"/>
      <c r="AD685" s="79"/>
      <c r="AE685" s="79"/>
      <c r="AF685" s="79"/>
      <c r="AG685" s="79"/>
      <c r="AH685" s="79"/>
      <c r="AI685" s="81"/>
    </row>
    <row r="686" spans="1:35" ht="18" customHeight="1">
      <c r="A686" s="79"/>
      <c r="B686" s="81"/>
      <c r="C686" s="81"/>
      <c r="D686" s="79"/>
      <c r="E686" s="81"/>
      <c r="F686" s="81"/>
      <c r="G686" s="81"/>
      <c r="H686" s="79"/>
      <c r="I686" s="79"/>
      <c r="J686" s="79"/>
      <c r="K686" s="81"/>
      <c r="L686" s="79"/>
      <c r="M686" s="79"/>
      <c r="N686" s="79"/>
      <c r="O686" s="79"/>
      <c r="P686" s="79"/>
      <c r="Q686" s="79"/>
      <c r="R686" s="79"/>
      <c r="S686" s="79"/>
      <c r="T686" s="79"/>
      <c r="U686" s="79"/>
      <c r="V686" s="79"/>
      <c r="W686" s="79"/>
      <c r="X686" s="79"/>
      <c r="Y686" s="79"/>
      <c r="Z686" s="79"/>
      <c r="AA686" s="79"/>
      <c r="AB686" s="79"/>
      <c r="AC686" s="79"/>
      <c r="AD686" s="79"/>
      <c r="AE686" s="79"/>
      <c r="AF686" s="79"/>
      <c r="AG686" s="79"/>
      <c r="AH686" s="79"/>
      <c r="AI686" s="81"/>
    </row>
    <row r="687" spans="1:35" ht="18" customHeight="1">
      <c r="A687" s="79"/>
      <c r="B687" s="81"/>
      <c r="C687" s="81"/>
      <c r="D687" s="79"/>
      <c r="E687" s="81"/>
      <c r="F687" s="81"/>
      <c r="G687" s="81"/>
      <c r="H687" s="79"/>
      <c r="I687" s="79"/>
      <c r="J687" s="79"/>
      <c r="K687" s="81"/>
      <c r="L687" s="79"/>
      <c r="M687" s="79"/>
      <c r="N687" s="79"/>
      <c r="O687" s="79"/>
      <c r="P687" s="79"/>
      <c r="Q687" s="79"/>
      <c r="R687" s="79"/>
      <c r="S687" s="79"/>
      <c r="T687" s="79"/>
      <c r="U687" s="79"/>
      <c r="V687" s="79"/>
      <c r="W687" s="79"/>
      <c r="X687" s="79"/>
      <c r="Y687" s="79"/>
      <c r="Z687" s="79"/>
      <c r="AA687" s="79"/>
      <c r="AB687" s="79"/>
      <c r="AC687" s="79"/>
      <c r="AD687" s="79"/>
      <c r="AE687" s="79"/>
      <c r="AF687" s="79"/>
      <c r="AG687" s="79"/>
      <c r="AH687" s="79"/>
      <c r="AI687" s="81"/>
    </row>
    <row r="688" spans="1:35" ht="18" customHeight="1">
      <c r="A688" s="79"/>
      <c r="B688" s="81"/>
      <c r="C688" s="81"/>
      <c r="D688" s="79"/>
      <c r="E688" s="81"/>
      <c r="F688" s="81"/>
      <c r="G688" s="81"/>
      <c r="H688" s="79"/>
      <c r="I688" s="79"/>
      <c r="J688" s="79"/>
      <c r="K688" s="81"/>
      <c r="L688" s="79"/>
      <c r="M688" s="79"/>
      <c r="N688" s="79"/>
      <c r="O688" s="79"/>
      <c r="P688" s="79"/>
      <c r="Q688" s="79"/>
      <c r="R688" s="79"/>
      <c r="S688" s="79"/>
      <c r="T688" s="79"/>
      <c r="U688" s="79"/>
      <c r="V688" s="79"/>
      <c r="W688" s="79"/>
      <c r="X688" s="79"/>
      <c r="Y688" s="79"/>
      <c r="Z688" s="79"/>
      <c r="AA688" s="79"/>
      <c r="AB688" s="79"/>
      <c r="AC688" s="79"/>
      <c r="AD688" s="79"/>
      <c r="AE688" s="79"/>
      <c r="AF688" s="79"/>
      <c r="AG688" s="79"/>
      <c r="AH688" s="79"/>
      <c r="AI688" s="81"/>
    </row>
    <row r="689" spans="1:35" ht="18" customHeight="1">
      <c r="A689" s="79"/>
      <c r="B689" s="81"/>
      <c r="C689" s="81"/>
      <c r="D689" s="79"/>
      <c r="E689" s="81"/>
      <c r="F689" s="81"/>
      <c r="G689" s="81"/>
      <c r="H689" s="79"/>
      <c r="I689" s="79"/>
      <c r="J689" s="79"/>
      <c r="K689" s="81"/>
      <c r="L689" s="79"/>
      <c r="M689" s="79"/>
      <c r="N689" s="79"/>
      <c r="O689" s="79"/>
      <c r="P689" s="79"/>
      <c r="Q689" s="79"/>
      <c r="R689" s="79"/>
      <c r="S689" s="79"/>
      <c r="T689" s="79"/>
      <c r="U689" s="79"/>
      <c r="V689" s="79"/>
      <c r="W689" s="79"/>
      <c r="X689" s="79"/>
      <c r="Y689" s="79"/>
      <c r="Z689" s="79"/>
      <c r="AA689" s="79"/>
      <c r="AB689" s="79"/>
      <c r="AC689" s="79"/>
      <c r="AD689" s="79"/>
      <c r="AE689" s="79"/>
      <c r="AF689" s="79"/>
      <c r="AG689" s="79"/>
      <c r="AH689" s="79"/>
      <c r="AI689" s="81"/>
    </row>
    <row r="690" spans="1:35" ht="18" customHeight="1">
      <c r="A690" s="79"/>
      <c r="B690" s="81"/>
      <c r="C690" s="81"/>
      <c r="D690" s="79"/>
      <c r="E690" s="81"/>
      <c r="F690" s="81"/>
      <c r="G690" s="81"/>
      <c r="H690" s="79"/>
      <c r="I690" s="79"/>
      <c r="J690" s="79"/>
      <c r="K690" s="81"/>
      <c r="L690" s="79"/>
      <c r="M690" s="79"/>
      <c r="N690" s="79"/>
      <c r="O690" s="79"/>
      <c r="P690" s="79"/>
      <c r="Q690" s="79"/>
      <c r="R690" s="79"/>
      <c r="S690" s="79"/>
      <c r="T690" s="79"/>
      <c r="U690" s="79"/>
      <c r="V690" s="79"/>
      <c r="W690" s="79"/>
      <c r="X690" s="79"/>
      <c r="Y690" s="79"/>
      <c r="Z690" s="79"/>
      <c r="AA690" s="79"/>
      <c r="AB690" s="79"/>
      <c r="AC690" s="79"/>
      <c r="AD690" s="79"/>
      <c r="AE690" s="79"/>
      <c r="AF690" s="79"/>
      <c r="AG690" s="79"/>
      <c r="AH690" s="79"/>
      <c r="AI690" s="81"/>
    </row>
    <row r="691" spans="1:35" ht="18" customHeight="1">
      <c r="A691" s="79"/>
      <c r="B691" s="81"/>
      <c r="C691" s="81"/>
      <c r="D691" s="79"/>
      <c r="E691" s="81"/>
      <c r="F691" s="81"/>
      <c r="G691" s="81"/>
      <c r="H691" s="79"/>
      <c r="I691" s="79"/>
      <c r="J691" s="79"/>
      <c r="K691" s="81"/>
      <c r="L691" s="79"/>
      <c r="M691" s="79"/>
      <c r="N691" s="79"/>
      <c r="O691" s="79"/>
      <c r="P691" s="79"/>
      <c r="Q691" s="79"/>
      <c r="R691" s="79"/>
      <c r="S691" s="79"/>
      <c r="T691" s="79"/>
      <c r="U691" s="79"/>
      <c r="V691" s="79"/>
      <c r="W691" s="79"/>
      <c r="X691" s="79"/>
      <c r="Y691" s="79"/>
      <c r="Z691" s="79"/>
      <c r="AA691" s="79"/>
      <c r="AB691" s="79"/>
      <c r="AC691" s="79"/>
      <c r="AD691" s="79"/>
      <c r="AE691" s="79"/>
      <c r="AF691" s="79"/>
      <c r="AG691" s="79"/>
      <c r="AH691" s="79"/>
      <c r="AI691" s="81"/>
    </row>
    <row r="692" spans="1:35" ht="18" customHeight="1">
      <c r="A692" s="79"/>
      <c r="B692" s="81"/>
      <c r="C692" s="81"/>
      <c r="D692" s="79"/>
      <c r="E692" s="81"/>
      <c r="F692" s="81"/>
      <c r="G692" s="81"/>
      <c r="H692" s="79"/>
      <c r="I692" s="79"/>
      <c r="J692" s="79"/>
      <c r="K692" s="81"/>
      <c r="L692" s="79"/>
      <c r="M692" s="79"/>
      <c r="N692" s="79"/>
      <c r="O692" s="79"/>
      <c r="P692" s="79"/>
      <c r="Q692" s="79"/>
      <c r="R692" s="79"/>
      <c r="S692" s="79"/>
      <c r="T692" s="79"/>
      <c r="U692" s="79"/>
      <c r="V692" s="79"/>
      <c r="W692" s="79"/>
      <c r="X692" s="79"/>
      <c r="Y692" s="79"/>
      <c r="Z692" s="79"/>
      <c r="AA692" s="79"/>
      <c r="AB692" s="79"/>
      <c r="AC692" s="79"/>
      <c r="AD692" s="79"/>
      <c r="AE692" s="79"/>
      <c r="AF692" s="79"/>
      <c r="AG692" s="79"/>
      <c r="AH692" s="79"/>
      <c r="AI692" s="81"/>
    </row>
    <row r="693" spans="1:35" ht="18" customHeight="1">
      <c r="A693" s="79"/>
      <c r="B693" s="81"/>
      <c r="C693" s="81"/>
      <c r="D693" s="79"/>
      <c r="E693" s="81"/>
      <c r="F693" s="81"/>
      <c r="G693" s="81"/>
      <c r="H693" s="79"/>
      <c r="I693" s="79"/>
      <c r="J693" s="79"/>
      <c r="K693" s="81"/>
      <c r="L693" s="79"/>
      <c r="M693" s="79"/>
      <c r="N693" s="79"/>
      <c r="O693" s="79"/>
      <c r="P693" s="79"/>
      <c r="Q693" s="79"/>
      <c r="R693" s="79"/>
      <c r="S693" s="79"/>
      <c r="T693" s="79"/>
      <c r="U693" s="79"/>
      <c r="V693" s="79"/>
      <c r="W693" s="79"/>
      <c r="X693" s="79"/>
      <c r="Y693" s="79"/>
      <c r="Z693" s="79"/>
      <c r="AA693" s="79"/>
      <c r="AB693" s="79"/>
      <c r="AC693" s="79"/>
      <c r="AD693" s="79"/>
      <c r="AE693" s="79"/>
      <c r="AF693" s="79"/>
      <c r="AG693" s="79"/>
      <c r="AH693" s="79"/>
      <c r="AI693" s="81"/>
    </row>
    <row r="694" spans="1:35" ht="18" customHeight="1">
      <c r="A694" s="79"/>
      <c r="B694" s="81"/>
      <c r="C694" s="81"/>
      <c r="D694" s="79"/>
      <c r="E694" s="81"/>
      <c r="F694" s="81"/>
      <c r="G694" s="81"/>
      <c r="H694" s="79"/>
      <c r="I694" s="79"/>
      <c r="J694" s="79"/>
      <c r="K694" s="81"/>
      <c r="L694" s="79"/>
      <c r="M694" s="79"/>
      <c r="N694" s="79"/>
      <c r="O694" s="79"/>
      <c r="P694" s="79"/>
      <c r="Q694" s="79"/>
      <c r="R694" s="79"/>
      <c r="S694" s="79"/>
      <c r="T694" s="79"/>
      <c r="U694" s="79"/>
      <c r="V694" s="79"/>
      <c r="W694" s="79"/>
      <c r="X694" s="79"/>
      <c r="Y694" s="79"/>
      <c r="Z694" s="79"/>
      <c r="AA694" s="79"/>
      <c r="AB694" s="79"/>
      <c r="AC694" s="79"/>
      <c r="AD694" s="79"/>
      <c r="AE694" s="79"/>
      <c r="AF694" s="79"/>
      <c r="AG694" s="79"/>
      <c r="AH694" s="79"/>
      <c r="AI694" s="81"/>
    </row>
    <row r="695" spans="1:35" ht="18" customHeight="1">
      <c r="A695" s="79"/>
      <c r="B695" s="81"/>
      <c r="C695" s="81"/>
      <c r="D695" s="79"/>
      <c r="E695" s="81"/>
      <c r="F695" s="81"/>
      <c r="G695" s="81"/>
      <c r="H695" s="79"/>
      <c r="I695" s="79"/>
      <c r="J695" s="79"/>
      <c r="K695" s="81"/>
      <c r="L695" s="79"/>
      <c r="M695" s="79"/>
      <c r="N695" s="79"/>
      <c r="O695" s="79"/>
      <c r="P695" s="79"/>
      <c r="Q695" s="79"/>
      <c r="R695" s="79"/>
      <c r="S695" s="79"/>
      <c r="T695" s="79"/>
      <c r="U695" s="79"/>
      <c r="V695" s="79"/>
      <c r="W695" s="79"/>
      <c r="X695" s="79"/>
      <c r="Y695" s="79"/>
      <c r="Z695" s="79"/>
      <c r="AA695" s="79"/>
      <c r="AB695" s="79"/>
      <c r="AC695" s="79"/>
      <c r="AD695" s="79"/>
      <c r="AE695" s="79"/>
      <c r="AF695" s="79"/>
      <c r="AG695" s="79"/>
      <c r="AH695" s="79"/>
      <c r="AI695" s="81"/>
    </row>
    <row r="696" spans="1:35" ht="18" customHeight="1">
      <c r="A696" s="79"/>
      <c r="B696" s="81"/>
      <c r="C696" s="81"/>
      <c r="D696" s="79"/>
      <c r="E696" s="81"/>
      <c r="F696" s="81"/>
      <c r="G696" s="81"/>
      <c r="H696" s="79"/>
      <c r="I696" s="79"/>
      <c r="J696" s="79"/>
      <c r="K696" s="81"/>
      <c r="L696" s="79"/>
      <c r="M696" s="79"/>
      <c r="N696" s="79"/>
      <c r="O696" s="79"/>
      <c r="P696" s="79"/>
      <c r="Q696" s="79"/>
      <c r="R696" s="79"/>
      <c r="S696" s="79"/>
      <c r="T696" s="79"/>
      <c r="U696" s="79"/>
      <c r="V696" s="79"/>
      <c r="W696" s="79"/>
      <c r="X696" s="79"/>
      <c r="Y696" s="79"/>
      <c r="Z696" s="79"/>
      <c r="AA696" s="79"/>
      <c r="AB696" s="79"/>
      <c r="AC696" s="79"/>
      <c r="AD696" s="79"/>
      <c r="AE696" s="79"/>
      <c r="AF696" s="79"/>
      <c r="AG696" s="79"/>
      <c r="AH696" s="79"/>
      <c r="AI696" s="81"/>
    </row>
    <row r="697" spans="1:35" ht="18" customHeight="1">
      <c r="A697" s="79"/>
      <c r="B697" s="81"/>
      <c r="C697" s="81"/>
      <c r="D697" s="79"/>
      <c r="E697" s="81"/>
      <c r="F697" s="81"/>
      <c r="G697" s="81"/>
      <c r="H697" s="79"/>
      <c r="I697" s="79"/>
      <c r="J697" s="79"/>
      <c r="K697" s="81"/>
      <c r="L697" s="79"/>
      <c r="M697" s="79"/>
      <c r="N697" s="79"/>
      <c r="O697" s="79"/>
      <c r="P697" s="79"/>
      <c r="Q697" s="79"/>
      <c r="R697" s="79"/>
      <c r="S697" s="79"/>
      <c r="T697" s="79"/>
      <c r="U697" s="79"/>
      <c r="V697" s="79"/>
      <c r="W697" s="79"/>
      <c r="X697" s="79"/>
      <c r="Y697" s="79"/>
      <c r="Z697" s="79"/>
      <c r="AA697" s="79"/>
      <c r="AB697" s="79"/>
      <c r="AC697" s="79"/>
      <c r="AD697" s="79"/>
      <c r="AE697" s="79"/>
      <c r="AF697" s="79"/>
      <c r="AG697" s="79"/>
      <c r="AH697" s="79"/>
      <c r="AI697" s="81"/>
    </row>
    <row r="698" spans="1:35" ht="18" customHeight="1">
      <c r="A698" s="79"/>
      <c r="B698" s="81"/>
      <c r="C698" s="81"/>
      <c r="D698" s="79"/>
      <c r="E698" s="81"/>
      <c r="F698" s="81"/>
      <c r="G698" s="81"/>
      <c r="H698" s="79"/>
      <c r="I698" s="79"/>
      <c r="J698" s="79"/>
      <c r="K698" s="81"/>
      <c r="L698" s="79"/>
      <c r="M698" s="79"/>
      <c r="N698" s="79"/>
      <c r="O698" s="79"/>
      <c r="P698" s="79"/>
      <c r="Q698" s="79"/>
      <c r="R698" s="79"/>
      <c r="S698" s="79"/>
      <c r="T698" s="79"/>
      <c r="U698" s="79"/>
      <c r="V698" s="79"/>
      <c r="W698" s="79"/>
      <c r="X698" s="79"/>
      <c r="Y698" s="79"/>
      <c r="Z698" s="79"/>
      <c r="AA698" s="79"/>
      <c r="AB698" s="79"/>
      <c r="AC698" s="79"/>
      <c r="AD698" s="79"/>
      <c r="AE698" s="79"/>
      <c r="AF698" s="79"/>
      <c r="AG698" s="79"/>
      <c r="AH698" s="79"/>
      <c r="AI698" s="81"/>
    </row>
    <row r="699" spans="1:35" ht="18" customHeight="1">
      <c r="A699" s="79"/>
      <c r="B699" s="81"/>
      <c r="C699" s="81"/>
      <c r="D699" s="79"/>
      <c r="E699" s="81"/>
      <c r="F699" s="81"/>
      <c r="G699" s="81"/>
      <c r="H699" s="79"/>
      <c r="I699" s="79"/>
      <c r="J699" s="79"/>
      <c r="K699" s="81"/>
      <c r="L699" s="79"/>
      <c r="M699" s="79"/>
      <c r="N699" s="79"/>
      <c r="O699" s="79"/>
      <c r="P699" s="79"/>
      <c r="Q699" s="79"/>
      <c r="R699" s="79"/>
      <c r="S699" s="79"/>
      <c r="T699" s="79"/>
      <c r="U699" s="79"/>
      <c r="V699" s="79"/>
      <c r="W699" s="79"/>
      <c r="X699" s="79"/>
      <c r="Y699" s="79"/>
      <c r="Z699" s="79"/>
      <c r="AA699" s="79"/>
      <c r="AB699" s="79"/>
      <c r="AC699" s="79"/>
      <c r="AD699" s="79"/>
      <c r="AE699" s="79"/>
      <c r="AF699" s="79"/>
      <c r="AG699" s="79"/>
      <c r="AH699" s="79"/>
      <c r="AI699" s="81"/>
    </row>
    <row r="700" spans="1:35" ht="18" customHeight="1">
      <c r="A700" s="79"/>
      <c r="B700" s="81"/>
      <c r="C700" s="81"/>
      <c r="D700" s="79"/>
      <c r="E700" s="81"/>
      <c r="F700" s="81"/>
      <c r="G700" s="81"/>
      <c r="H700" s="79"/>
      <c r="I700" s="79"/>
      <c r="J700" s="79"/>
      <c r="K700" s="81"/>
      <c r="L700" s="79"/>
      <c r="M700" s="79"/>
      <c r="N700" s="79"/>
      <c r="O700" s="79"/>
      <c r="P700" s="79"/>
      <c r="Q700" s="79"/>
      <c r="R700" s="79"/>
      <c r="S700" s="79"/>
      <c r="T700" s="79"/>
      <c r="U700" s="79"/>
      <c r="V700" s="79"/>
      <c r="W700" s="79"/>
      <c r="X700" s="79"/>
      <c r="Y700" s="79"/>
      <c r="Z700" s="79"/>
      <c r="AA700" s="79"/>
      <c r="AB700" s="79"/>
      <c r="AC700" s="79"/>
      <c r="AD700" s="79"/>
      <c r="AE700" s="79"/>
      <c r="AF700" s="79"/>
      <c r="AG700" s="79"/>
      <c r="AH700" s="79"/>
      <c r="AI700" s="81"/>
    </row>
    <row r="701" spans="1:35" ht="18" customHeight="1">
      <c r="A701" s="79"/>
      <c r="B701" s="81"/>
      <c r="C701" s="81"/>
      <c r="D701" s="79"/>
      <c r="E701" s="81"/>
      <c r="F701" s="81"/>
      <c r="G701" s="81"/>
      <c r="H701" s="79"/>
      <c r="I701" s="79"/>
      <c r="J701" s="79"/>
      <c r="K701" s="81"/>
      <c r="L701" s="79"/>
      <c r="M701" s="79"/>
      <c r="N701" s="79"/>
      <c r="O701" s="79"/>
      <c r="P701" s="79"/>
      <c r="Q701" s="79"/>
      <c r="R701" s="79"/>
      <c r="S701" s="79"/>
      <c r="T701" s="79"/>
      <c r="U701" s="79"/>
      <c r="V701" s="79"/>
      <c r="W701" s="79"/>
      <c r="X701" s="79"/>
      <c r="Y701" s="79"/>
      <c r="Z701" s="79"/>
      <c r="AA701" s="79"/>
      <c r="AB701" s="79"/>
      <c r="AC701" s="79"/>
      <c r="AD701" s="79"/>
      <c r="AE701" s="79"/>
      <c r="AF701" s="79"/>
      <c r="AG701" s="79"/>
      <c r="AH701" s="79"/>
      <c r="AI701" s="81"/>
    </row>
    <row r="702" spans="1:35" ht="18" customHeight="1">
      <c r="A702" s="79"/>
      <c r="B702" s="81"/>
      <c r="C702" s="81"/>
      <c r="D702" s="79"/>
      <c r="E702" s="81"/>
      <c r="F702" s="81"/>
      <c r="G702" s="81"/>
      <c r="H702" s="79"/>
      <c r="I702" s="79"/>
      <c r="J702" s="79"/>
      <c r="K702" s="81"/>
      <c r="L702" s="79"/>
      <c r="M702" s="79"/>
      <c r="N702" s="79"/>
      <c r="O702" s="79"/>
      <c r="P702" s="79"/>
      <c r="Q702" s="79"/>
      <c r="R702" s="79"/>
      <c r="S702" s="79"/>
      <c r="T702" s="79"/>
      <c r="U702" s="79"/>
      <c r="V702" s="79"/>
      <c r="W702" s="79"/>
      <c r="X702" s="79"/>
      <c r="Y702" s="79"/>
      <c r="Z702" s="79"/>
      <c r="AA702" s="79"/>
      <c r="AB702" s="79"/>
      <c r="AC702" s="79"/>
      <c r="AD702" s="79"/>
      <c r="AE702" s="79"/>
      <c r="AF702" s="79"/>
      <c r="AG702" s="79"/>
      <c r="AH702" s="79"/>
      <c r="AI702" s="81"/>
    </row>
    <row r="703" spans="1:35" ht="18" customHeight="1">
      <c r="A703" s="79"/>
      <c r="B703" s="81"/>
      <c r="C703" s="81"/>
      <c r="D703" s="79"/>
      <c r="E703" s="81"/>
      <c r="F703" s="81"/>
      <c r="G703" s="81"/>
      <c r="H703" s="79"/>
      <c r="I703" s="79"/>
      <c r="J703" s="79"/>
      <c r="K703" s="81"/>
      <c r="L703" s="79"/>
      <c r="M703" s="79"/>
      <c r="N703" s="79"/>
      <c r="O703" s="79"/>
      <c r="P703" s="79"/>
      <c r="Q703" s="79"/>
      <c r="R703" s="79"/>
      <c r="S703" s="79"/>
      <c r="T703" s="79"/>
      <c r="U703" s="79"/>
      <c r="V703" s="79"/>
      <c r="W703" s="79"/>
      <c r="X703" s="79"/>
      <c r="Y703" s="79"/>
      <c r="Z703" s="79"/>
      <c r="AA703" s="79"/>
      <c r="AB703" s="79"/>
      <c r="AC703" s="79"/>
      <c r="AD703" s="79"/>
      <c r="AE703" s="79"/>
      <c r="AF703" s="79"/>
      <c r="AG703" s="79"/>
      <c r="AH703" s="79"/>
      <c r="AI703" s="81"/>
    </row>
    <row r="704" spans="1:35" ht="18" customHeight="1">
      <c r="A704" s="79"/>
      <c r="B704" s="81"/>
      <c r="C704" s="81"/>
      <c r="D704" s="79"/>
      <c r="E704" s="81"/>
      <c r="F704" s="81"/>
      <c r="G704" s="81"/>
      <c r="H704" s="79"/>
      <c r="I704" s="79"/>
      <c r="J704" s="79"/>
      <c r="K704" s="81"/>
      <c r="L704" s="79"/>
      <c r="M704" s="79"/>
      <c r="N704" s="79"/>
      <c r="O704" s="79"/>
      <c r="P704" s="79"/>
      <c r="Q704" s="79"/>
      <c r="R704" s="79"/>
      <c r="S704" s="79"/>
      <c r="T704" s="79"/>
      <c r="U704" s="79"/>
      <c r="V704" s="79"/>
      <c r="W704" s="79"/>
      <c r="X704" s="79"/>
      <c r="Y704" s="79"/>
      <c r="Z704" s="79"/>
      <c r="AA704" s="79"/>
      <c r="AB704" s="79"/>
      <c r="AC704" s="79"/>
      <c r="AD704" s="79"/>
      <c r="AE704" s="79"/>
      <c r="AF704" s="79"/>
      <c r="AG704" s="79"/>
      <c r="AH704" s="79"/>
      <c r="AI704" s="81"/>
    </row>
    <row r="705" spans="1:35" ht="18" customHeight="1">
      <c r="A705" s="79"/>
      <c r="B705" s="81"/>
      <c r="C705" s="81"/>
      <c r="D705" s="79"/>
      <c r="E705" s="81"/>
      <c r="F705" s="81"/>
      <c r="G705" s="81"/>
      <c r="H705" s="79"/>
      <c r="I705" s="79"/>
      <c r="J705" s="79"/>
      <c r="K705" s="81"/>
      <c r="L705" s="79"/>
      <c r="M705" s="79"/>
      <c r="N705" s="79"/>
      <c r="O705" s="79"/>
      <c r="P705" s="79"/>
      <c r="Q705" s="79"/>
      <c r="R705" s="79"/>
      <c r="S705" s="79"/>
      <c r="T705" s="79"/>
      <c r="U705" s="79"/>
      <c r="V705" s="79"/>
      <c r="W705" s="79"/>
      <c r="X705" s="79"/>
      <c r="Y705" s="79"/>
      <c r="Z705" s="79"/>
      <c r="AA705" s="79"/>
      <c r="AB705" s="79"/>
      <c r="AC705" s="79"/>
      <c r="AD705" s="79"/>
      <c r="AE705" s="79"/>
      <c r="AF705" s="79"/>
      <c r="AG705" s="79"/>
      <c r="AH705" s="79"/>
      <c r="AI705" s="81"/>
    </row>
    <row r="706" spans="1:35" ht="18" customHeight="1">
      <c r="A706" s="79"/>
      <c r="B706" s="81"/>
      <c r="C706" s="81"/>
      <c r="D706" s="79"/>
      <c r="E706" s="81"/>
      <c r="F706" s="81"/>
      <c r="G706" s="81"/>
      <c r="H706" s="79"/>
      <c r="I706" s="79"/>
      <c r="J706" s="79"/>
      <c r="K706" s="81"/>
      <c r="L706" s="79"/>
      <c r="M706" s="79"/>
      <c r="N706" s="79"/>
      <c r="O706" s="79"/>
      <c r="P706" s="79"/>
      <c r="Q706" s="79"/>
      <c r="R706" s="79"/>
      <c r="S706" s="79"/>
      <c r="T706" s="79"/>
      <c r="U706" s="79"/>
      <c r="V706" s="79"/>
      <c r="W706" s="79"/>
      <c r="X706" s="79"/>
      <c r="Y706" s="79"/>
      <c r="Z706" s="79"/>
      <c r="AA706" s="79"/>
      <c r="AB706" s="79"/>
      <c r="AC706" s="79"/>
      <c r="AD706" s="79"/>
      <c r="AE706" s="79"/>
      <c r="AF706" s="79"/>
      <c r="AG706" s="79"/>
      <c r="AH706" s="79"/>
      <c r="AI706" s="81"/>
    </row>
    <row r="707" spans="1:35" ht="18" customHeight="1">
      <c r="A707" s="79"/>
      <c r="B707" s="81"/>
      <c r="C707" s="81"/>
      <c r="D707" s="79"/>
      <c r="E707" s="81"/>
      <c r="F707" s="81"/>
      <c r="G707" s="81"/>
      <c r="H707" s="79"/>
      <c r="I707" s="79"/>
      <c r="J707" s="79"/>
      <c r="K707" s="81"/>
      <c r="L707" s="79"/>
      <c r="M707" s="79"/>
      <c r="N707" s="79"/>
      <c r="O707" s="79"/>
      <c r="P707" s="79"/>
      <c r="Q707" s="79"/>
      <c r="R707" s="79"/>
      <c r="S707" s="79"/>
      <c r="T707" s="79"/>
      <c r="U707" s="79"/>
      <c r="V707" s="79"/>
      <c r="W707" s="79"/>
      <c r="X707" s="79"/>
      <c r="Y707" s="79"/>
      <c r="Z707" s="79"/>
      <c r="AA707" s="79"/>
      <c r="AB707" s="79"/>
      <c r="AC707" s="79"/>
      <c r="AD707" s="79"/>
      <c r="AE707" s="79"/>
      <c r="AF707" s="79"/>
      <c r="AG707" s="79"/>
      <c r="AH707" s="79"/>
      <c r="AI707" s="81"/>
    </row>
    <row r="708" spans="1:35" ht="18" customHeight="1">
      <c r="A708" s="79"/>
      <c r="B708" s="81"/>
      <c r="C708" s="81"/>
      <c r="D708" s="79"/>
      <c r="E708" s="81"/>
      <c r="F708" s="81"/>
      <c r="G708" s="81"/>
      <c r="H708" s="79"/>
      <c r="I708" s="79"/>
      <c r="J708" s="79"/>
      <c r="K708" s="81"/>
      <c r="L708" s="79"/>
      <c r="M708" s="79"/>
      <c r="N708" s="79"/>
      <c r="O708" s="79"/>
      <c r="P708" s="79"/>
      <c r="Q708" s="79"/>
      <c r="R708" s="79"/>
      <c r="S708" s="79"/>
      <c r="T708" s="79"/>
      <c r="U708" s="79"/>
      <c r="V708" s="79"/>
      <c r="W708" s="79"/>
      <c r="X708" s="79"/>
      <c r="Y708" s="79"/>
      <c r="Z708" s="79"/>
      <c r="AA708" s="79"/>
      <c r="AB708" s="79"/>
      <c r="AC708" s="79"/>
      <c r="AD708" s="79"/>
      <c r="AE708" s="79"/>
      <c r="AF708" s="79"/>
      <c r="AG708" s="79"/>
      <c r="AH708" s="79"/>
      <c r="AI708" s="81"/>
    </row>
    <row r="709" spans="1:35" ht="18" customHeight="1">
      <c r="A709" s="79"/>
      <c r="B709" s="81"/>
      <c r="C709" s="81"/>
      <c r="D709" s="79"/>
      <c r="E709" s="81"/>
      <c r="F709" s="81"/>
      <c r="G709" s="81"/>
      <c r="H709" s="79"/>
      <c r="I709" s="79"/>
      <c r="J709" s="79"/>
      <c r="K709" s="81"/>
      <c r="L709" s="79"/>
      <c r="M709" s="79"/>
      <c r="N709" s="79"/>
      <c r="O709" s="79"/>
      <c r="P709" s="79"/>
      <c r="Q709" s="79"/>
      <c r="R709" s="79"/>
      <c r="S709" s="79"/>
      <c r="T709" s="79"/>
      <c r="U709" s="79"/>
      <c r="V709" s="79"/>
      <c r="W709" s="79"/>
      <c r="X709" s="79"/>
      <c r="Y709" s="79"/>
      <c r="Z709" s="79"/>
      <c r="AA709" s="79"/>
      <c r="AB709" s="79"/>
      <c r="AC709" s="79"/>
      <c r="AD709" s="79"/>
      <c r="AE709" s="79"/>
      <c r="AF709" s="79"/>
      <c r="AG709" s="79"/>
      <c r="AH709" s="79"/>
      <c r="AI709" s="81"/>
    </row>
    <row r="710" spans="1:35" ht="18" customHeight="1">
      <c r="A710" s="79"/>
      <c r="B710" s="81"/>
      <c r="C710" s="81"/>
      <c r="D710" s="79"/>
      <c r="E710" s="81"/>
      <c r="F710" s="81"/>
      <c r="G710" s="81"/>
      <c r="H710" s="79"/>
      <c r="I710" s="79"/>
      <c r="J710" s="79"/>
      <c r="K710" s="81"/>
      <c r="L710" s="79"/>
      <c r="M710" s="79"/>
      <c r="N710" s="79"/>
      <c r="O710" s="79"/>
      <c r="P710" s="79"/>
      <c r="Q710" s="79"/>
      <c r="R710" s="79"/>
      <c r="S710" s="79"/>
      <c r="T710" s="79"/>
      <c r="U710" s="79"/>
      <c r="V710" s="79"/>
      <c r="W710" s="79"/>
      <c r="X710" s="79"/>
      <c r="Y710" s="79"/>
      <c r="Z710" s="79"/>
      <c r="AA710" s="79"/>
      <c r="AB710" s="79"/>
      <c r="AC710" s="79"/>
      <c r="AD710" s="79"/>
      <c r="AE710" s="79"/>
      <c r="AF710" s="79"/>
      <c r="AG710" s="79"/>
      <c r="AH710" s="79"/>
      <c r="AI710" s="81"/>
    </row>
    <row r="711" spans="1:35" ht="18" customHeight="1">
      <c r="A711" s="79"/>
      <c r="B711" s="81"/>
      <c r="C711" s="81"/>
      <c r="D711" s="79"/>
      <c r="E711" s="81"/>
      <c r="F711" s="81"/>
      <c r="G711" s="81"/>
      <c r="H711" s="79"/>
      <c r="I711" s="79"/>
      <c r="J711" s="79"/>
      <c r="K711" s="81"/>
      <c r="L711" s="79"/>
      <c r="M711" s="79"/>
      <c r="N711" s="79"/>
      <c r="O711" s="79"/>
      <c r="P711" s="79"/>
      <c r="Q711" s="79"/>
      <c r="R711" s="79"/>
      <c r="S711" s="79"/>
      <c r="T711" s="79"/>
      <c r="U711" s="79"/>
      <c r="V711" s="79"/>
      <c r="W711" s="79"/>
      <c r="X711" s="79"/>
      <c r="Y711" s="79"/>
      <c r="Z711" s="79"/>
      <c r="AA711" s="79"/>
      <c r="AB711" s="79"/>
      <c r="AC711" s="79"/>
      <c r="AD711" s="79"/>
      <c r="AE711" s="79"/>
      <c r="AF711" s="79"/>
      <c r="AG711" s="79"/>
      <c r="AH711" s="79"/>
      <c r="AI711" s="81"/>
    </row>
    <row r="712" spans="1:35" ht="18" customHeight="1">
      <c r="A712" s="79"/>
      <c r="B712" s="81"/>
      <c r="C712" s="81"/>
      <c r="D712" s="79"/>
      <c r="E712" s="81"/>
      <c r="F712" s="81"/>
      <c r="G712" s="81"/>
      <c r="H712" s="79"/>
      <c r="I712" s="79"/>
      <c r="J712" s="79"/>
      <c r="K712" s="81"/>
      <c r="L712" s="79"/>
      <c r="M712" s="79"/>
      <c r="N712" s="79"/>
      <c r="O712" s="79"/>
      <c r="P712" s="79"/>
      <c r="Q712" s="79"/>
      <c r="R712" s="79"/>
      <c r="S712" s="79"/>
      <c r="T712" s="79"/>
      <c r="U712" s="79"/>
      <c r="V712" s="79"/>
      <c r="W712" s="79"/>
      <c r="X712" s="79"/>
      <c r="Y712" s="79"/>
      <c r="Z712" s="79"/>
      <c r="AA712" s="79"/>
      <c r="AB712" s="79"/>
      <c r="AC712" s="79"/>
      <c r="AD712" s="79"/>
      <c r="AE712" s="79"/>
      <c r="AF712" s="79"/>
      <c r="AG712" s="79"/>
      <c r="AH712" s="79"/>
      <c r="AI712" s="81"/>
    </row>
    <row r="713" spans="1:35" ht="18" customHeight="1">
      <c r="A713" s="79"/>
      <c r="B713" s="81"/>
      <c r="C713" s="81"/>
      <c r="D713" s="79"/>
      <c r="E713" s="81"/>
      <c r="F713" s="81"/>
      <c r="G713" s="81"/>
      <c r="H713" s="79"/>
      <c r="I713" s="79"/>
      <c r="J713" s="79"/>
      <c r="K713" s="81"/>
      <c r="L713" s="79"/>
      <c r="M713" s="79"/>
      <c r="N713" s="79"/>
      <c r="O713" s="79"/>
      <c r="P713" s="79"/>
      <c r="Q713" s="79"/>
      <c r="R713" s="79"/>
      <c r="S713" s="79"/>
      <c r="T713" s="79"/>
      <c r="U713" s="79"/>
      <c r="V713" s="79"/>
      <c r="W713" s="79"/>
      <c r="X713" s="79"/>
      <c r="Y713" s="79"/>
      <c r="Z713" s="79"/>
      <c r="AA713" s="79"/>
      <c r="AB713" s="79"/>
      <c r="AC713" s="79"/>
      <c r="AD713" s="79"/>
      <c r="AE713" s="79"/>
      <c r="AF713" s="79"/>
      <c r="AG713" s="79"/>
      <c r="AH713" s="79"/>
      <c r="AI713" s="81"/>
    </row>
    <row r="714" spans="1:35" ht="18" customHeight="1">
      <c r="A714" s="79"/>
      <c r="B714" s="81"/>
      <c r="C714" s="81"/>
      <c r="D714" s="79"/>
      <c r="E714" s="81"/>
      <c r="F714" s="81"/>
      <c r="G714" s="81"/>
      <c r="H714" s="79"/>
      <c r="I714" s="79"/>
      <c r="J714" s="79"/>
      <c r="K714" s="81"/>
      <c r="L714" s="79"/>
      <c r="M714" s="79"/>
      <c r="N714" s="79"/>
      <c r="O714" s="79"/>
      <c r="P714" s="79"/>
      <c r="Q714" s="79"/>
      <c r="R714" s="79"/>
      <c r="S714" s="79"/>
      <c r="T714" s="79"/>
      <c r="U714" s="79"/>
      <c r="V714" s="79"/>
      <c r="W714" s="79"/>
      <c r="X714" s="79"/>
      <c r="Y714" s="79"/>
      <c r="Z714" s="79"/>
      <c r="AA714" s="79"/>
      <c r="AB714" s="79"/>
      <c r="AC714" s="79"/>
      <c r="AD714" s="79"/>
      <c r="AE714" s="79"/>
      <c r="AF714" s="79"/>
      <c r="AG714" s="79"/>
      <c r="AH714" s="79"/>
      <c r="AI714" s="81"/>
    </row>
    <row r="715" spans="1:35" ht="18" customHeight="1">
      <c r="A715" s="79"/>
      <c r="B715" s="81"/>
      <c r="C715" s="81"/>
      <c r="D715" s="79"/>
      <c r="E715" s="81"/>
      <c r="F715" s="81"/>
      <c r="G715" s="81"/>
      <c r="H715" s="79"/>
      <c r="I715" s="79"/>
      <c r="J715" s="79"/>
      <c r="K715" s="81"/>
      <c r="L715" s="79"/>
      <c r="M715" s="79"/>
      <c r="N715" s="79"/>
      <c r="O715" s="79"/>
      <c r="P715" s="79"/>
      <c r="Q715" s="79"/>
      <c r="R715" s="79"/>
      <c r="S715" s="79"/>
      <c r="T715" s="79"/>
      <c r="U715" s="79"/>
      <c r="V715" s="79"/>
      <c r="W715" s="79"/>
      <c r="X715" s="79"/>
      <c r="Y715" s="79"/>
      <c r="Z715" s="79"/>
      <c r="AA715" s="79"/>
      <c r="AB715" s="79"/>
      <c r="AC715" s="79"/>
      <c r="AD715" s="79"/>
      <c r="AE715" s="79"/>
      <c r="AF715" s="79"/>
      <c r="AG715" s="79"/>
      <c r="AH715" s="79"/>
      <c r="AI715" s="81"/>
    </row>
    <row r="716" spans="1:35" ht="18" customHeight="1">
      <c r="A716" s="79"/>
      <c r="B716" s="81"/>
      <c r="C716" s="81"/>
      <c r="D716" s="79"/>
      <c r="E716" s="81"/>
      <c r="F716" s="81"/>
      <c r="G716" s="81"/>
      <c r="H716" s="79"/>
      <c r="I716" s="79"/>
      <c r="J716" s="79"/>
      <c r="K716" s="81"/>
      <c r="L716" s="79"/>
      <c r="M716" s="79"/>
      <c r="N716" s="79"/>
      <c r="O716" s="79"/>
      <c r="P716" s="79"/>
      <c r="Q716" s="79"/>
      <c r="R716" s="79"/>
      <c r="S716" s="79"/>
      <c r="T716" s="79"/>
      <c r="U716" s="79"/>
      <c r="V716" s="79"/>
      <c r="W716" s="79"/>
      <c r="X716" s="79"/>
      <c r="Y716" s="79"/>
      <c r="Z716" s="79"/>
      <c r="AA716" s="79"/>
      <c r="AB716" s="79"/>
      <c r="AC716" s="79"/>
      <c r="AD716" s="79"/>
      <c r="AE716" s="79"/>
      <c r="AF716" s="79"/>
      <c r="AG716" s="79"/>
      <c r="AH716" s="79"/>
      <c r="AI716" s="81"/>
    </row>
    <row r="717" spans="1:35" ht="18" customHeight="1">
      <c r="A717" s="79"/>
      <c r="B717" s="81"/>
      <c r="C717" s="81"/>
      <c r="D717" s="79"/>
      <c r="E717" s="81"/>
      <c r="F717" s="81"/>
      <c r="G717" s="81"/>
      <c r="H717" s="79"/>
      <c r="I717" s="79"/>
      <c r="J717" s="79"/>
      <c r="K717" s="81"/>
      <c r="L717" s="79"/>
      <c r="M717" s="79"/>
      <c r="N717" s="79"/>
      <c r="O717" s="79"/>
      <c r="P717" s="79"/>
      <c r="Q717" s="79"/>
      <c r="R717" s="79"/>
      <c r="S717" s="79"/>
      <c r="T717" s="79"/>
      <c r="U717" s="79"/>
      <c r="V717" s="79"/>
      <c r="W717" s="79"/>
      <c r="X717" s="79"/>
      <c r="Y717" s="79"/>
      <c r="Z717" s="79"/>
      <c r="AA717" s="79"/>
      <c r="AB717" s="79"/>
      <c r="AC717" s="79"/>
      <c r="AD717" s="79"/>
      <c r="AE717" s="79"/>
      <c r="AF717" s="79"/>
      <c r="AG717" s="79"/>
      <c r="AH717" s="79"/>
      <c r="AI717" s="81"/>
    </row>
    <row r="718" spans="1:35" ht="18" customHeight="1">
      <c r="A718" s="79"/>
      <c r="B718" s="81"/>
      <c r="C718" s="81"/>
      <c r="D718" s="79"/>
      <c r="E718" s="81"/>
      <c r="F718" s="81"/>
      <c r="G718" s="81"/>
      <c r="H718" s="79"/>
      <c r="I718" s="79"/>
      <c r="J718" s="79"/>
      <c r="K718" s="81"/>
      <c r="L718" s="79"/>
      <c r="M718" s="79"/>
      <c r="N718" s="79"/>
      <c r="O718" s="79"/>
      <c r="P718" s="79"/>
      <c r="Q718" s="79"/>
      <c r="R718" s="79"/>
      <c r="S718" s="79"/>
      <c r="T718" s="79"/>
      <c r="U718" s="79"/>
      <c r="V718" s="79"/>
      <c r="W718" s="79"/>
      <c r="X718" s="79"/>
      <c r="Y718" s="79"/>
      <c r="Z718" s="79"/>
      <c r="AA718" s="79"/>
      <c r="AB718" s="79"/>
      <c r="AC718" s="79"/>
      <c r="AD718" s="79"/>
      <c r="AE718" s="79"/>
      <c r="AF718" s="79"/>
      <c r="AG718" s="79"/>
      <c r="AH718" s="79"/>
      <c r="AI718" s="81"/>
    </row>
    <row r="719" spans="1:35" ht="18" customHeight="1">
      <c r="A719" s="79"/>
      <c r="B719" s="81"/>
      <c r="C719" s="81"/>
      <c r="D719" s="79"/>
      <c r="E719" s="81"/>
      <c r="F719" s="81"/>
      <c r="G719" s="81"/>
      <c r="H719" s="79"/>
      <c r="I719" s="79"/>
      <c r="J719" s="79"/>
      <c r="K719" s="81"/>
      <c r="L719" s="79"/>
      <c r="M719" s="79"/>
      <c r="N719" s="79"/>
      <c r="O719" s="79"/>
      <c r="P719" s="79"/>
      <c r="Q719" s="79"/>
      <c r="R719" s="79"/>
      <c r="S719" s="79"/>
      <c r="T719" s="79"/>
      <c r="U719" s="79"/>
      <c r="V719" s="79"/>
      <c r="W719" s="79"/>
      <c r="X719" s="79"/>
      <c r="Y719" s="79"/>
      <c r="Z719" s="79"/>
      <c r="AA719" s="79"/>
      <c r="AB719" s="79"/>
      <c r="AC719" s="79"/>
      <c r="AD719" s="79"/>
      <c r="AE719" s="79"/>
      <c r="AF719" s="79"/>
      <c r="AG719" s="79"/>
      <c r="AH719" s="79"/>
      <c r="AI719" s="81"/>
    </row>
    <row r="720" spans="1:35" ht="18" customHeight="1">
      <c r="A720" s="79"/>
      <c r="B720" s="81"/>
      <c r="C720" s="81"/>
      <c r="D720" s="79"/>
      <c r="E720" s="81"/>
      <c r="F720" s="81"/>
      <c r="G720" s="81"/>
      <c r="H720" s="79"/>
      <c r="I720" s="79"/>
      <c r="J720" s="79"/>
      <c r="K720" s="81"/>
      <c r="L720" s="79"/>
      <c r="M720" s="79"/>
      <c r="N720" s="79"/>
      <c r="O720" s="79"/>
      <c r="P720" s="79"/>
      <c r="Q720" s="79"/>
      <c r="R720" s="79"/>
      <c r="S720" s="79"/>
      <c r="T720" s="79"/>
      <c r="U720" s="79"/>
      <c r="V720" s="79"/>
      <c r="W720" s="79"/>
      <c r="X720" s="79"/>
      <c r="Y720" s="79"/>
      <c r="Z720" s="79"/>
      <c r="AA720" s="79"/>
      <c r="AB720" s="79"/>
      <c r="AC720" s="79"/>
      <c r="AD720" s="79"/>
      <c r="AE720" s="79"/>
      <c r="AF720" s="79"/>
      <c r="AG720" s="79"/>
      <c r="AH720" s="79"/>
      <c r="AI720" s="81"/>
    </row>
    <row r="721" spans="1:35" ht="18" customHeight="1">
      <c r="A721" s="79"/>
      <c r="B721" s="81"/>
      <c r="C721" s="81"/>
      <c r="D721" s="79"/>
      <c r="E721" s="81"/>
      <c r="F721" s="81"/>
      <c r="G721" s="81"/>
      <c r="H721" s="79"/>
      <c r="I721" s="79"/>
      <c r="J721" s="79"/>
      <c r="K721" s="81"/>
      <c r="L721" s="79"/>
      <c r="M721" s="79"/>
      <c r="N721" s="79"/>
      <c r="O721" s="79"/>
      <c r="P721" s="79"/>
      <c r="Q721" s="79"/>
      <c r="R721" s="79"/>
      <c r="S721" s="79"/>
      <c r="T721" s="79"/>
      <c r="U721" s="79"/>
      <c r="V721" s="79"/>
      <c r="W721" s="79"/>
      <c r="X721" s="79"/>
      <c r="Y721" s="79"/>
      <c r="Z721" s="79"/>
      <c r="AA721" s="79"/>
      <c r="AB721" s="79"/>
      <c r="AC721" s="79"/>
      <c r="AD721" s="79"/>
      <c r="AE721" s="79"/>
      <c r="AF721" s="79"/>
      <c r="AG721" s="79"/>
      <c r="AH721" s="79"/>
      <c r="AI721" s="81"/>
    </row>
    <row r="722" spans="1:35" ht="18" customHeight="1">
      <c r="A722" s="79"/>
      <c r="B722" s="81"/>
      <c r="C722" s="81"/>
      <c r="D722" s="79"/>
      <c r="E722" s="81"/>
      <c r="F722" s="81"/>
      <c r="G722" s="81"/>
      <c r="H722" s="79"/>
      <c r="I722" s="79"/>
      <c r="J722" s="79"/>
      <c r="K722" s="81"/>
      <c r="L722" s="79"/>
      <c r="M722" s="79"/>
      <c r="N722" s="79"/>
      <c r="O722" s="79"/>
      <c r="P722" s="79"/>
      <c r="Q722" s="79"/>
      <c r="R722" s="79"/>
      <c r="S722" s="79"/>
      <c r="T722" s="79"/>
      <c r="U722" s="79"/>
      <c r="V722" s="79"/>
      <c r="W722" s="79"/>
      <c r="X722" s="79"/>
      <c r="Y722" s="79"/>
      <c r="Z722" s="79"/>
      <c r="AA722" s="79"/>
      <c r="AB722" s="79"/>
      <c r="AC722" s="79"/>
      <c r="AD722" s="79"/>
      <c r="AE722" s="79"/>
      <c r="AF722" s="79"/>
      <c r="AG722" s="79"/>
      <c r="AH722" s="79"/>
      <c r="AI722" s="81"/>
    </row>
    <row r="723" spans="1:35" ht="18" customHeight="1">
      <c r="A723" s="79"/>
      <c r="B723" s="81"/>
      <c r="C723" s="81"/>
      <c r="D723" s="79"/>
      <c r="E723" s="81"/>
      <c r="F723" s="81"/>
      <c r="G723" s="81"/>
      <c r="H723" s="79"/>
      <c r="I723" s="79"/>
      <c r="J723" s="79"/>
      <c r="K723" s="81"/>
      <c r="L723" s="79"/>
      <c r="M723" s="79"/>
      <c r="N723" s="79"/>
      <c r="O723" s="79"/>
      <c r="P723" s="79"/>
      <c r="Q723" s="79"/>
      <c r="R723" s="79"/>
      <c r="S723" s="79"/>
      <c r="T723" s="79"/>
      <c r="U723" s="79"/>
      <c r="V723" s="79"/>
      <c r="W723" s="79"/>
      <c r="X723" s="79"/>
      <c r="Y723" s="79"/>
      <c r="Z723" s="79"/>
      <c r="AA723" s="79"/>
      <c r="AB723" s="79"/>
      <c r="AC723" s="79"/>
      <c r="AD723" s="79"/>
      <c r="AE723" s="79"/>
      <c r="AF723" s="79"/>
      <c r="AG723" s="79"/>
      <c r="AH723" s="79"/>
      <c r="AI723" s="81"/>
    </row>
    <row r="724" spans="1:35" ht="18" customHeight="1">
      <c r="A724" s="79"/>
      <c r="B724" s="81"/>
      <c r="C724" s="81"/>
      <c r="D724" s="79"/>
      <c r="E724" s="81"/>
      <c r="F724" s="81"/>
      <c r="G724" s="81"/>
      <c r="H724" s="79"/>
      <c r="I724" s="79"/>
      <c r="J724" s="79"/>
      <c r="K724" s="81"/>
      <c r="L724" s="79"/>
      <c r="M724" s="79"/>
      <c r="N724" s="79"/>
      <c r="O724" s="79"/>
      <c r="P724" s="79"/>
      <c r="Q724" s="79"/>
      <c r="R724" s="79"/>
      <c r="S724" s="79"/>
      <c r="T724" s="79"/>
      <c r="U724" s="79"/>
      <c r="V724" s="79"/>
      <c r="W724" s="79"/>
      <c r="X724" s="79"/>
      <c r="Y724" s="79"/>
      <c r="Z724" s="79"/>
      <c r="AA724" s="79"/>
      <c r="AB724" s="79"/>
      <c r="AC724" s="79"/>
      <c r="AD724" s="79"/>
      <c r="AE724" s="79"/>
      <c r="AF724" s="79"/>
      <c r="AG724" s="79"/>
      <c r="AH724" s="79"/>
      <c r="AI724" s="81"/>
    </row>
    <row r="725" spans="1:35" ht="18" customHeight="1">
      <c r="A725" s="79"/>
      <c r="B725" s="81"/>
      <c r="C725" s="81"/>
      <c r="D725" s="79"/>
      <c r="E725" s="81"/>
      <c r="F725" s="81"/>
      <c r="G725" s="81"/>
      <c r="H725" s="79"/>
      <c r="I725" s="79"/>
      <c r="J725" s="79"/>
      <c r="K725" s="81"/>
      <c r="L725" s="79"/>
      <c r="M725" s="79"/>
      <c r="N725" s="79"/>
      <c r="O725" s="79"/>
      <c r="P725" s="79"/>
      <c r="Q725" s="79"/>
      <c r="R725" s="79"/>
      <c r="S725" s="79"/>
      <c r="T725" s="79"/>
      <c r="U725" s="79"/>
      <c r="V725" s="79"/>
      <c r="W725" s="79"/>
      <c r="X725" s="79"/>
      <c r="Y725" s="79"/>
      <c r="Z725" s="79"/>
      <c r="AA725" s="79"/>
      <c r="AB725" s="79"/>
      <c r="AC725" s="79"/>
      <c r="AD725" s="79"/>
      <c r="AE725" s="79"/>
      <c r="AF725" s="79"/>
      <c r="AG725" s="79"/>
      <c r="AH725" s="79"/>
      <c r="AI725" s="81"/>
    </row>
    <row r="726" spans="1:35" ht="18" customHeight="1">
      <c r="A726" s="79"/>
      <c r="B726" s="81"/>
      <c r="C726" s="81"/>
      <c r="D726" s="79"/>
      <c r="E726" s="81"/>
      <c r="F726" s="81"/>
      <c r="G726" s="81"/>
      <c r="H726" s="79"/>
      <c r="I726" s="79"/>
      <c r="J726" s="79"/>
      <c r="K726" s="81"/>
      <c r="L726" s="79"/>
      <c r="M726" s="79"/>
      <c r="N726" s="79"/>
      <c r="O726" s="79"/>
      <c r="P726" s="79"/>
      <c r="Q726" s="79"/>
      <c r="R726" s="79"/>
      <c r="S726" s="79"/>
      <c r="T726" s="79"/>
      <c r="U726" s="79"/>
      <c r="V726" s="79"/>
      <c r="W726" s="79"/>
      <c r="X726" s="79"/>
      <c r="Y726" s="79"/>
      <c r="Z726" s="79"/>
      <c r="AA726" s="79"/>
      <c r="AB726" s="79"/>
      <c r="AC726" s="79"/>
      <c r="AD726" s="79"/>
      <c r="AE726" s="79"/>
      <c r="AF726" s="79"/>
      <c r="AG726" s="79"/>
      <c r="AH726" s="79"/>
      <c r="AI726" s="81"/>
    </row>
    <row r="727" spans="1:35" ht="18" customHeight="1">
      <c r="A727" s="79"/>
      <c r="B727" s="81"/>
      <c r="C727" s="81"/>
      <c r="D727" s="79"/>
      <c r="E727" s="81"/>
      <c r="F727" s="81"/>
      <c r="G727" s="81"/>
      <c r="H727" s="79"/>
      <c r="I727" s="79"/>
      <c r="J727" s="79"/>
      <c r="K727" s="81"/>
      <c r="L727" s="79"/>
      <c r="M727" s="79"/>
      <c r="N727" s="79"/>
      <c r="O727" s="79"/>
      <c r="P727" s="79"/>
      <c r="Q727" s="79"/>
      <c r="R727" s="79"/>
      <c r="S727" s="79"/>
      <c r="T727" s="79"/>
      <c r="U727" s="79"/>
      <c r="V727" s="79"/>
      <c r="W727" s="79"/>
      <c r="X727" s="79"/>
      <c r="Y727" s="79"/>
      <c r="Z727" s="79"/>
      <c r="AA727" s="79"/>
      <c r="AB727" s="79"/>
      <c r="AC727" s="79"/>
      <c r="AD727" s="79"/>
      <c r="AE727" s="79"/>
      <c r="AF727" s="79"/>
      <c r="AG727" s="79"/>
      <c r="AH727" s="79"/>
      <c r="AI727" s="81"/>
    </row>
    <row r="728" spans="1:35" ht="18" customHeight="1">
      <c r="A728" s="79"/>
      <c r="B728" s="81"/>
      <c r="C728" s="81"/>
      <c r="D728" s="79"/>
      <c r="E728" s="81"/>
      <c r="F728" s="81"/>
      <c r="G728" s="81"/>
      <c r="H728" s="79"/>
      <c r="I728" s="79"/>
      <c r="J728" s="79"/>
      <c r="K728" s="81"/>
      <c r="L728" s="79"/>
      <c r="M728" s="79"/>
      <c r="N728" s="79"/>
      <c r="O728" s="79"/>
      <c r="P728" s="79"/>
      <c r="Q728" s="79"/>
      <c r="R728" s="79"/>
      <c r="S728" s="79"/>
      <c r="T728" s="79"/>
      <c r="U728" s="79"/>
      <c r="V728" s="79"/>
      <c r="W728" s="79"/>
      <c r="X728" s="79"/>
      <c r="Y728" s="79"/>
      <c r="Z728" s="79"/>
      <c r="AA728" s="79"/>
      <c r="AB728" s="79"/>
      <c r="AC728" s="79"/>
      <c r="AD728" s="79"/>
      <c r="AE728" s="79"/>
      <c r="AF728" s="79"/>
      <c r="AG728" s="79"/>
      <c r="AH728" s="79"/>
      <c r="AI728" s="81"/>
    </row>
    <row r="729" spans="1:35" ht="18" customHeight="1">
      <c r="A729" s="79"/>
      <c r="B729" s="81"/>
      <c r="C729" s="81"/>
      <c r="D729" s="79"/>
      <c r="E729" s="81"/>
      <c r="F729" s="81"/>
      <c r="G729" s="81"/>
      <c r="H729" s="79"/>
      <c r="I729" s="79"/>
      <c r="J729" s="79"/>
      <c r="K729" s="81"/>
      <c r="L729" s="79"/>
      <c r="M729" s="79"/>
      <c r="N729" s="79"/>
      <c r="O729" s="79"/>
      <c r="P729" s="79"/>
      <c r="Q729" s="79"/>
      <c r="R729" s="79"/>
      <c r="S729" s="79"/>
      <c r="T729" s="79"/>
      <c r="U729" s="79"/>
      <c r="V729" s="79"/>
      <c r="W729" s="79"/>
      <c r="X729" s="79"/>
      <c r="Y729" s="79"/>
      <c r="Z729" s="79"/>
      <c r="AA729" s="79"/>
      <c r="AB729" s="79"/>
      <c r="AC729" s="79"/>
      <c r="AD729" s="79"/>
      <c r="AE729" s="79"/>
      <c r="AF729" s="79"/>
      <c r="AG729" s="79"/>
      <c r="AH729" s="79"/>
      <c r="AI729" s="81"/>
    </row>
    <row r="730" spans="1:35" ht="18" customHeight="1">
      <c r="A730" s="79"/>
      <c r="B730" s="81"/>
      <c r="C730" s="81"/>
      <c r="D730" s="79"/>
      <c r="E730" s="81"/>
      <c r="F730" s="81"/>
      <c r="G730" s="81"/>
      <c r="H730" s="79"/>
      <c r="I730" s="79"/>
      <c r="J730" s="79"/>
      <c r="K730" s="81"/>
      <c r="L730" s="79"/>
      <c r="M730" s="79"/>
      <c r="N730" s="79"/>
      <c r="O730" s="79"/>
      <c r="P730" s="79"/>
      <c r="Q730" s="79"/>
      <c r="R730" s="79"/>
      <c r="S730" s="79"/>
      <c r="T730" s="79"/>
      <c r="U730" s="79"/>
      <c r="V730" s="79"/>
      <c r="W730" s="79"/>
      <c r="X730" s="79"/>
      <c r="Y730" s="79"/>
      <c r="Z730" s="79"/>
      <c r="AA730" s="79"/>
      <c r="AB730" s="79"/>
      <c r="AC730" s="79"/>
      <c r="AD730" s="79"/>
      <c r="AE730" s="79"/>
      <c r="AF730" s="79"/>
      <c r="AG730" s="79"/>
      <c r="AH730" s="79"/>
      <c r="AI730" s="81"/>
    </row>
    <row r="731" spans="1:35" ht="18" customHeight="1">
      <c r="A731" s="79"/>
      <c r="B731" s="81"/>
      <c r="C731" s="81"/>
      <c r="D731" s="79"/>
      <c r="E731" s="81"/>
      <c r="F731" s="81"/>
      <c r="G731" s="81"/>
      <c r="H731" s="79"/>
      <c r="I731" s="79"/>
      <c r="J731" s="79"/>
      <c r="K731" s="81"/>
      <c r="L731" s="79"/>
      <c r="M731" s="79"/>
      <c r="N731" s="79"/>
      <c r="O731" s="79"/>
      <c r="P731" s="79"/>
      <c r="Q731" s="79"/>
      <c r="R731" s="79"/>
      <c r="S731" s="79"/>
      <c r="T731" s="79"/>
      <c r="U731" s="79"/>
      <c r="V731" s="79"/>
      <c r="W731" s="79"/>
      <c r="X731" s="79"/>
      <c r="Y731" s="79"/>
      <c r="Z731" s="79"/>
      <c r="AA731" s="79"/>
      <c r="AB731" s="79"/>
      <c r="AC731" s="79"/>
      <c r="AD731" s="79"/>
      <c r="AE731" s="79"/>
      <c r="AF731" s="79"/>
      <c r="AG731" s="79"/>
      <c r="AH731" s="79"/>
      <c r="AI731" s="81"/>
    </row>
    <row r="732" spans="1:35" ht="18" customHeight="1">
      <c r="A732" s="79"/>
      <c r="B732" s="81"/>
      <c r="C732" s="81"/>
      <c r="D732" s="79"/>
      <c r="E732" s="81"/>
      <c r="F732" s="81"/>
      <c r="G732" s="81"/>
      <c r="H732" s="79"/>
      <c r="I732" s="79"/>
      <c r="J732" s="79"/>
      <c r="K732" s="81"/>
      <c r="L732" s="79"/>
      <c r="M732" s="79"/>
      <c r="N732" s="79"/>
      <c r="O732" s="79"/>
      <c r="P732" s="79"/>
      <c r="Q732" s="79"/>
      <c r="R732" s="79"/>
      <c r="S732" s="79"/>
      <c r="T732" s="79"/>
      <c r="U732" s="79"/>
      <c r="V732" s="79"/>
      <c r="W732" s="79"/>
      <c r="X732" s="79"/>
      <c r="Y732" s="79"/>
      <c r="Z732" s="79"/>
      <c r="AA732" s="79"/>
      <c r="AB732" s="79"/>
      <c r="AC732" s="79"/>
      <c r="AD732" s="79"/>
      <c r="AE732" s="79"/>
      <c r="AF732" s="79"/>
      <c r="AG732" s="79"/>
      <c r="AH732" s="79"/>
      <c r="AI732" s="81"/>
    </row>
    <row r="733" spans="1:35" ht="18" customHeight="1">
      <c r="A733" s="79"/>
      <c r="B733" s="81"/>
      <c r="C733" s="81"/>
      <c r="D733" s="79"/>
      <c r="E733" s="81"/>
      <c r="F733" s="81"/>
      <c r="G733" s="81"/>
      <c r="H733" s="79"/>
      <c r="I733" s="79"/>
      <c r="J733" s="79"/>
      <c r="K733" s="81"/>
      <c r="L733" s="79"/>
      <c r="M733" s="79"/>
      <c r="N733" s="79"/>
      <c r="O733" s="79"/>
      <c r="P733" s="79"/>
      <c r="Q733" s="79"/>
      <c r="R733" s="79"/>
      <c r="S733" s="79"/>
      <c r="T733" s="79"/>
      <c r="U733" s="79"/>
      <c r="V733" s="79"/>
      <c r="W733" s="79"/>
      <c r="X733" s="79"/>
      <c r="Y733" s="79"/>
      <c r="Z733" s="79"/>
      <c r="AA733" s="79"/>
      <c r="AB733" s="79"/>
      <c r="AC733" s="79"/>
      <c r="AD733" s="79"/>
      <c r="AE733" s="79"/>
      <c r="AF733" s="79"/>
      <c r="AG733" s="79"/>
      <c r="AH733" s="79"/>
      <c r="AI733" s="81"/>
    </row>
    <row r="734" spans="1:35" ht="18" customHeight="1">
      <c r="A734" s="79"/>
      <c r="B734" s="81"/>
      <c r="C734" s="81"/>
      <c r="D734" s="79"/>
      <c r="E734" s="81"/>
      <c r="F734" s="81"/>
      <c r="G734" s="81"/>
      <c r="H734" s="79"/>
      <c r="I734" s="79"/>
      <c r="J734" s="79"/>
      <c r="K734" s="81"/>
      <c r="L734" s="79"/>
      <c r="M734" s="79"/>
      <c r="N734" s="79"/>
      <c r="O734" s="79"/>
      <c r="P734" s="79"/>
      <c r="Q734" s="79"/>
      <c r="R734" s="79"/>
      <c r="S734" s="79"/>
      <c r="T734" s="79"/>
      <c r="U734" s="79"/>
      <c r="V734" s="79"/>
      <c r="W734" s="79"/>
      <c r="X734" s="79"/>
      <c r="Y734" s="79"/>
      <c r="Z734" s="79"/>
      <c r="AA734" s="79"/>
      <c r="AB734" s="79"/>
      <c r="AC734" s="79"/>
      <c r="AD734" s="79"/>
      <c r="AE734" s="79"/>
      <c r="AF734" s="79"/>
      <c r="AG734" s="79"/>
      <c r="AH734" s="79"/>
      <c r="AI734" s="81"/>
    </row>
    <row r="735" spans="1:35" ht="18" customHeight="1">
      <c r="A735" s="79"/>
      <c r="B735" s="81"/>
      <c r="C735" s="81"/>
      <c r="D735" s="79"/>
      <c r="E735" s="81"/>
      <c r="F735" s="81"/>
      <c r="G735" s="81"/>
      <c r="H735" s="79"/>
      <c r="I735" s="79"/>
      <c r="J735" s="79"/>
      <c r="K735" s="81"/>
      <c r="L735" s="79"/>
      <c r="M735" s="79"/>
      <c r="N735" s="79"/>
      <c r="O735" s="79"/>
      <c r="P735" s="79"/>
      <c r="Q735" s="79"/>
      <c r="R735" s="79"/>
      <c r="S735" s="79"/>
      <c r="T735" s="79"/>
      <c r="U735" s="79"/>
      <c r="V735" s="79"/>
      <c r="W735" s="79"/>
      <c r="X735" s="79"/>
      <c r="Y735" s="79"/>
      <c r="Z735" s="79"/>
      <c r="AA735" s="79"/>
      <c r="AB735" s="79"/>
      <c r="AC735" s="79"/>
      <c r="AD735" s="79"/>
      <c r="AE735" s="79"/>
      <c r="AF735" s="79"/>
      <c r="AG735" s="79"/>
      <c r="AH735" s="79"/>
      <c r="AI735" s="81"/>
    </row>
    <row r="736" spans="1:35" ht="18" customHeight="1">
      <c r="A736" s="79"/>
      <c r="B736" s="81"/>
      <c r="C736" s="81"/>
      <c r="D736" s="79"/>
      <c r="E736" s="81"/>
      <c r="F736" s="81"/>
      <c r="G736" s="81"/>
      <c r="H736" s="79"/>
      <c r="I736" s="79"/>
      <c r="J736" s="79"/>
      <c r="K736" s="81"/>
      <c r="L736" s="79"/>
      <c r="M736" s="79"/>
      <c r="N736" s="79"/>
      <c r="O736" s="79"/>
      <c r="P736" s="79"/>
      <c r="Q736" s="79"/>
      <c r="R736" s="79"/>
      <c r="S736" s="79"/>
      <c r="T736" s="79"/>
      <c r="U736" s="79"/>
      <c r="V736" s="79"/>
      <c r="W736" s="79"/>
      <c r="X736" s="79"/>
      <c r="Y736" s="79"/>
      <c r="Z736" s="79"/>
      <c r="AA736" s="79"/>
      <c r="AB736" s="79"/>
      <c r="AC736" s="79"/>
      <c r="AD736" s="79"/>
      <c r="AE736" s="79"/>
      <c r="AF736" s="79"/>
      <c r="AG736" s="79"/>
      <c r="AH736" s="79"/>
      <c r="AI736" s="81"/>
    </row>
    <row r="737" spans="1:35" ht="18" customHeight="1">
      <c r="A737" s="79"/>
      <c r="B737" s="81"/>
      <c r="C737" s="81"/>
      <c r="D737" s="79"/>
      <c r="E737" s="81"/>
      <c r="F737" s="81"/>
      <c r="G737" s="81"/>
      <c r="H737" s="79"/>
      <c r="I737" s="79"/>
      <c r="J737" s="79"/>
      <c r="K737" s="81"/>
      <c r="L737" s="79"/>
      <c r="M737" s="79"/>
      <c r="N737" s="79"/>
      <c r="O737" s="79"/>
      <c r="P737" s="79"/>
      <c r="Q737" s="79"/>
      <c r="R737" s="79"/>
      <c r="S737" s="79"/>
      <c r="T737" s="79"/>
      <c r="U737" s="79"/>
      <c r="V737" s="79"/>
      <c r="W737" s="79"/>
      <c r="X737" s="79"/>
      <c r="Y737" s="79"/>
      <c r="Z737" s="79"/>
      <c r="AA737" s="79"/>
      <c r="AB737" s="79"/>
      <c r="AC737" s="79"/>
      <c r="AD737" s="79"/>
      <c r="AE737" s="79"/>
      <c r="AF737" s="79"/>
      <c r="AG737" s="79"/>
      <c r="AH737" s="79"/>
      <c r="AI737" s="81"/>
    </row>
    <row r="738" spans="1:35" ht="18" customHeight="1">
      <c r="A738" s="79"/>
      <c r="B738" s="81"/>
      <c r="C738" s="81"/>
      <c r="D738" s="79"/>
      <c r="E738" s="81"/>
      <c r="F738" s="81"/>
      <c r="G738" s="81"/>
      <c r="H738" s="79"/>
      <c r="I738" s="79"/>
      <c r="J738" s="79"/>
      <c r="K738" s="81"/>
      <c r="L738" s="79"/>
      <c r="M738" s="79"/>
      <c r="N738" s="79"/>
      <c r="O738" s="79"/>
      <c r="P738" s="79"/>
      <c r="Q738" s="79"/>
      <c r="R738" s="79"/>
      <c r="S738" s="79"/>
      <c r="T738" s="79"/>
      <c r="U738" s="79"/>
      <c r="V738" s="79"/>
      <c r="W738" s="79"/>
      <c r="X738" s="79"/>
      <c r="Y738" s="79"/>
      <c r="Z738" s="79"/>
      <c r="AA738" s="79"/>
      <c r="AB738" s="79"/>
      <c r="AC738" s="79"/>
      <c r="AD738" s="79"/>
      <c r="AE738" s="79"/>
      <c r="AF738" s="79"/>
      <c r="AG738" s="79"/>
      <c r="AH738" s="79"/>
      <c r="AI738" s="81"/>
    </row>
    <row r="739" spans="1:35" ht="18" customHeight="1">
      <c r="A739" s="79"/>
      <c r="B739" s="81"/>
      <c r="C739" s="81"/>
      <c r="D739" s="79"/>
      <c r="E739" s="81"/>
      <c r="F739" s="81"/>
      <c r="G739" s="81"/>
      <c r="H739" s="79"/>
      <c r="I739" s="79"/>
      <c r="J739" s="79"/>
      <c r="K739" s="81"/>
      <c r="L739" s="79"/>
      <c r="M739" s="79"/>
      <c r="N739" s="79"/>
      <c r="O739" s="79"/>
      <c r="P739" s="79"/>
      <c r="Q739" s="79"/>
      <c r="R739" s="79"/>
      <c r="S739" s="79"/>
      <c r="T739" s="79"/>
      <c r="U739" s="79"/>
      <c r="V739" s="79"/>
      <c r="W739" s="79"/>
      <c r="X739" s="79"/>
      <c r="Y739" s="79"/>
      <c r="Z739" s="79"/>
      <c r="AA739" s="79"/>
      <c r="AB739" s="79"/>
      <c r="AC739" s="79"/>
      <c r="AD739" s="79"/>
      <c r="AE739" s="79"/>
      <c r="AF739" s="79"/>
      <c r="AG739" s="79"/>
      <c r="AH739" s="79"/>
      <c r="AI739" s="81"/>
    </row>
    <row r="740" spans="1:35" ht="18" customHeight="1">
      <c r="A740" s="79"/>
      <c r="B740" s="81"/>
      <c r="C740" s="81"/>
      <c r="D740" s="79"/>
      <c r="E740" s="81"/>
      <c r="F740" s="81"/>
      <c r="G740" s="81"/>
      <c r="H740" s="79"/>
      <c r="I740" s="79"/>
      <c r="J740" s="79"/>
      <c r="K740" s="81"/>
      <c r="L740" s="79"/>
      <c r="M740" s="79"/>
      <c r="N740" s="79"/>
      <c r="O740" s="79"/>
      <c r="P740" s="79"/>
      <c r="Q740" s="79"/>
      <c r="R740" s="79"/>
      <c r="S740" s="79"/>
      <c r="T740" s="79"/>
      <c r="U740" s="79"/>
      <c r="V740" s="79"/>
      <c r="W740" s="79"/>
      <c r="X740" s="79"/>
      <c r="Y740" s="79"/>
      <c r="Z740" s="79"/>
      <c r="AA740" s="79"/>
      <c r="AB740" s="79"/>
      <c r="AC740" s="79"/>
      <c r="AD740" s="79"/>
      <c r="AE740" s="79"/>
      <c r="AF740" s="79"/>
      <c r="AG740" s="79"/>
      <c r="AH740" s="79"/>
      <c r="AI740" s="81"/>
    </row>
    <row r="741" spans="1:35" ht="18" customHeight="1">
      <c r="A741" s="79"/>
      <c r="B741" s="81"/>
      <c r="C741" s="81"/>
      <c r="D741" s="79"/>
      <c r="E741" s="81"/>
      <c r="F741" s="81"/>
      <c r="G741" s="81"/>
      <c r="H741" s="79"/>
      <c r="I741" s="79"/>
      <c r="J741" s="79"/>
      <c r="K741" s="81"/>
      <c r="L741" s="79"/>
      <c r="M741" s="79"/>
      <c r="N741" s="79"/>
      <c r="O741" s="79"/>
      <c r="P741" s="79"/>
      <c r="Q741" s="79"/>
      <c r="R741" s="79"/>
      <c r="S741" s="79"/>
      <c r="T741" s="79"/>
      <c r="U741" s="79"/>
      <c r="V741" s="79"/>
      <c r="W741" s="79"/>
      <c r="X741" s="79"/>
      <c r="Y741" s="79"/>
      <c r="Z741" s="79"/>
      <c r="AA741" s="79"/>
      <c r="AB741" s="79"/>
      <c r="AC741" s="79"/>
      <c r="AD741" s="79"/>
      <c r="AE741" s="79"/>
      <c r="AF741" s="79"/>
      <c r="AG741" s="79"/>
      <c r="AH741" s="79"/>
      <c r="AI741" s="81"/>
    </row>
    <row r="742" spans="1:35" ht="18" customHeight="1">
      <c r="A742" s="79"/>
      <c r="B742" s="81"/>
      <c r="C742" s="81"/>
      <c r="D742" s="79"/>
      <c r="E742" s="81"/>
      <c r="F742" s="81"/>
      <c r="G742" s="81"/>
      <c r="H742" s="79"/>
      <c r="I742" s="79"/>
      <c r="J742" s="79"/>
      <c r="K742" s="81"/>
      <c r="L742" s="79"/>
      <c r="M742" s="79"/>
      <c r="N742" s="79"/>
      <c r="O742" s="79"/>
      <c r="P742" s="79"/>
      <c r="Q742" s="79"/>
      <c r="R742" s="79"/>
      <c r="S742" s="79"/>
      <c r="T742" s="79"/>
      <c r="U742" s="79"/>
      <c r="V742" s="79"/>
      <c r="W742" s="79"/>
      <c r="X742" s="79"/>
      <c r="Y742" s="79"/>
      <c r="Z742" s="79"/>
      <c r="AA742" s="79"/>
      <c r="AB742" s="79"/>
      <c r="AC742" s="79"/>
      <c r="AD742" s="79"/>
      <c r="AE742" s="79"/>
      <c r="AF742" s="79"/>
      <c r="AG742" s="79"/>
      <c r="AH742" s="79"/>
      <c r="AI742" s="81"/>
    </row>
    <row r="743" spans="1:35" ht="18" customHeight="1">
      <c r="A743" s="79"/>
      <c r="B743" s="81"/>
      <c r="C743" s="81"/>
      <c r="D743" s="79"/>
      <c r="E743" s="81"/>
      <c r="F743" s="81"/>
      <c r="G743" s="81"/>
      <c r="H743" s="79"/>
      <c r="I743" s="79"/>
      <c r="J743" s="79"/>
      <c r="K743" s="81"/>
      <c r="L743" s="79"/>
      <c r="M743" s="79"/>
      <c r="N743" s="79"/>
      <c r="O743" s="79"/>
      <c r="P743" s="79"/>
      <c r="Q743" s="79"/>
      <c r="R743" s="79"/>
      <c r="S743" s="79"/>
      <c r="T743" s="79"/>
      <c r="U743" s="79"/>
      <c r="V743" s="79"/>
      <c r="W743" s="79"/>
      <c r="X743" s="79"/>
      <c r="Y743" s="79"/>
      <c r="Z743" s="79"/>
      <c r="AA743" s="79"/>
      <c r="AB743" s="79"/>
      <c r="AC743" s="79"/>
      <c r="AD743" s="79"/>
      <c r="AE743" s="79"/>
      <c r="AF743" s="79"/>
      <c r="AG743" s="79"/>
      <c r="AH743" s="79"/>
      <c r="AI743" s="81"/>
    </row>
    <row r="744" spans="1:35" ht="18" customHeight="1">
      <c r="A744" s="79"/>
      <c r="B744" s="81"/>
      <c r="C744" s="81"/>
      <c r="D744" s="79"/>
      <c r="E744" s="81"/>
      <c r="F744" s="81"/>
      <c r="G744" s="81"/>
      <c r="H744" s="79"/>
      <c r="I744" s="79"/>
      <c r="J744" s="79"/>
      <c r="K744" s="81"/>
      <c r="L744" s="79"/>
      <c r="M744" s="79"/>
      <c r="N744" s="79"/>
      <c r="O744" s="79"/>
      <c r="P744" s="79"/>
      <c r="Q744" s="79"/>
      <c r="R744" s="79"/>
      <c r="S744" s="79"/>
      <c r="T744" s="79"/>
      <c r="U744" s="79"/>
      <c r="V744" s="79"/>
      <c r="W744" s="79"/>
      <c r="X744" s="79"/>
      <c r="Y744" s="79"/>
      <c r="Z744" s="79"/>
      <c r="AA744" s="79"/>
      <c r="AB744" s="79"/>
      <c r="AC744" s="79"/>
      <c r="AD744" s="79"/>
      <c r="AE744" s="79"/>
      <c r="AF744" s="79"/>
      <c r="AG744" s="79"/>
      <c r="AH744" s="79"/>
      <c r="AI744" s="81"/>
    </row>
    <row r="745" spans="1:35" ht="18" customHeight="1">
      <c r="A745" s="79"/>
      <c r="B745" s="81"/>
      <c r="C745" s="81"/>
      <c r="D745" s="79"/>
      <c r="E745" s="81"/>
      <c r="F745" s="81"/>
      <c r="G745" s="81"/>
      <c r="H745" s="79"/>
      <c r="I745" s="79"/>
      <c r="J745" s="79"/>
      <c r="K745" s="81"/>
      <c r="L745" s="79"/>
      <c r="M745" s="79"/>
      <c r="N745" s="79"/>
      <c r="O745" s="79"/>
      <c r="P745" s="79"/>
      <c r="Q745" s="79"/>
      <c r="R745" s="79"/>
      <c r="S745" s="79"/>
      <c r="T745" s="79"/>
      <c r="U745" s="79"/>
      <c r="V745" s="79"/>
      <c r="W745" s="79"/>
      <c r="X745" s="79"/>
      <c r="Y745" s="79"/>
      <c r="Z745" s="79"/>
      <c r="AA745" s="79"/>
      <c r="AB745" s="79"/>
      <c r="AC745" s="79"/>
      <c r="AD745" s="79"/>
      <c r="AE745" s="79"/>
      <c r="AF745" s="79"/>
      <c r="AG745" s="79"/>
      <c r="AH745" s="79"/>
      <c r="AI745" s="81"/>
    </row>
    <row r="746" spans="1:35" ht="18" customHeight="1">
      <c r="A746" s="79"/>
      <c r="B746" s="81"/>
      <c r="C746" s="81"/>
      <c r="D746" s="79"/>
      <c r="E746" s="81"/>
      <c r="F746" s="81"/>
      <c r="G746" s="81"/>
      <c r="H746" s="79"/>
      <c r="I746" s="79"/>
      <c r="J746" s="79"/>
      <c r="K746" s="81"/>
      <c r="L746" s="79"/>
      <c r="M746" s="79"/>
      <c r="N746" s="79"/>
      <c r="O746" s="79"/>
      <c r="P746" s="79"/>
      <c r="Q746" s="79"/>
      <c r="R746" s="79"/>
      <c r="S746" s="79"/>
      <c r="T746" s="79"/>
      <c r="U746" s="79"/>
      <c r="V746" s="79"/>
      <c r="W746" s="79"/>
      <c r="X746" s="79"/>
      <c r="Y746" s="79"/>
      <c r="Z746" s="79"/>
      <c r="AA746" s="79"/>
      <c r="AB746" s="79"/>
      <c r="AC746" s="79"/>
      <c r="AD746" s="79"/>
      <c r="AE746" s="79"/>
      <c r="AF746" s="79"/>
      <c r="AG746" s="79"/>
      <c r="AH746" s="79"/>
      <c r="AI746" s="81"/>
    </row>
    <row r="747" spans="1:35" ht="18" customHeight="1">
      <c r="A747" s="79"/>
      <c r="B747" s="81"/>
      <c r="C747" s="81"/>
      <c r="D747" s="79"/>
      <c r="E747" s="81"/>
      <c r="F747" s="81"/>
      <c r="G747" s="81"/>
      <c r="H747" s="79"/>
      <c r="I747" s="79"/>
      <c r="J747" s="79"/>
      <c r="K747" s="81"/>
      <c r="L747" s="79"/>
      <c r="M747" s="79"/>
      <c r="N747" s="79"/>
      <c r="O747" s="79"/>
      <c r="P747" s="79"/>
      <c r="Q747" s="79"/>
      <c r="R747" s="79"/>
      <c r="S747" s="79"/>
      <c r="T747" s="79"/>
      <c r="U747" s="79"/>
      <c r="V747" s="79"/>
      <c r="W747" s="79"/>
      <c r="X747" s="79"/>
      <c r="Y747" s="79"/>
      <c r="Z747" s="79"/>
      <c r="AA747" s="79"/>
      <c r="AB747" s="79"/>
      <c r="AC747" s="79"/>
      <c r="AD747" s="79"/>
      <c r="AE747" s="79"/>
      <c r="AF747" s="79"/>
      <c r="AG747" s="79"/>
      <c r="AH747" s="79"/>
      <c r="AI747" s="81"/>
    </row>
    <row r="748" spans="1:35" ht="18" customHeight="1">
      <c r="A748" s="79"/>
      <c r="B748" s="81"/>
      <c r="C748" s="81"/>
      <c r="D748" s="79"/>
      <c r="E748" s="81"/>
      <c r="F748" s="81"/>
      <c r="G748" s="81"/>
      <c r="H748" s="79"/>
      <c r="I748" s="79"/>
      <c r="J748" s="79"/>
      <c r="K748" s="81"/>
      <c r="L748" s="79"/>
      <c r="M748" s="79"/>
      <c r="N748" s="79"/>
      <c r="O748" s="79"/>
      <c r="P748" s="79"/>
      <c r="Q748" s="79"/>
      <c r="R748" s="79"/>
      <c r="S748" s="79"/>
      <c r="T748" s="79"/>
      <c r="U748" s="79"/>
      <c r="V748" s="79"/>
      <c r="W748" s="79"/>
      <c r="X748" s="79"/>
      <c r="Y748" s="79"/>
      <c r="Z748" s="79"/>
      <c r="AA748" s="79"/>
      <c r="AB748" s="79"/>
      <c r="AC748" s="79"/>
      <c r="AD748" s="79"/>
      <c r="AE748" s="79"/>
      <c r="AF748" s="79"/>
      <c r="AG748" s="79"/>
      <c r="AH748" s="79"/>
      <c r="AI748" s="81"/>
    </row>
    <row r="749" spans="1:35" ht="18" customHeight="1">
      <c r="A749" s="79"/>
      <c r="B749" s="81"/>
      <c r="C749" s="81"/>
      <c r="D749" s="79"/>
      <c r="E749" s="81"/>
      <c r="F749" s="81"/>
      <c r="G749" s="81"/>
      <c r="H749" s="79"/>
      <c r="I749" s="79"/>
      <c r="J749" s="79"/>
      <c r="K749" s="81"/>
      <c r="L749" s="79"/>
      <c r="M749" s="79"/>
      <c r="N749" s="79"/>
      <c r="O749" s="79"/>
      <c r="P749" s="79"/>
      <c r="Q749" s="79"/>
      <c r="R749" s="79"/>
      <c r="S749" s="79"/>
      <c r="T749" s="79"/>
      <c r="U749" s="79"/>
      <c r="V749" s="79"/>
      <c r="W749" s="79"/>
      <c r="X749" s="79"/>
      <c r="Y749" s="79"/>
      <c r="Z749" s="79"/>
      <c r="AA749" s="79"/>
      <c r="AB749" s="79"/>
      <c r="AC749" s="79"/>
      <c r="AD749" s="79"/>
      <c r="AE749" s="79"/>
      <c r="AF749" s="79"/>
      <c r="AG749" s="79"/>
      <c r="AH749" s="79"/>
      <c r="AI749" s="81"/>
    </row>
    <row r="750" spans="1:35" ht="18" customHeight="1">
      <c r="A750" s="79"/>
      <c r="B750" s="81"/>
      <c r="C750" s="81"/>
      <c r="D750" s="79"/>
      <c r="E750" s="81"/>
      <c r="F750" s="81"/>
      <c r="G750" s="81"/>
      <c r="H750" s="79"/>
      <c r="I750" s="79"/>
      <c r="J750" s="79"/>
      <c r="K750" s="81"/>
      <c r="L750" s="79"/>
      <c r="M750" s="79"/>
      <c r="N750" s="79"/>
      <c r="O750" s="79"/>
      <c r="P750" s="79"/>
      <c r="Q750" s="79"/>
      <c r="R750" s="79"/>
      <c r="S750" s="79"/>
      <c r="T750" s="79"/>
      <c r="U750" s="79"/>
      <c r="V750" s="79"/>
      <c r="W750" s="79"/>
      <c r="X750" s="79"/>
      <c r="Y750" s="79"/>
      <c r="Z750" s="79"/>
      <c r="AA750" s="79"/>
      <c r="AB750" s="79"/>
      <c r="AC750" s="79"/>
      <c r="AD750" s="79"/>
      <c r="AE750" s="79"/>
      <c r="AF750" s="79"/>
      <c r="AG750" s="79"/>
      <c r="AH750" s="79"/>
      <c r="AI750" s="81"/>
    </row>
    <row r="751" spans="1:35" ht="18" customHeight="1">
      <c r="A751" s="79"/>
      <c r="B751" s="81"/>
      <c r="C751" s="81"/>
      <c r="D751" s="79"/>
      <c r="E751" s="81"/>
      <c r="F751" s="81"/>
      <c r="G751" s="81"/>
      <c r="H751" s="79"/>
      <c r="I751" s="79"/>
      <c r="J751" s="79"/>
      <c r="K751" s="81"/>
      <c r="L751" s="79"/>
      <c r="M751" s="79"/>
      <c r="N751" s="79"/>
      <c r="O751" s="79"/>
      <c r="P751" s="79"/>
      <c r="Q751" s="79"/>
      <c r="R751" s="79"/>
      <c r="S751" s="79"/>
      <c r="T751" s="79"/>
      <c r="U751" s="79"/>
      <c r="V751" s="79"/>
      <c r="W751" s="79"/>
      <c r="X751" s="79"/>
      <c r="Y751" s="79"/>
      <c r="Z751" s="79"/>
      <c r="AA751" s="79"/>
      <c r="AB751" s="79"/>
      <c r="AC751" s="79"/>
      <c r="AD751" s="79"/>
      <c r="AE751" s="79"/>
      <c r="AF751" s="79"/>
      <c r="AG751" s="79"/>
      <c r="AH751" s="79"/>
      <c r="AI751" s="81"/>
    </row>
    <row r="752" spans="1:35" ht="18" customHeight="1">
      <c r="A752" s="79"/>
      <c r="B752" s="81"/>
      <c r="C752" s="81"/>
      <c r="D752" s="79"/>
      <c r="E752" s="81"/>
      <c r="F752" s="81"/>
      <c r="G752" s="81"/>
      <c r="H752" s="79"/>
      <c r="I752" s="79"/>
      <c r="J752" s="79"/>
      <c r="K752" s="81"/>
      <c r="L752" s="79"/>
      <c r="M752" s="79"/>
      <c r="N752" s="79"/>
      <c r="O752" s="79"/>
      <c r="P752" s="79"/>
      <c r="Q752" s="79"/>
      <c r="R752" s="79"/>
      <c r="S752" s="79"/>
      <c r="T752" s="79"/>
      <c r="U752" s="79"/>
      <c r="V752" s="79"/>
      <c r="W752" s="79"/>
      <c r="X752" s="79"/>
      <c r="Y752" s="79"/>
      <c r="Z752" s="79"/>
      <c r="AA752" s="79"/>
      <c r="AB752" s="79"/>
      <c r="AC752" s="79"/>
      <c r="AD752" s="79"/>
      <c r="AE752" s="79"/>
      <c r="AF752" s="79"/>
      <c r="AG752" s="79"/>
      <c r="AH752" s="79"/>
      <c r="AI752" s="81"/>
    </row>
    <row r="753" spans="1:35" ht="18" customHeight="1">
      <c r="A753" s="79"/>
      <c r="B753" s="81"/>
      <c r="C753" s="81"/>
      <c r="D753" s="79"/>
      <c r="E753" s="81"/>
      <c r="F753" s="81"/>
      <c r="G753" s="81"/>
      <c r="H753" s="79"/>
      <c r="I753" s="79"/>
      <c r="J753" s="79"/>
      <c r="K753" s="81"/>
      <c r="L753" s="79"/>
      <c r="M753" s="79"/>
      <c r="N753" s="79"/>
      <c r="O753" s="79"/>
      <c r="P753" s="79"/>
      <c r="Q753" s="79"/>
      <c r="R753" s="79"/>
      <c r="S753" s="79"/>
      <c r="T753" s="79"/>
      <c r="U753" s="79"/>
      <c r="V753" s="79"/>
      <c r="W753" s="79"/>
      <c r="X753" s="79"/>
      <c r="Y753" s="79"/>
      <c r="Z753" s="79"/>
      <c r="AA753" s="79"/>
      <c r="AB753" s="79"/>
      <c r="AC753" s="79"/>
      <c r="AD753" s="79"/>
      <c r="AE753" s="79"/>
      <c r="AF753" s="79"/>
      <c r="AG753" s="79"/>
      <c r="AH753" s="79"/>
      <c r="AI753" s="81"/>
    </row>
    <row r="754" spans="1:35" ht="18" customHeight="1">
      <c r="A754" s="79"/>
      <c r="B754" s="81"/>
      <c r="C754" s="81"/>
      <c r="D754" s="79"/>
      <c r="E754" s="81"/>
      <c r="F754" s="81"/>
      <c r="G754" s="81"/>
      <c r="H754" s="79"/>
      <c r="I754" s="79"/>
      <c r="J754" s="79"/>
      <c r="K754" s="81"/>
      <c r="L754" s="79"/>
      <c r="M754" s="79"/>
      <c r="N754" s="79"/>
      <c r="O754" s="79"/>
      <c r="P754" s="79"/>
      <c r="Q754" s="79"/>
      <c r="R754" s="79"/>
      <c r="S754" s="79"/>
      <c r="T754" s="79"/>
      <c r="U754" s="79"/>
      <c r="V754" s="79"/>
      <c r="W754" s="79"/>
      <c r="X754" s="79"/>
      <c r="Y754" s="79"/>
      <c r="Z754" s="79"/>
      <c r="AA754" s="79"/>
      <c r="AB754" s="79"/>
      <c r="AC754" s="79"/>
      <c r="AD754" s="79"/>
      <c r="AE754" s="79"/>
      <c r="AF754" s="79"/>
      <c r="AG754" s="79"/>
      <c r="AH754" s="79"/>
      <c r="AI754" s="81"/>
    </row>
    <row r="755" spans="1:35" ht="18" customHeight="1">
      <c r="A755" s="79"/>
      <c r="B755" s="81"/>
      <c r="C755" s="81"/>
      <c r="D755" s="79"/>
      <c r="E755" s="81"/>
      <c r="F755" s="81"/>
      <c r="G755" s="81"/>
      <c r="H755" s="79"/>
      <c r="I755" s="79"/>
      <c r="J755" s="79"/>
      <c r="K755" s="81"/>
      <c r="L755" s="79"/>
      <c r="M755" s="79"/>
      <c r="N755" s="79"/>
      <c r="O755" s="79"/>
      <c r="P755" s="79"/>
      <c r="Q755" s="79"/>
      <c r="R755" s="79"/>
      <c r="S755" s="79"/>
      <c r="T755" s="79"/>
      <c r="U755" s="79"/>
      <c r="V755" s="79"/>
      <c r="W755" s="79"/>
      <c r="X755" s="79"/>
      <c r="Y755" s="79"/>
      <c r="Z755" s="79"/>
      <c r="AA755" s="79"/>
      <c r="AB755" s="79"/>
      <c r="AC755" s="79"/>
      <c r="AD755" s="79"/>
      <c r="AE755" s="79"/>
      <c r="AF755" s="79"/>
      <c r="AG755" s="79"/>
      <c r="AH755" s="79"/>
      <c r="AI755" s="81"/>
    </row>
    <row r="756" spans="1:35" ht="18" customHeight="1">
      <c r="A756" s="79"/>
      <c r="B756" s="81"/>
      <c r="C756" s="81"/>
      <c r="D756" s="79"/>
      <c r="E756" s="81"/>
      <c r="F756" s="81"/>
      <c r="G756" s="81"/>
      <c r="H756" s="79"/>
      <c r="I756" s="79"/>
      <c r="J756" s="79"/>
      <c r="K756" s="81"/>
      <c r="L756" s="79"/>
      <c r="M756" s="79"/>
      <c r="N756" s="79"/>
      <c r="O756" s="79"/>
      <c r="P756" s="79"/>
      <c r="Q756" s="79"/>
      <c r="R756" s="79"/>
      <c r="S756" s="79"/>
      <c r="T756" s="79"/>
      <c r="U756" s="79"/>
      <c r="V756" s="79"/>
      <c r="W756" s="79"/>
      <c r="X756" s="79"/>
      <c r="Y756" s="79"/>
      <c r="Z756" s="79"/>
      <c r="AA756" s="79"/>
      <c r="AB756" s="79"/>
      <c r="AC756" s="79"/>
      <c r="AD756" s="79"/>
      <c r="AE756" s="79"/>
      <c r="AF756" s="79"/>
      <c r="AG756" s="79"/>
      <c r="AH756" s="79"/>
      <c r="AI756" s="81"/>
    </row>
    <row r="757" spans="1:35" ht="18" customHeight="1">
      <c r="A757" s="79"/>
      <c r="B757" s="81"/>
      <c r="C757" s="81"/>
      <c r="D757" s="79"/>
      <c r="E757" s="81"/>
      <c r="F757" s="81"/>
      <c r="G757" s="81"/>
      <c r="H757" s="79"/>
      <c r="I757" s="79"/>
      <c r="J757" s="79"/>
      <c r="K757" s="81"/>
      <c r="L757" s="79"/>
      <c r="M757" s="79"/>
      <c r="N757" s="79"/>
      <c r="O757" s="79"/>
      <c r="P757" s="79"/>
      <c r="Q757" s="79"/>
      <c r="R757" s="79"/>
      <c r="S757" s="79"/>
      <c r="T757" s="79"/>
      <c r="U757" s="79"/>
      <c r="V757" s="79"/>
      <c r="W757" s="79"/>
      <c r="X757" s="79"/>
      <c r="Y757" s="79"/>
      <c r="Z757" s="79"/>
      <c r="AA757" s="79"/>
      <c r="AB757" s="79"/>
      <c r="AC757" s="79"/>
      <c r="AD757" s="79"/>
      <c r="AE757" s="79"/>
      <c r="AF757" s="79"/>
      <c r="AG757" s="79"/>
      <c r="AH757" s="79"/>
      <c r="AI757" s="81"/>
    </row>
    <row r="758" spans="1:35" ht="18" customHeight="1">
      <c r="A758" s="79"/>
      <c r="B758" s="81"/>
      <c r="C758" s="81"/>
      <c r="D758" s="79"/>
      <c r="E758" s="81"/>
      <c r="F758" s="81"/>
      <c r="G758" s="81"/>
      <c r="H758" s="79"/>
      <c r="I758" s="79"/>
      <c r="J758" s="79"/>
      <c r="K758" s="81"/>
      <c r="L758" s="79"/>
      <c r="M758" s="79"/>
      <c r="N758" s="79"/>
      <c r="O758" s="79"/>
      <c r="P758" s="79"/>
      <c r="Q758" s="79"/>
      <c r="R758" s="79"/>
      <c r="S758" s="79"/>
      <c r="T758" s="79"/>
      <c r="U758" s="79"/>
      <c r="V758" s="79"/>
      <c r="W758" s="79"/>
      <c r="X758" s="79"/>
      <c r="Y758" s="79"/>
      <c r="Z758" s="79"/>
      <c r="AA758" s="79"/>
      <c r="AB758" s="79"/>
      <c r="AC758" s="79"/>
      <c r="AD758" s="79"/>
      <c r="AE758" s="79"/>
      <c r="AF758" s="79"/>
      <c r="AG758" s="79"/>
      <c r="AH758" s="79"/>
      <c r="AI758" s="81"/>
    </row>
    <row r="759" spans="1:35" ht="18" customHeight="1">
      <c r="A759" s="79"/>
      <c r="B759" s="81"/>
      <c r="C759" s="81"/>
      <c r="D759" s="79"/>
      <c r="E759" s="81"/>
      <c r="F759" s="81"/>
      <c r="G759" s="81"/>
      <c r="H759" s="79"/>
      <c r="I759" s="79"/>
      <c r="J759" s="79"/>
      <c r="K759" s="81"/>
      <c r="L759" s="79"/>
      <c r="M759" s="79"/>
      <c r="N759" s="79"/>
      <c r="O759" s="79"/>
      <c r="P759" s="79"/>
      <c r="Q759" s="79"/>
      <c r="R759" s="79"/>
      <c r="S759" s="79"/>
      <c r="T759" s="79"/>
      <c r="U759" s="79"/>
      <c r="V759" s="79"/>
      <c r="W759" s="79"/>
      <c r="X759" s="79"/>
      <c r="Y759" s="79"/>
      <c r="Z759" s="79"/>
      <c r="AA759" s="79"/>
      <c r="AB759" s="79"/>
      <c r="AC759" s="79"/>
      <c r="AD759" s="79"/>
      <c r="AE759" s="79"/>
      <c r="AF759" s="79"/>
      <c r="AG759" s="79"/>
      <c r="AH759" s="79"/>
      <c r="AI759" s="81"/>
    </row>
  </sheetData>
  <sheetProtection password="CC21" sheet="1" sort="0" autoFilter="0" pivotTables="0"/>
  <protectedRanges>
    <protectedRange sqref="B3:AI1000" name="区域1" securityDescriptor=""/>
  </protectedRanges>
  <mergeCells count="23">
    <mergeCell ref="AF1:AF2"/>
    <mergeCell ref="AG1:AG2"/>
    <mergeCell ref="AH1:AH2"/>
    <mergeCell ref="AI1:AI2"/>
    <mergeCell ref="Y1:AA1"/>
    <mergeCell ref="AB1:AC1"/>
    <mergeCell ref="AD1:AE1"/>
    <mergeCell ref="A1:A2"/>
    <mergeCell ref="B1:B2"/>
    <mergeCell ref="C1:C2"/>
    <mergeCell ref="D1:D2"/>
    <mergeCell ref="E1:E2"/>
    <mergeCell ref="F1:F2"/>
    <mergeCell ref="G1:G2"/>
    <mergeCell ref="H1:H2"/>
    <mergeCell ref="I1:I2"/>
    <mergeCell ref="J1:J2"/>
    <mergeCell ref="V1:X1"/>
    <mergeCell ref="K1:K2"/>
    <mergeCell ref="L1:N1"/>
    <mergeCell ref="O1:Q1"/>
    <mergeCell ref="R1:S1"/>
    <mergeCell ref="T1:U1"/>
  </mergeCells>
  <phoneticPr fontId="5"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dimension ref="A1:CE77"/>
  <sheetViews>
    <sheetView workbookViewId="0"/>
  </sheetViews>
  <sheetFormatPr defaultRowHeight="14.25"/>
  <sheetData>
    <row r="1" spans="1:83">
      <c r="A1" s="61" t="s">
        <v>321</v>
      </c>
    </row>
    <row r="2" spans="1:83">
      <c r="A2" s="62" t="s">
        <v>322</v>
      </c>
      <c r="B2" s="62" t="s">
        <v>41</v>
      </c>
      <c r="C2" s="62" t="s">
        <v>47</v>
      </c>
      <c r="D2" s="63" t="s">
        <v>323</v>
      </c>
      <c r="E2" s="64" t="s">
        <v>324</v>
      </c>
      <c r="F2" s="65"/>
      <c r="G2" s="65"/>
      <c r="H2" s="65"/>
      <c r="I2" s="65"/>
      <c r="J2" s="74"/>
      <c r="K2" s="64" t="s">
        <v>101</v>
      </c>
      <c r="L2" s="65"/>
      <c r="M2" s="65"/>
      <c r="N2" s="65"/>
      <c r="O2" s="65"/>
      <c r="P2" s="74"/>
      <c r="Q2" s="75"/>
      <c r="R2" s="64" t="s">
        <v>131</v>
      </c>
      <c r="S2" s="65"/>
      <c r="T2" s="65"/>
      <c r="U2" s="65"/>
      <c r="V2" s="65"/>
      <c r="W2" s="74"/>
      <c r="X2" s="64" t="s">
        <v>137</v>
      </c>
      <c r="Y2" s="65"/>
      <c r="Z2" s="65"/>
      <c r="AA2" s="65"/>
      <c r="AB2" s="65"/>
      <c r="AC2" s="74"/>
      <c r="AD2" s="64" t="s">
        <v>141</v>
      </c>
      <c r="AE2" s="65"/>
      <c r="AF2" s="65"/>
      <c r="AG2" s="65"/>
      <c r="AH2" s="65"/>
      <c r="AI2" s="74"/>
      <c r="AJ2" s="64" t="s">
        <v>145</v>
      </c>
      <c r="AK2" s="65"/>
      <c r="AL2" s="65"/>
      <c r="AM2" s="65"/>
      <c r="AN2" s="65"/>
      <c r="AO2" s="74"/>
      <c r="AP2" s="64" t="s">
        <v>149</v>
      </c>
      <c r="AQ2" s="65"/>
      <c r="AR2" s="65"/>
      <c r="AS2" s="65"/>
      <c r="AT2" s="65"/>
      <c r="AU2" s="74"/>
      <c r="AV2" s="64" t="s">
        <v>152</v>
      </c>
      <c r="AW2" s="65"/>
      <c r="AX2" s="65"/>
      <c r="AY2" s="65"/>
      <c r="AZ2" s="65"/>
      <c r="BA2" s="74"/>
      <c r="BB2" s="64" t="s">
        <v>155</v>
      </c>
      <c r="BC2" s="65"/>
      <c r="BD2" s="65"/>
      <c r="BE2" s="65"/>
      <c r="BF2" s="65"/>
      <c r="BG2" s="74"/>
      <c r="BH2" s="64" t="s">
        <v>158</v>
      </c>
      <c r="BI2" s="65"/>
      <c r="BJ2" s="65"/>
      <c r="BK2" s="65"/>
      <c r="BL2" s="65"/>
      <c r="BM2" s="74"/>
      <c r="BN2" s="64" t="s">
        <v>161</v>
      </c>
      <c r="BO2" s="65"/>
      <c r="BP2" s="65"/>
      <c r="BQ2" s="65"/>
      <c r="BR2" s="65"/>
      <c r="BS2" s="74"/>
      <c r="BT2" s="64" t="s">
        <v>164</v>
      </c>
      <c r="BU2" s="65"/>
      <c r="BV2" s="65"/>
      <c r="BW2" s="65"/>
      <c r="BX2" s="65"/>
      <c r="BY2" s="74"/>
      <c r="BZ2" s="64" t="s">
        <v>167</v>
      </c>
      <c r="CA2" s="65"/>
      <c r="CB2" s="65"/>
      <c r="CC2" s="65"/>
      <c r="CD2" s="65"/>
      <c r="CE2" s="74"/>
    </row>
    <row r="3" spans="1:83">
      <c r="A3" s="66"/>
      <c r="B3" s="66"/>
      <c r="C3" s="66"/>
      <c r="D3" s="67"/>
      <c r="E3" s="23" t="s">
        <v>325</v>
      </c>
      <c r="F3" s="23" t="s">
        <v>326</v>
      </c>
      <c r="G3" s="8" t="s">
        <v>327</v>
      </c>
      <c r="H3" s="23" t="s">
        <v>328</v>
      </c>
      <c r="I3" s="23" t="s">
        <v>329</v>
      </c>
      <c r="J3" s="8" t="s">
        <v>330</v>
      </c>
      <c r="K3" s="23" t="s">
        <v>325</v>
      </c>
      <c r="L3" s="23" t="s">
        <v>326</v>
      </c>
      <c r="M3" s="8" t="s">
        <v>327</v>
      </c>
      <c r="N3" s="23" t="s">
        <v>328</v>
      </c>
      <c r="O3" s="23" t="s">
        <v>329</v>
      </c>
      <c r="P3" s="8" t="s">
        <v>330</v>
      </c>
      <c r="Q3" s="76"/>
      <c r="R3" s="23" t="s">
        <v>325</v>
      </c>
      <c r="S3" s="23" t="s">
        <v>326</v>
      </c>
      <c r="T3" s="8" t="s">
        <v>327</v>
      </c>
      <c r="U3" s="23" t="s">
        <v>328</v>
      </c>
      <c r="V3" s="23" t="s">
        <v>329</v>
      </c>
      <c r="W3" s="8" t="s">
        <v>330</v>
      </c>
      <c r="X3" s="23" t="s">
        <v>325</v>
      </c>
      <c r="Y3" s="23" t="s">
        <v>326</v>
      </c>
      <c r="Z3" s="8" t="s">
        <v>327</v>
      </c>
      <c r="AA3" s="23" t="s">
        <v>328</v>
      </c>
      <c r="AB3" s="23" t="s">
        <v>329</v>
      </c>
      <c r="AC3" s="8" t="s">
        <v>330</v>
      </c>
      <c r="AD3" s="23" t="s">
        <v>325</v>
      </c>
      <c r="AE3" s="23" t="s">
        <v>326</v>
      </c>
      <c r="AF3" s="8" t="s">
        <v>327</v>
      </c>
      <c r="AG3" s="23" t="s">
        <v>328</v>
      </c>
      <c r="AH3" s="23" t="s">
        <v>329</v>
      </c>
      <c r="AI3" s="8" t="s">
        <v>330</v>
      </c>
      <c r="AJ3" s="23" t="s">
        <v>325</v>
      </c>
      <c r="AK3" s="23" t="s">
        <v>326</v>
      </c>
      <c r="AL3" s="8" t="s">
        <v>327</v>
      </c>
      <c r="AM3" s="23" t="s">
        <v>328</v>
      </c>
      <c r="AN3" s="23" t="s">
        <v>329</v>
      </c>
      <c r="AO3" s="8" t="s">
        <v>330</v>
      </c>
      <c r="AP3" s="23" t="s">
        <v>325</v>
      </c>
      <c r="AQ3" s="23" t="s">
        <v>326</v>
      </c>
      <c r="AR3" s="8" t="s">
        <v>327</v>
      </c>
      <c r="AS3" s="23" t="s">
        <v>328</v>
      </c>
      <c r="AT3" s="23" t="s">
        <v>329</v>
      </c>
      <c r="AU3" s="8" t="s">
        <v>330</v>
      </c>
      <c r="AV3" s="23" t="s">
        <v>325</v>
      </c>
      <c r="AW3" s="23" t="s">
        <v>326</v>
      </c>
      <c r="AX3" s="8" t="s">
        <v>327</v>
      </c>
      <c r="AY3" s="23" t="s">
        <v>328</v>
      </c>
      <c r="AZ3" s="23" t="s">
        <v>329</v>
      </c>
      <c r="BA3" s="8" t="s">
        <v>330</v>
      </c>
      <c r="BB3" s="23" t="s">
        <v>325</v>
      </c>
      <c r="BC3" s="23" t="s">
        <v>326</v>
      </c>
      <c r="BD3" s="8" t="s">
        <v>327</v>
      </c>
      <c r="BE3" s="23" t="s">
        <v>328</v>
      </c>
      <c r="BF3" s="23" t="s">
        <v>329</v>
      </c>
      <c r="BG3" s="8" t="s">
        <v>330</v>
      </c>
      <c r="BH3" s="23" t="s">
        <v>325</v>
      </c>
      <c r="BI3" s="23" t="s">
        <v>326</v>
      </c>
      <c r="BJ3" s="8" t="s">
        <v>327</v>
      </c>
      <c r="BK3" s="23" t="s">
        <v>328</v>
      </c>
      <c r="BL3" s="23" t="s">
        <v>329</v>
      </c>
      <c r="BM3" s="8" t="s">
        <v>330</v>
      </c>
      <c r="BN3" s="23" t="s">
        <v>325</v>
      </c>
      <c r="BO3" s="23" t="s">
        <v>326</v>
      </c>
      <c r="BP3" s="8" t="s">
        <v>327</v>
      </c>
      <c r="BQ3" s="23" t="s">
        <v>328</v>
      </c>
      <c r="BR3" s="23" t="s">
        <v>329</v>
      </c>
      <c r="BS3" s="8" t="s">
        <v>330</v>
      </c>
      <c r="BT3" s="23" t="s">
        <v>325</v>
      </c>
      <c r="BU3" s="23" t="s">
        <v>326</v>
      </c>
      <c r="BV3" s="8" t="s">
        <v>327</v>
      </c>
      <c r="BW3" s="23" t="s">
        <v>328</v>
      </c>
      <c r="BX3" s="23" t="s">
        <v>329</v>
      </c>
      <c r="BY3" s="8" t="s">
        <v>330</v>
      </c>
      <c r="BZ3" s="23" t="s">
        <v>325</v>
      </c>
      <c r="CA3" s="23" t="s">
        <v>326</v>
      </c>
      <c r="CB3" s="8" t="s">
        <v>327</v>
      </c>
      <c r="CC3" s="23" t="s">
        <v>328</v>
      </c>
      <c r="CD3" s="23" t="s">
        <v>329</v>
      </c>
      <c r="CE3" s="8" t="s">
        <v>330</v>
      </c>
    </row>
    <row r="4" spans="1:83">
      <c r="A4" s="68">
        <v>1</v>
      </c>
      <c r="B4" s="69"/>
      <c r="C4" s="70" t="s">
        <v>331</v>
      </c>
      <c r="D4" s="71"/>
      <c r="E4" s="72">
        <v>0</v>
      </c>
      <c r="F4" s="72">
        <v>0</v>
      </c>
      <c r="G4" s="73">
        <v>0</v>
      </c>
      <c r="H4" s="72">
        <v>0</v>
      </c>
      <c r="I4" s="72">
        <v>0</v>
      </c>
      <c r="J4" s="73">
        <v>0</v>
      </c>
      <c r="K4" s="72">
        <v>0</v>
      </c>
      <c r="L4" s="72">
        <v>0</v>
      </c>
      <c r="M4" s="73">
        <v>0</v>
      </c>
      <c r="N4" s="72">
        <v>0</v>
      </c>
      <c r="O4" s="72">
        <v>0</v>
      </c>
      <c r="P4" s="73">
        <v>0</v>
      </c>
      <c r="Q4" s="77"/>
      <c r="R4" s="72">
        <v>0</v>
      </c>
      <c r="S4" s="72">
        <v>0</v>
      </c>
      <c r="T4" s="73">
        <v>0</v>
      </c>
      <c r="U4" s="72">
        <v>0</v>
      </c>
      <c r="V4" s="72">
        <v>0</v>
      </c>
      <c r="W4" s="73">
        <v>0</v>
      </c>
      <c r="X4" s="72">
        <v>0</v>
      </c>
      <c r="Y4" s="72">
        <v>0</v>
      </c>
      <c r="Z4" s="73">
        <v>0</v>
      </c>
      <c r="AA4" s="72">
        <v>0</v>
      </c>
      <c r="AB4" s="72">
        <v>0</v>
      </c>
      <c r="AC4" s="73">
        <v>0</v>
      </c>
      <c r="AD4" s="72">
        <v>0</v>
      </c>
      <c r="AE4" s="72">
        <v>0</v>
      </c>
      <c r="AF4" s="73">
        <v>0</v>
      </c>
      <c r="AG4" s="72">
        <v>0</v>
      </c>
      <c r="AH4" s="72">
        <v>0</v>
      </c>
      <c r="AI4" s="73">
        <v>0</v>
      </c>
      <c r="AJ4" s="72">
        <v>0</v>
      </c>
      <c r="AK4" s="72">
        <v>0</v>
      </c>
      <c r="AL4" s="73">
        <v>0</v>
      </c>
      <c r="AM4" s="72">
        <v>0</v>
      </c>
      <c r="AN4" s="72">
        <v>0</v>
      </c>
      <c r="AO4" s="73">
        <v>0</v>
      </c>
      <c r="AP4" s="72">
        <v>0</v>
      </c>
      <c r="AQ4" s="72">
        <v>0</v>
      </c>
      <c r="AR4" s="73">
        <v>0</v>
      </c>
      <c r="AS4" s="72">
        <v>0</v>
      </c>
      <c r="AT4" s="72">
        <v>0</v>
      </c>
      <c r="AU4" s="73">
        <v>0</v>
      </c>
      <c r="AV4" s="72">
        <v>0</v>
      </c>
      <c r="AW4" s="72">
        <v>0</v>
      </c>
      <c r="AX4" s="73">
        <v>0</v>
      </c>
      <c r="AY4" s="72">
        <v>0</v>
      </c>
      <c r="AZ4" s="72">
        <v>0</v>
      </c>
      <c r="BA4" s="73">
        <v>0</v>
      </c>
      <c r="BB4" s="72">
        <v>0</v>
      </c>
      <c r="BC4" s="72">
        <v>0</v>
      </c>
      <c r="BD4" s="73">
        <v>0</v>
      </c>
      <c r="BE4" s="72">
        <v>0</v>
      </c>
      <c r="BF4" s="72">
        <v>0</v>
      </c>
      <c r="BG4" s="73">
        <v>0</v>
      </c>
      <c r="BH4" s="72">
        <v>0</v>
      </c>
      <c r="BI4" s="72">
        <v>0</v>
      </c>
      <c r="BJ4" s="73">
        <v>0</v>
      </c>
      <c r="BK4" s="72">
        <v>0</v>
      </c>
      <c r="BL4" s="72">
        <v>0</v>
      </c>
      <c r="BM4" s="73">
        <v>0</v>
      </c>
      <c r="BN4" s="72">
        <v>0</v>
      </c>
      <c r="BO4" s="72">
        <v>0</v>
      </c>
      <c r="BP4" s="73">
        <v>0</v>
      </c>
      <c r="BQ4" s="72">
        <v>0</v>
      </c>
      <c r="BR4" s="72">
        <v>0</v>
      </c>
      <c r="BS4" s="73">
        <v>0</v>
      </c>
      <c r="BT4" s="72">
        <v>0</v>
      </c>
      <c r="BU4" s="72">
        <v>0</v>
      </c>
      <c r="BV4" s="73">
        <v>0</v>
      </c>
      <c r="BW4" s="72">
        <v>0</v>
      </c>
      <c r="BX4" s="72">
        <v>0</v>
      </c>
      <c r="BY4" s="73">
        <v>0</v>
      </c>
      <c r="BZ4" s="72">
        <v>0</v>
      </c>
      <c r="CA4" s="72">
        <v>0</v>
      </c>
      <c r="CB4" s="73">
        <v>0</v>
      </c>
      <c r="CC4" s="72">
        <v>0</v>
      </c>
      <c r="CD4" s="72">
        <v>0</v>
      </c>
      <c r="CE4" s="73">
        <v>0</v>
      </c>
    </row>
    <row r="5" spans="1:83">
      <c r="A5" s="68">
        <v>2</v>
      </c>
      <c r="B5" s="69"/>
      <c r="C5" s="70"/>
      <c r="D5" s="71"/>
      <c r="E5" s="72">
        <v>7</v>
      </c>
      <c r="F5" s="72">
        <v>4</v>
      </c>
      <c r="G5" s="73">
        <v>1.75</v>
      </c>
      <c r="H5" s="72">
        <v>0</v>
      </c>
      <c r="I5" s="72">
        <v>0</v>
      </c>
      <c r="J5" s="73">
        <v>0</v>
      </c>
      <c r="K5" s="72">
        <v>7</v>
      </c>
      <c r="L5" s="72">
        <v>4</v>
      </c>
      <c r="M5" s="73">
        <v>1.75</v>
      </c>
      <c r="N5" s="72">
        <v>0</v>
      </c>
      <c r="O5" s="72">
        <v>0</v>
      </c>
      <c r="P5" s="73">
        <v>0</v>
      </c>
      <c r="Q5" s="77"/>
      <c r="R5" s="72">
        <v>0</v>
      </c>
      <c r="S5" s="72">
        <v>0</v>
      </c>
      <c r="T5" s="73">
        <v>0</v>
      </c>
      <c r="U5" s="72">
        <v>0</v>
      </c>
      <c r="V5" s="72">
        <v>0</v>
      </c>
      <c r="W5" s="73">
        <v>0</v>
      </c>
      <c r="X5" s="72">
        <v>0</v>
      </c>
      <c r="Y5" s="72">
        <v>0</v>
      </c>
      <c r="Z5" s="73">
        <v>0</v>
      </c>
      <c r="AA5" s="72">
        <v>0</v>
      </c>
      <c r="AB5" s="72">
        <v>0</v>
      </c>
      <c r="AC5" s="73">
        <v>0</v>
      </c>
      <c r="AD5" s="72">
        <v>0</v>
      </c>
      <c r="AE5" s="72">
        <v>0</v>
      </c>
      <c r="AF5" s="73">
        <v>0</v>
      </c>
      <c r="AG5" s="72">
        <v>0</v>
      </c>
      <c r="AH5" s="72">
        <v>0</v>
      </c>
      <c r="AI5" s="73">
        <v>0</v>
      </c>
      <c r="AJ5" s="72">
        <v>0</v>
      </c>
      <c r="AK5" s="72">
        <v>0</v>
      </c>
      <c r="AL5" s="73">
        <v>0</v>
      </c>
      <c r="AM5" s="72">
        <v>0</v>
      </c>
      <c r="AN5" s="72">
        <v>0</v>
      </c>
      <c r="AO5" s="73">
        <v>0</v>
      </c>
      <c r="AP5" s="72">
        <v>0</v>
      </c>
      <c r="AQ5" s="72">
        <v>0</v>
      </c>
      <c r="AR5" s="73">
        <v>0</v>
      </c>
      <c r="AS5" s="72">
        <v>0</v>
      </c>
      <c r="AT5" s="72">
        <v>0</v>
      </c>
      <c r="AU5" s="73">
        <v>0</v>
      </c>
      <c r="AV5" s="72">
        <v>0</v>
      </c>
      <c r="AW5" s="72">
        <v>0</v>
      </c>
      <c r="AX5" s="73">
        <v>0</v>
      </c>
      <c r="AY5" s="72">
        <v>0</v>
      </c>
      <c r="AZ5" s="72">
        <v>0</v>
      </c>
      <c r="BA5" s="73">
        <v>0</v>
      </c>
      <c r="BB5" s="72">
        <v>0</v>
      </c>
      <c r="BC5" s="72">
        <v>0</v>
      </c>
      <c r="BD5" s="73">
        <v>0</v>
      </c>
      <c r="BE5" s="72">
        <v>0</v>
      </c>
      <c r="BF5" s="72">
        <v>0</v>
      </c>
      <c r="BG5" s="73">
        <v>0</v>
      </c>
      <c r="BH5" s="72">
        <v>0</v>
      </c>
      <c r="BI5" s="72">
        <v>0</v>
      </c>
      <c r="BJ5" s="73">
        <v>0</v>
      </c>
      <c r="BK5" s="72">
        <v>0</v>
      </c>
      <c r="BL5" s="72">
        <v>0</v>
      </c>
      <c r="BM5" s="73">
        <v>0</v>
      </c>
      <c r="BN5" s="72">
        <v>0</v>
      </c>
      <c r="BO5" s="72">
        <v>0</v>
      </c>
      <c r="BP5" s="73">
        <v>0</v>
      </c>
      <c r="BQ5" s="72">
        <v>0</v>
      </c>
      <c r="BR5" s="72">
        <v>0</v>
      </c>
      <c r="BS5" s="73">
        <v>0</v>
      </c>
      <c r="BT5" s="72">
        <v>0</v>
      </c>
      <c r="BU5" s="72">
        <v>0</v>
      </c>
      <c r="BV5" s="73">
        <v>0</v>
      </c>
      <c r="BW5" s="72">
        <v>0</v>
      </c>
      <c r="BX5" s="72">
        <v>0</v>
      </c>
      <c r="BY5" s="73">
        <v>0</v>
      </c>
      <c r="BZ5" s="72">
        <v>0</v>
      </c>
      <c r="CA5" s="72">
        <v>0</v>
      </c>
      <c r="CB5" s="73">
        <v>0</v>
      </c>
      <c r="CC5" s="72">
        <v>0</v>
      </c>
      <c r="CD5" s="72">
        <v>0</v>
      </c>
      <c r="CE5" s="73">
        <v>0</v>
      </c>
    </row>
    <row r="6" spans="1:83">
      <c r="A6" s="68">
        <v>3</v>
      </c>
      <c r="B6" s="69"/>
      <c r="C6" s="70"/>
      <c r="D6" s="71"/>
      <c r="E6" s="72">
        <v>0</v>
      </c>
      <c r="F6" s="72">
        <v>0</v>
      </c>
      <c r="G6" s="73">
        <v>0</v>
      </c>
      <c r="H6" s="72">
        <v>0</v>
      </c>
      <c r="I6" s="72">
        <v>0</v>
      </c>
      <c r="J6" s="73">
        <v>0</v>
      </c>
      <c r="K6" s="72">
        <v>0</v>
      </c>
      <c r="L6" s="72">
        <v>0</v>
      </c>
      <c r="M6" s="73">
        <v>0</v>
      </c>
      <c r="N6" s="72">
        <v>0</v>
      </c>
      <c r="O6" s="72">
        <v>0</v>
      </c>
      <c r="P6" s="73">
        <v>0</v>
      </c>
      <c r="Q6" s="77"/>
      <c r="R6" s="72">
        <v>0</v>
      </c>
      <c r="S6" s="72">
        <v>0</v>
      </c>
      <c r="T6" s="73">
        <v>0</v>
      </c>
      <c r="U6" s="72">
        <v>0</v>
      </c>
      <c r="V6" s="72">
        <v>0</v>
      </c>
      <c r="W6" s="73">
        <v>0</v>
      </c>
      <c r="X6" s="72">
        <v>0</v>
      </c>
      <c r="Y6" s="72">
        <v>0</v>
      </c>
      <c r="Z6" s="73">
        <v>0</v>
      </c>
      <c r="AA6" s="72">
        <v>0</v>
      </c>
      <c r="AB6" s="72">
        <v>0</v>
      </c>
      <c r="AC6" s="73">
        <v>0</v>
      </c>
      <c r="AD6" s="72">
        <v>0</v>
      </c>
      <c r="AE6" s="72">
        <v>0</v>
      </c>
      <c r="AF6" s="73">
        <v>0</v>
      </c>
      <c r="AG6" s="72">
        <v>0</v>
      </c>
      <c r="AH6" s="72">
        <v>0</v>
      </c>
      <c r="AI6" s="73">
        <v>0</v>
      </c>
      <c r="AJ6" s="72">
        <v>0</v>
      </c>
      <c r="AK6" s="72">
        <v>0</v>
      </c>
      <c r="AL6" s="73">
        <v>0</v>
      </c>
      <c r="AM6" s="72">
        <v>0</v>
      </c>
      <c r="AN6" s="72">
        <v>0</v>
      </c>
      <c r="AO6" s="73">
        <v>0</v>
      </c>
      <c r="AP6" s="72">
        <v>0</v>
      </c>
      <c r="AQ6" s="72">
        <v>0</v>
      </c>
      <c r="AR6" s="73">
        <v>0</v>
      </c>
      <c r="AS6" s="72">
        <v>0</v>
      </c>
      <c r="AT6" s="72">
        <v>0</v>
      </c>
      <c r="AU6" s="73">
        <v>0</v>
      </c>
      <c r="AV6" s="72">
        <v>0</v>
      </c>
      <c r="AW6" s="72">
        <v>0</v>
      </c>
      <c r="AX6" s="73">
        <v>0</v>
      </c>
      <c r="AY6" s="72">
        <v>0</v>
      </c>
      <c r="AZ6" s="72">
        <v>0</v>
      </c>
      <c r="BA6" s="73">
        <v>0</v>
      </c>
      <c r="BB6" s="72">
        <v>0</v>
      </c>
      <c r="BC6" s="72">
        <v>0</v>
      </c>
      <c r="BD6" s="73">
        <v>0</v>
      </c>
      <c r="BE6" s="72">
        <v>0</v>
      </c>
      <c r="BF6" s="72">
        <v>0</v>
      </c>
      <c r="BG6" s="73">
        <v>0</v>
      </c>
      <c r="BH6" s="72">
        <v>0</v>
      </c>
      <c r="BI6" s="72">
        <v>0</v>
      </c>
      <c r="BJ6" s="73">
        <v>0</v>
      </c>
      <c r="BK6" s="72">
        <v>0</v>
      </c>
      <c r="BL6" s="72">
        <v>0</v>
      </c>
      <c r="BM6" s="73">
        <v>0</v>
      </c>
      <c r="BN6" s="72">
        <v>0</v>
      </c>
      <c r="BO6" s="72">
        <v>0</v>
      </c>
      <c r="BP6" s="73">
        <v>0</v>
      </c>
      <c r="BQ6" s="72">
        <v>0</v>
      </c>
      <c r="BR6" s="72">
        <v>0</v>
      </c>
      <c r="BS6" s="73">
        <v>0</v>
      </c>
      <c r="BT6" s="72">
        <v>0</v>
      </c>
      <c r="BU6" s="72">
        <v>0</v>
      </c>
      <c r="BV6" s="73">
        <v>0</v>
      </c>
      <c r="BW6" s="72">
        <v>0</v>
      </c>
      <c r="BX6" s="72">
        <v>0</v>
      </c>
      <c r="BY6" s="73">
        <v>0</v>
      </c>
      <c r="BZ6" s="72">
        <v>0</v>
      </c>
      <c r="CA6" s="72">
        <v>0</v>
      </c>
      <c r="CB6" s="73">
        <v>0</v>
      </c>
      <c r="CC6" s="72">
        <v>0</v>
      </c>
      <c r="CD6" s="72">
        <v>0</v>
      </c>
      <c r="CE6" s="73">
        <v>0</v>
      </c>
    </row>
    <row r="7" spans="1:83">
      <c r="A7" s="68">
        <v>4</v>
      </c>
      <c r="B7" s="69"/>
      <c r="C7" s="70"/>
      <c r="D7" s="71"/>
      <c r="E7" s="72">
        <v>0</v>
      </c>
      <c r="F7" s="72">
        <v>0</v>
      </c>
      <c r="G7" s="73">
        <v>0</v>
      </c>
      <c r="H7" s="72">
        <v>0</v>
      </c>
      <c r="I7" s="72">
        <v>0</v>
      </c>
      <c r="J7" s="73">
        <v>0</v>
      </c>
      <c r="K7" s="72">
        <v>0</v>
      </c>
      <c r="L7" s="72">
        <v>0</v>
      </c>
      <c r="M7" s="73">
        <v>0</v>
      </c>
      <c r="N7" s="72">
        <v>0</v>
      </c>
      <c r="O7" s="72">
        <v>0</v>
      </c>
      <c r="P7" s="73">
        <v>0</v>
      </c>
      <c r="Q7" s="77"/>
      <c r="R7" s="72">
        <v>0</v>
      </c>
      <c r="S7" s="72">
        <v>0</v>
      </c>
      <c r="T7" s="73">
        <v>0</v>
      </c>
      <c r="U7" s="72">
        <v>0</v>
      </c>
      <c r="V7" s="72">
        <v>0</v>
      </c>
      <c r="W7" s="73">
        <v>0</v>
      </c>
      <c r="X7" s="72">
        <v>0</v>
      </c>
      <c r="Y7" s="72">
        <v>0</v>
      </c>
      <c r="Z7" s="73">
        <v>0</v>
      </c>
      <c r="AA7" s="72">
        <v>0</v>
      </c>
      <c r="AB7" s="72">
        <v>0</v>
      </c>
      <c r="AC7" s="73">
        <v>0</v>
      </c>
      <c r="AD7" s="72">
        <v>0</v>
      </c>
      <c r="AE7" s="72">
        <v>0</v>
      </c>
      <c r="AF7" s="73">
        <v>0</v>
      </c>
      <c r="AG7" s="72">
        <v>0</v>
      </c>
      <c r="AH7" s="72">
        <v>0</v>
      </c>
      <c r="AI7" s="73">
        <v>0</v>
      </c>
      <c r="AJ7" s="72">
        <v>0</v>
      </c>
      <c r="AK7" s="72">
        <v>0</v>
      </c>
      <c r="AL7" s="73">
        <v>0</v>
      </c>
      <c r="AM7" s="72">
        <v>0</v>
      </c>
      <c r="AN7" s="72">
        <v>0</v>
      </c>
      <c r="AO7" s="73">
        <v>0</v>
      </c>
      <c r="AP7" s="72">
        <v>0</v>
      </c>
      <c r="AQ7" s="72">
        <v>0</v>
      </c>
      <c r="AR7" s="73">
        <v>0</v>
      </c>
      <c r="AS7" s="72">
        <v>0</v>
      </c>
      <c r="AT7" s="72">
        <v>0</v>
      </c>
      <c r="AU7" s="73">
        <v>0</v>
      </c>
      <c r="AV7" s="72">
        <v>0</v>
      </c>
      <c r="AW7" s="72">
        <v>0</v>
      </c>
      <c r="AX7" s="73">
        <v>0</v>
      </c>
      <c r="AY7" s="72">
        <v>0</v>
      </c>
      <c r="AZ7" s="72">
        <v>0</v>
      </c>
      <c r="BA7" s="73">
        <v>0</v>
      </c>
      <c r="BB7" s="72">
        <v>0</v>
      </c>
      <c r="BC7" s="72">
        <v>0</v>
      </c>
      <c r="BD7" s="73">
        <v>0</v>
      </c>
      <c r="BE7" s="72">
        <v>0</v>
      </c>
      <c r="BF7" s="72">
        <v>0</v>
      </c>
      <c r="BG7" s="73">
        <v>0</v>
      </c>
      <c r="BH7" s="72">
        <v>0</v>
      </c>
      <c r="BI7" s="72">
        <v>0</v>
      </c>
      <c r="BJ7" s="73">
        <v>0</v>
      </c>
      <c r="BK7" s="72">
        <v>0</v>
      </c>
      <c r="BL7" s="72">
        <v>0</v>
      </c>
      <c r="BM7" s="73">
        <v>0</v>
      </c>
      <c r="BN7" s="72">
        <v>0</v>
      </c>
      <c r="BO7" s="72">
        <v>0</v>
      </c>
      <c r="BP7" s="73">
        <v>0</v>
      </c>
      <c r="BQ7" s="72">
        <v>0</v>
      </c>
      <c r="BR7" s="72">
        <v>0</v>
      </c>
      <c r="BS7" s="73">
        <v>0</v>
      </c>
      <c r="BT7" s="72">
        <v>0</v>
      </c>
      <c r="BU7" s="72">
        <v>0</v>
      </c>
      <c r="BV7" s="73">
        <v>0</v>
      </c>
      <c r="BW7" s="72">
        <v>0</v>
      </c>
      <c r="BX7" s="72">
        <v>0</v>
      </c>
      <c r="BY7" s="73">
        <v>0</v>
      </c>
      <c r="BZ7" s="72">
        <v>0</v>
      </c>
      <c r="CA7" s="72">
        <v>0</v>
      </c>
      <c r="CB7" s="73">
        <v>0</v>
      </c>
      <c r="CC7" s="72">
        <v>0</v>
      </c>
      <c r="CD7" s="72">
        <v>0</v>
      </c>
      <c r="CE7" s="73">
        <v>0</v>
      </c>
    </row>
    <row r="8" spans="1:83">
      <c r="A8" s="68">
        <v>5</v>
      </c>
      <c r="B8" s="69"/>
      <c r="C8" s="70"/>
      <c r="D8" s="71"/>
      <c r="E8" s="72">
        <v>0</v>
      </c>
      <c r="F8" s="72">
        <v>0</v>
      </c>
      <c r="G8" s="73">
        <v>0</v>
      </c>
      <c r="H8" s="72">
        <v>7</v>
      </c>
      <c r="I8" s="72">
        <v>4</v>
      </c>
      <c r="J8" s="73">
        <v>1.75</v>
      </c>
      <c r="K8" s="72">
        <v>0</v>
      </c>
      <c r="L8" s="72">
        <v>0</v>
      </c>
      <c r="M8" s="73">
        <v>0</v>
      </c>
      <c r="N8" s="72">
        <v>7</v>
      </c>
      <c r="O8" s="72">
        <v>4</v>
      </c>
      <c r="P8" s="73">
        <v>1.75</v>
      </c>
      <c r="Q8" s="77"/>
      <c r="R8" s="72">
        <v>0</v>
      </c>
      <c r="S8" s="72">
        <v>0</v>
      </c>
      <c r="T8" s="73">
        <v>0</v>
      </c>
      <c r="U8" s="72">
        <v>0</v>
      </c>
      <c r="V8" s="72">
        <v>0</v>
      </c>
      <c r="W8" s="73">
        <v>0</v>
      </c>
      <c r="X8" s="72">
        <v>0</v>
      </c>
      <c r="Y8" s="72">
        <v>0</v>
      </c>
      <c r="Z8" s="73">
        <v>0</v>
      </c>
      <c r="AA8" s="72">
        <v>0</v>
      </c>
      <c r="AB8" s="72">
        <v>0</v>
      </c>
      <c r="AC8" s="73">
        <v>0</v>
      </c>
      <c r="AD8" s="72">
        <v>0</v>
      </c>
      <c r="AE8" s="72">
        <v>0</v>
      </c>
      <c r="AF8" s="73">
        <v>0</v>
      </c>
      <c r="AG8" s="72">
        <v>0</v>
      </c>
      <c r="AH8" s="72">
        <v>0</v>
      </c>
      <c r="AI8" s="73">
        <v>0</v>
      </c>
      <c r="AJ8" s="72">
        <v>0</v>
      </c>
      <c r="AK8" s="72">
        <v>0</v>
      </c>
      <c r="AL8" s="73">
        <v>0</v>
      </c>
      <c r="AM8" s="72">
        <v>0</v>
      </c>
      <c r="AN8" s="72">
        <v>0</v>
      </c>
      <c r="AO8" s="73">
        <v>0</v>
      </c>
      <c r="AP8" s="72">
        <v>0</v>
      </c>
      <c r="AQ8" s="72">
        <v>0</v>
      </c>
      <c r="AR8" s="73">
        <v>0</v>
      </c>
      <c r="AS8" s="72">
        <v>0</v>
      </c>
      <c r="AT8" s="72">
        <v>0</v>
      </c>
      <c r="AU8" s="73">
        <v>0</v>
      </c>
      <c r="AV8" s="72">
        <v>0</v>
      </c>
      <c r="AW8" s="72">
        <v>0</v>
      </c>
      <c r="AX8" s="73">
        <v>0</v>
      </c>
      <c r="AY8" s="72">
        <v>0</v>
      </c>
      <c r="AZ8" s="72">
        <v>0</v>
      </c>
      <c r="BA8" s="73">
        <v>0</v>
      </c>
      <c r="BB8" s="72">
        <v>0</v>
      </c>
      <c r="BC8" s="72">
        <v>0</v>
      </c>
      <c r="BD8" s="73">
        <v>0</v>
      </c>
      <c r="BE8" s="72">
        <v>0</v>
      </c>
      <c r="BF8" s="72">
        <v>0</v>
      </c>
      <c r="BG8" s="73">
        <v>0</v>
      </c>
      <c r="BH8" s="72">
        <v>0</v>
      </c>
      <c r="BI8" s="72">
        <v>0</v>
      </c>
      <c r="BJ8" s="73">
        <v>0</v>
      </c>
      <c r="BK8" s="72">
        <v>0</v>
      </c>
      <c r="BL8" s="72">
        <v>0</v>
      </c>
      <c r="BM8" s="73">
        <v>0</v>
      </c>
      <c r="BN8" s="72">
        <v>0</v>
      </c>
      <c r="BO8" s="72">
        <v>0</v>
      </c>
      <c r="BP8" s="73">
        <v>0</v>
      </c>
      <c r="BQ8" s="72">
        <v>0</v>
      </c>
      <c r="BR8" s="72">
        <v>0</v>
      </c>
      <c r="BS8" s="73">
        <v>0</v>
      </c>
      <c r="BT8" s="72">
        <v>0</v>
      </c>
      <c r="BU8" s="72">
        <v>0</v>
      </c>
      <c r="BV8" s="73">
        <v>0</v>
      </c>
      <c r="BW8" s="72">
        <v>0</v>
      </c>
      <c r="BX8" s="72">
        <v>0</v>
      </c>
      <c r="BY8" s="73">
        <v>0</v>
      </c>
      <c r="BZ8" s="72">
        <v>0</v>
      </c>
      <c r="CA8" s="72">
        <v>0</v>
      </c>
      <c r="CB8" s="73">
        <v>0</v>
      </c>
      <c r="CC8" s="72">
        <v>0</v>
      </c>
      <c r="CD8" s="72">
        <v>0</v>
      </c>
      <c r="CE8" s="73">
        <v>0</v>
      </c>
    </row>
    <row r="9" spans="1:83">
      <c r="A9" s="68">
        <v>6</v>
      </c>
      <c r="B9" s="69"/>
      <c r="C9" s="70"/>
      <c r="D9" s="71"/>
      <c r="E9" s="72">
        <v>0</v>
      </c>
      <c r="F9" s="72">
        <v>0</v>
      </c>
      <c r="G9" s="73">
        <v>0</v>
      </c>
      <c r="H9" s="72">
        <v>0</v>
      </c>
      <c r="I9" s="72">
        <v>0</v>
      </c>
      <c r="J9" s="73">
        <v>0</v>
      </c>
      <c r="K9" s="72">
        <v>0</v>
      </c>
      <c r="L9" s="72">
        <v>0</v>
      </c>
      <c r="M9" s="73">
        <v>0</v>
      </c>
      <c r="N9" s="72">
        <v>0</v>
      </c>
      <c r="O9" s="72">
        <v>0</v>
      </c>
      <c r="P9" s="73">
        <v>0</v>
      </c>
      <c r="Q9" s="77"/>
      <c r="R9" s="72">
        <v>0</v>
      </c>
      <c r="S9" s="72">
        <v>0</v>
      </c>
      <c r="T9" s="73">
        <v>0</v>
      </c>
      <c r="U9" s="72">
        <v>0</v>
      </c>
      <c r="V9" s="72">
        <v>0</v>
      </c>
      <c r="W9" s="73">
        <v>0</v>
      </c>
      <c r="X9" s="72">
        <v>0</v>
      </c>
      <c r="Y9" s="72">
        <v>0</v>
      </c>
      <c r="Z9" s="73">
        <v>0</v>
      </c>
      <c r="AA9" s="72">
        <v>0</v>
      </c>
      <c r="AB9" s="72">
        <v>0</v>
      </c>
      <c r="AC9" s="73">
        <v>0</v>
      </c>
      <c r="AD9" s="72">
        <v>0</v>
      </c>
      <c r="AE9" s="72">
        <v>0</v>
      </c>
      <c r="AF9" s="73">
        <v>0</v>
      </c>
      <c r="AG9" s="72">
        <v>0</v>
      </c>
      <c r="AH9" s="72">
        <v>0</v>
      </c>
      <c r="AI9" s="73">
        <v>0</v>
      </c>
      <c r="AJ9" s="72">
        <v>0</v>
      </c>
      <c r="AK9" s="72">
        <v>0</v>
      </c>
      <c r="AL9" s="73">
        <v>0</v>
      </c>
      <c r="AM9" s="72">
        <v>0</v>
      </c>
      <c r="AN9" s="72">
        <v>0</v>
      </c>
      <c r="AO9" s="73">
        <v>0</v>
      </c>
      <c r="AP9" s="72">
        <v>0</v>
      </c>
      <c r="AQ9" s="72">
        <v>0</v>
      </c>
      <c r="AR9" s="73">
        <v>0</v>
      </c>
      <c r="AS9" s="72">
        <v>0</v>
      </c>
      <c r="AT9" s="72">
        <v>0</v>
      </c>
      <c r="AU9" s="73">
        <v>0</v>
      </c>
      <c r="AV9" s="72">
        <v>0</v>
      </c>
      <c r="AW9" s="72">
        <v>0</v>
      </c>
      <c r="AX9" s="73">
        <v>0</v>
      </c>
      <c r="AY9" s="72">
        <v>0</v>
      </c>
      <c r="AZ9" s="72">
        <v>0</v>
      </c>
      <c r="BA9" s="73">
        <v>0</v>
      </c>
      <c r="BB9" s="72">
        <v>0</v>
      </c>
      <c r="BC9" s="72">
        <v>0</v>
      </c>
      <c r="BD9" s="73">
        <v>0</v>
      </c>
      <c r="BE9" s="72">
        <v>0</v>
      </c>
      <c r="BF9" s="72">
        <v>0</v>
      </c>
      <c r="BG9" s="73">
        <v>0</v>
      </c>
      <c r="BH9" s="72">
        <v>0</v>
      </c>
      <c r="BI9" s="72">
        <v>0</v>
      </c>
      <c r="BJ9" s="73">
        <v>0</v>
      </c>
      <c r="BK9" s="72">
        <v>0</v>
      </c>
      <c r="BL9" s="72">
        <v>0</v>
      </c>
      <c r="BM9" s="73">
        <v>0</v>
      </c>
      <c r="BN9" s="72">
        <v>0</v>
      </c>
      <c r="BO9" s="72">
        <v>0</v>
      </c>
      <c r="BP9" s="73">
        <v>0</v>
      </c>
      <c r="BQ9" s="72">
        <v>0</v>
      </c>
      <c r="BR9" s="72">
        <v>0</v>
      </c>
      <c r="BS9" s="73">
        <v>0</v>
      </c>
      <c r="BT9" s="72">
        <v>0</v>
      </c>
      <c r="BU9" s="72">
        <v>0</v>
      </c>
      <c r="BV9" s="73">
        <v>0</v>
      </c>
      <c r="BW9" s="72">
        <v>0</v>
      </c>
      <c r="BX9" s="72">
        <v>0</v>
      </c>
      <c r="BY9" s="73">
        <v>0</v>
      </c>
      <c r="BZ9" s="72">
        <v>0</v>
      </c>
      <c r="CA9" s="72">
        <v>0</v>
      </c>
      <c r="CB9" s="73">
        <v>0</v>
      </c>
      <c r="CC9" s="72">
        <v>0</v>
      </c>
      <c r="CD9" s="72">
        <v>0</v>
      </c>
      <c r="CE9" s="73">
        <v>0</v>
      </c>
    </row>
    <row r="10" spans="1:83">
      <c r="A10" s="68">
        <v>7</v>
      </c>
      <c r="B10" s="69"/>
      <c r="C10" s="70"/>
      <c r="D10" s="71"/>
      <c r="E10" s="72">
        <v>0</v>
      </c>
      <c r="F10" s="72">
        <v>0</v>
      </c>
      <c r="G10" s="73">
        <v>0</v>
      </c>
      <c r="H10" s="72">
        <v>0</v>
      </c>
      <c r="I10" s="72">
        <v>0</v>
      </c>
      <c r="J10" s="73">
        <v>0</v>
      </c>
      <c r="K10" s="72">
        <v>0</v>
      </c>
      <c r="L10" s="72">
        <v>0</v>
      </c>
      <c r="M10" s="73">
        <v>0</v>
      </c>
      <c r="N10" s="72">
        <v>0</v>
      </c>
      <c r="O10" s="72">
        <v>0</v>
      </c>
      <c r="P10" s="73">
        <v>0</v>
      </c>
      <c r="Q10" s="77"/>
      <c r="R10" s="72">
        <v>0</v>
      </c>
      <c r="S10" s="72">
        <v>0</v>
      </c>
      <c r="T10" s="73">
        <v>0</v>
      </c>
      <c r="U10" s="72">
        <v>0</v>
      </c>
      <c r="V10" s="72">
        <v>0</v>
      </c>
      <c r="W10" s="73">
        <v>0</v>
      </c>
      <c r="X10" s="72">
        <v>0</v>
      </c>
      <c r="Y10" s="72">
        <v>0</v>
      </c>
      <c r="Z10" s="73">
        <v>0</v>
      </c>
      <c r="AA10" s="72">
        <v>0</v>
      </c>
      <c r="AB10" s="72">
        <v>0</v>
      </c>
      <c r="AC10" s="73">
        <v>0</v>
      </c>
      <c r="AD10" s="72">
        <v>0</v>
      </c>
      <c r="AE10" s="72">
        <v>0</v>
      </c>
      <c r="AF10" s="73">
        <v>0</v>
      </c>
      <c r="AG10" s="72">
        <v>0</v>
      </c>
      <c r="AH10" s="72">
        <v>0</v>
      </c>
      <c r="AI10" s="73">
        <v>0</v>
      </c>
      <c r="AJ10" s="72">
        <v>0</v>
      </c>
      <c r="AK10" s="72">
        <v>0</v>
      </c>
      <c r="AL10" s="73">
        <v>0</v>
      </c>
      <c r="AM10" s="72">
        <v>0</v>
      </c>
      <c r="AN10" s="72">
        <v>0</v>
      </c>
      <c r="AO10" s="73">
        <v>0</v>
      </c>
      <c r="AP10" s="72">
        <v>0</v>
      </c>
      <c r="AQ10" s="72">
        <v>0</v>
      </c>
      <c r="AR10" s="73">
        <v>0</v>
      </c>
      <c r="AS10" s="72">
        <v>0</v>
      </c>
      <c r="AT10" s="72">
        <v>0</v>
      </c>
      <c r="AU10" s="73">
        <v>0</v>
      </c>
      <c r="AV10" s="72">
        <v>0</v>
      </c>
      <c r="AW10" s="72">
        <v>0</v>
      </c>
      <c r="AX10" s="73">
        <v>0</v>
      </c>
      <c r="AY10" s="72">
        <v>0</v>
      </c>
      <c r="AZ10" s="72">
        <v>0</v>
      </c>
      <c r="BA10" s="73">
        <v>0</v>
      </c>
      <c r="BB10" s="72">
        <v>0</v>
      </c>
      <c r="BC10" s="72">
        <v>0</v>
      </c>
      <c r="BD10" s="73">
        <v>0</v>
      </c>
      <c r="BE10" s="72">
        <v>0</v>
      </c>
      <c r="BF10" s="72">
        <v>0</v>
      </c>
      <c r="BG10" s="73">
        <v>0</v>
      </c>
      <c r="BH10" s="72">
        <v>0</v>
      </c>
      <c r="BI10" s="72">
        <v>0</v>
      </c>
      <c r="BJ10" s="73">
        <v>0</v>
      </c>
      <c r="BK10" s="72">
        <v>0</v>
      </c>
      <c r="BL10" s="72">
        <v>0</v>
      </c>
      <c r="BM10" s="73">
        <v>0</v>
      </c>
      <c r="BN10" s="72">
        <v>0</v>
      </c>
      <c r="BO10" s="72">
        <v>0</v>
      </c>
      <c r="BP10" s="73">
        <v>0</v>
      </c>
      <c r="BQ10" s="72">
        <v>0</v>
      </c>
      <c r="BR10" s="72">
        <v>0</v>
      </c>
      <c r="BS10" s="73">
        <v>0</v>
      </c>
      <c r="BT10" s="72">
        <v>0</v>
      </c>
      <c r="BU10" s="72">
        <v>0</v>
      </c>
      <c r="BV10" s="73">
        <v>0</v>
      </c>
      <c r="BW10" s="72">
        <v>0</v>
      </c>
      <c r="BX10" s="72">
        <v>0</v>
      </c>
      <c r="BY10" s="73">
        <v>0</v>
      </c>
      <c r="BZ10" s="72">
        <v>0</v>
      </c>
      <c r="CA10" s="72">
        <v>0</v>
      </c>
      <c r="CB10" s="73">
        <v>0</v>
      </c>
      <c r="CC10" s="72">
        <v>0</v>
      </c>
      <c r="CD10" s="72">
        <v>0</v>
      </c>
      <c r="CE10" s="73">
        <v>0</v>
      </c>
    </row>
    <row r="11" spans="1:83">
      <c r="A11" s="68">
        <v>8</v>
      </c>
      <c r="B11" s="69"/>
      <c r="C11" s="70"/>
      <c r="D11" s="71"/>
      <c r="E11" s="72">
        <v>0</v>
      </c>
      <c r="F11" s="72">
        <v>0</v>
      </c>
      <c r="G11" s="73">
        <v>0</v>
      </c>
      <c r="H11" s="72">
        <v>0</v>
      </c>
      <c r="I11" s="72">
        <v>0</v>
      </c>
      <c r="J11" s="73">
        <v>0</v>
      </c>
      <c r="K11" s="72">
        <v>0</v>
      </c>
      <c r="L11" s="72">
        <v>0</v>
      </c>
      <c r="M11" s="73">
        <v>0</v>
      </c>
      <c r="N11" s="72">
        <v>0</v>
      </c>
      <c r="O11" s="72">
        <v>0</v>
      </c>
      <c r="P11" s="73">
        <v>0</v>
      </c>
      <c r="Q11" s="77"/>
      <c r="R11" s="72">
        <v>0</v>
      </c>
      <c r="S11" s="72">
        <v>0</v>
      </c>
      <c r="T11" s="73">
        <v>0</v>
      </c>
      <c r="U11" s="72">
        <v>0</v>
      </c>
      <c r="V11" s="72">
        <v>0</v>
      </c>
      <c r="W11" s="73">
        <v>0</v>
      </c>
      <c r="X11" s="72">
        <v>0</v>
      </c>
      <c r="Y11" s="72">
        <v>0</v>
      </c>
      <c r="Z11" s="73">
        <v>0</v>
      </c>
      <c r="AA11" s="72">
        <v>0</v>
      </c>
      <c r="AB11" s="72">
        <v>0</v>
      </c>
      <c r="AC11" s="73">
        <v>0</v>
      </c>
      <c r="AD11" s="72">
        <v>0</v>
      </c>
      <c r="AE11" s="72">
        <v>0</v>
      </c>
      <c r="AF11" s="73">
        <v>0</v>
      </c>
      <c r="AG11" s="72">
        <v>0</v>
      </c>
      <c r="AH11" s="72">
        <v>0</v>
      </c>
      <c r="AI11" s="73">
        <v>0</v>
      </c>
      <c r="AJ11" s="72">
        <v>0</v>
      </c>
      <c r="AK11" s="72">
        <v>0</v>
      </c>
      <c r="AL11" s="73">
        <v>0</v>
      </c>
      <c r="AM11" s="72">
        <v>0</v>
      </c>
      <c r="AN11" s="72">
        <v>0</v>
      </c>
      <c r="AO11" s="73">
        <v>0</v>
      </c>
      <c r="AP11" s="72">
        <v>0</v>
      </c>
      <c r="AQ11" s="72">
        <v>0</v>
      </c>
      <c r="AR11" s="73">
        <v>0</v>
      </c>
      <c r="AS11" s="72">
        <v>0</v>
      </c>
      <c r="AT11" s="72">
        <v>0</v>
      </c>
      <c r="AU11" s="73">
        <v>0</v>
      </c>
      <c r="AV11" s="72">
        <v>0</v>
      </c>
      <c r="AW11" s="72">
        <v>0</v>
      </c>
      <c r="AX11" s="73">
        <v>0</v>
      </c>
      <c r="AY11" s="72">
        <v>0</v>
      </c>
      <c r="AZ11" s="72">
        <v>0</v>
      </c>
      <c r="BA11" s="73">
        <v>0</v>
      </c>
      <c r="BB11" s="72">
        <v>0</v>
      </c>
      <c r="BC11" s="72">
        <v>0</v>
      </c>
      <c r="BD11" s="73">
        <v>0</v>
      </c>
      <c r="BE11" s="72">
        <v>0</v>
      </c>
      <c r="BF11" s="72">
        <v>0</v>
      </c>
      <c r="BG11" s="73">
        <v>0</v>
      </c>
      <c r="BH11" s="72">
        <v>0</v>
      </c>
      <c r="BI11" s="72">
        <v>0</v>
      </c>
      <c r="BJ11" s="73">
        <v>0</v>
      </c>
      <c r="BK11" s="72">
        <v>0</v>
      </c>
      <c r="BL11" s="72">
        <v>0</v>
      </c>
      <c r="BM11" s="73">
        <v>0</v>
      </c>
      <c r="BN11" s="72">
        <v>0</v>
      </c>
      <c r="BO11" s="72">
        <v>0</v>
      </c>
      <c r="BP11" s="73">
        <v>0</v>
      </c>
      <c r="BQ11" s="72">
        <v>0</v>
      </c>
      <c r="BR11" s="72">
        <v>0</v>
      </c>
      <c r="BS11" s="73">
        <v>0</v>
      </c>
      <c r="BT11" s="72">
        <v>0</v>
      </c>
      <c r="BU11" s="72">
        <v>0</v>
      </c>
      <c r="BV11" s="73">
        <v>0</v>
      </c>
      <c r="BW11" s="72">
        <v>0</v>
      </c>
      <c r="BX11" s="72">
        <v>0</v>
      </c>
      <c r="BY11" s="73">
        <v>0</v>
      </c>
      <c r="BZ11" s="72">
        <v>0</v>
      </c>
      <c r="CA11" s="72">
        <v>0</v>
      </c>
      <c r="CB11" s="73">
        <v>0</v>
      </c>
      <c r="CC11" s="72">
        <v>0</v>
      </c>
      <c r="CD11" s="72">
        <v>0</v>
      </c>
      <c r="CE11" s="73">
        <v>0</v>
      </c>
    </row>
    <row r="12" spans="1:83">
      <c r="A12" s="68">
        <v>9</v>
      </c>
      <c r="B12" s="69"/>
      <c r="C12" s="70"/>
      <c r="D12" s="71"/>
      <c r="E12" s="72">
        <v>0</v>
      </c>
      <c r="F12" s="72">
        <v>0</v>
      </c>
      <c r="G12" s="73">
        <v>0</v>
      </c>
      <c r="H12" s="72">
        <v>0</v>
      </c>
      <c r="I12" s="72">
        <v>0</v>
      </c>
      <c r="J12" s="73">
        <v>0</v>
      </c>
      <c r="K12" s="72">
        <v>0</v>
      </c>
      <c r="L12" s="72">
        <v>0</v>
      </c>
      <c r="M12" s="73">
        <v>0</v>
      </c>
      <c r="N12" s="72">
        <v>0</v>
      </c>
      <c r="O12" s="72">
        <v>0</v>
      </c>
      <c r="P12" s="73">
        <v>0</v>
      </c>
      <c r="Q12" s="77"/>
      <c r="R12" s="72">
        <v>0</v>
      </c>
      <c r="S12" s="72">
        <v>0</v>
      </c>
      <c r="T12" s="73">
        <v>0</v>
      </c>
      <c r="U12" s="72">
        <v>0</v>
      </c>
      <c r="V12" s="72">
        <v>0</v>
      </c>
      <c r="W12" s="73">
        <v>0</v>
      </c>
      <c r="X12" s="72">
        <v>0</v>
      </c>
      <c r="Y12" s="72">
        <v>0</v>
      </c>
      <c r="Z12" s="73">
        <v>0</v>
      </c>
      <c r="AA12" s="72">
        <v>0</v>
      </c>
      <c r="AB12" s="72">
        <v>0</v>
      </c>
      <c r="AC12" s="73">
        <v>0</v>
      </c>
      <c r="AD12" s="72">
        <v>0</v>
      </c>
      <c r="AE12" s="72">
        <v>0</v>
      </c>
      <c r="AF12" s="73">
        <v>0</v>
      </c>
      <c r="AG12" s="72">
        <v>0</v>
      </c>
      <c r="AH12" s="72">
        <v>0</v>
      </c>
      <c r="AI12" s="73">
        <v>0</v>
      </c>
      <c r="AJ12" s="72">
        <v>0</v>
      </c>
      <c r="AK12" s="72">
        <v>0</v>
      </c>
      <c r="AL12" s="73">
        <v>0</v>
      </c>
      <c r="AM12" s="72">
        <v>0</v>
      </c>
      <c r="AN12" s="72">
        <v>0</v>
      </c>
      <c r="AO12" s="73">
        <v>0</v>
      </c>
      <c r="AP12" s="72">
        <v>0</v>
      </c>
      <c r="AQ12" s="72">
        <v>0</v>
      </c>
      <c r="AR12" s="73">
        <v>0</v>
      </c>
      <c r="AS12" s="72">
        <v>0</v>
      </c>
      <c r="AT12" s="72">
        <v>0</v>
      </c>
      <c r="AU12" s="73">
        <v>0</v>
      </c>
      <c r="AV12" s="72">
        <v>0</v>
      </c>
      <c r="AW12" s="72">
        <v>0</v>
      </c>
      <c r="AX12" s="73">
        <v>0</v>
      </c>
      <c r="AY12" s="72">
        <v>0</v>
      </c>
      <c r="AZ12" s="72">
        <v>0</v>
      </c>
      <c r="BA12" s="73">
        <v>0</v>
      </c>
      <c r="BB12" s="72">
        <v>0</v>
      </c>
      <c r="BC12" s="72">
        <v>0</v>
      </c>
      <c r="BD12" s="73">
        <v>0</v>
      </c>
      <c r="BE12" s="72">
        <v>0</v>
      </c>
      <c r="BF12" s="72">
        <v>0</v>
      </c>
      <c r="BG12" s="73">
        <v>0</v>
      </c>
      <c r="BH12" s="72">
        <v>0</v>
      </c>
      <c r="BI12" s="72">
        <v>0</v>
      </c>
      <c r="BJ12" s="73">
        <v>0</v>
      </c>
      <c r="BK12" s="72">
        <v>0</v>
      </c>
      <c r="BL12" s="72">
        <v>0</v>
      </c>
      <c r="BM12" s="73">
        <v>0</v>
      </c>
      <c r="BN12" s="72">
        <v>0</v>
      </c>
      <c r="BO12" s="72">
        <v>0</v>
      </c>
      <c r="BP12" s="73">
        <v>0</v>
      </c>
      <c r="BQ12" s="72">
        <v>0</v>
      </c>
      <c r="BR12" s="72">
        <v>0</v>
      </c>
      <c r="BS12" s="73">
        <v>0</v>
      </c>
      <c r="BT12" s="72">
        <v>0</v>
      </c>
      <c r="BU12" s="72">
        <v>0</v>
      </c>
      <c r="BV12" s="73">
        <v>0</v>
      </c>
      <c r="BW12" s="72">
        <v>0</v>
      </c>
      <c r="BX12" s="72">
        <v>0</v>
      </c>
      <c r="BY12" s="73">
        <v>0</v>
      </c>
      <c r="BZ12" s="72">
        <v>0</v>
      </c>
      <c r="CA12" s="72">
        <v>0</v>
      </c>
      <c r="CB12" s="73">
        <v>0</v>
      </c>
      <c r="CC12" s="72">
        <v>0</v>
      </c>
      <c r="CD12" s="72">
        <v>0</v>
      </c>
      <c r="CE12" s="73">
        <v>0</v>
      </c>
    </row>
    <row r="13" spans="1:83">
      <c r="A13" s="68">
        <v>10</v>
      </c>
      <c r="B13" s="69"/>
      <c r="C13" s="70"/>
      <c r="D13" s="71"/>
      <c r="E13" s="72">
        <v>0</v>
      </c>
      <c r="F13" s="72">
        <v>0</v>
      </c>
      <c r="G13" s="73">
        <v>0</v>
      </c>
      <c r="H13" s="72">
        <v>0</v>
      </c>
      <c r="I13" s="72">
        <v>0</v>
      </c>
      <c r="J13" s="73">
        <v>0</v>
      </c>
      <c r="K13" s="72">
        <v>0</v>
      </c>
      <c r="L13" s="72">
        <v>0</v>
      </c>
      <c r="M13" s="73">
        <v>0</v>
      </c>
      <c r="N13" s="72">
        <v>0</v>
      </c>
      <c r="O13" s="72">
        <v>0</v>
      </c>
      <c r="P13" s="73">
        <v>0</v>
      </c>
      <c r="Q13" s="77"/>
      <c r="R13" s="72">
        <v>0</v>
      </c>
      <c r="S13" s="72">
        <v>0</v>
      </c>
      <c r="T13" s="73">
        <v>0</v>
      </c>
      <c r="U13" s="72">
        <v>0</v>
      </c>
      <c r="V13" s="72">
        <v>0</v>
      </c>
      <c r="W13" s="73">
        <v>0</v>
      </c>
      <c r="X13" s="72">
        <v>0</v>
      </c>
      <c r="Y13" s="72">
        <v>0</v>
      </c>
      <c r="Z13" s="73">
        <v>0</v>
      </c>
      <c r="AA13" s="72">
        <v>0</v>
      </c>
      <c r="AB13" s="72">
        <v>0</v>
      </c>
      <c r="AC13" s="73">
        <v>0</v>
      </c>
      <c r="AD13" s="72">
        <v>0</v>
      </c>
      <c r="AE13" s="72">
        <v>0</v>
      </c>
      <c r="AF13" s="73">
        <v>0</v>
      </c>
      <c r="AG13" s="72">
        <v>0</v>
      </c>
      <c r="AH13" s="72">
        <v>0</v>
      </c>
      <c r="AI13" s="73">
        <v>0</v>
      </c>
      <c r="AJ13" s="72">
        <v>0</v>
      </c>
      <c r="AK13" s="72">
        <v>0</v>
      </c>
      <c r="AL13" s="73">
        <v>0</v>
      </c>
      <c r="AM13" s="72">
        <v>0</v>
      </c>
      <c r="AN13" s="72">
        <v>0</v>
      </c>
      <c r="AO13" s="73">
        <v>0</v>
      </c>
      <c r="AP13" s="72">
        <v>0</v>
      </c>
      <c r="AQ13" s="72">
        <v>0</v>
      </c>
      <c r="AR13" s="73">
        <v>0</v>
      </c>
      <c r="AS13" s="72">
        <v>0</v>
      </c>
      <c r="AT13" s="72">
        <v>0</v>
      </c>
      <c r="AU13" s="73">
        <v>0</v>
      </c>
      <c r="AV13" s="72">
        <v>0</v>
      </c>
      <c r="AW13" s="72">
        <v>0</v>
      </c>
      <c r="AX13" s="73">
        <v>0</v>
      </c>
      <c r="AY13" s="72">
        <v>0</v>
      </c>
      <c r="AZ13" s="72">
        <v>0</v>
      </c>
      <c r="BA13" s="73">
        <v>0</v>
      </c>
      <c r="BB13" s="72">
        <v>0</v>
      </c>
      <c r="BC13" s="72">
        <v>0</v>
      </c>
      <c r="BD13" s="73">
        <v>0</v>
      </c>
      <c r="BE13" s="72">
        <v>0</v>
      </c>
      <c r="BF13" s="72">
        <v>0</v>
      </c>
      <c r="BG13" s="73">
        <v>0</v>
      </c>
      <c r="BH13" s="72">
        <v>0</v>
      </c>
      <c r="BI13" s="72">
        <v>0</v>
      </c>
      <c r="BJ13" s="73">
        <v>0</v>
      </c>
      <c r="BK13" s="72">
        <v>0</v>
      </c>
      <c r="BL13" s="72">
        <v>0</v>
      </c>
      <c r="BM13" s="73">
        <v>0</v>
      </c>
      <c r="BN13" s="72">
        <v>0</v>
      </c>
      <c r="BO13" s="72">
        <v>0</v>
      </c>
      <c r="BP13" s="73">
        <v>0</v>
      </c>
      <c r="BQ13" s="72">
        <v>0</v>
      </c>
      <c r="BR13" s="72">
        <v>0</v>
      </c>
      <c r="BS13" s="73">
        <v>0</v>
      </c>
      <c r="BT13" s="72">
        <v>0</v>
      </c>
      <c r="BU13" s="72">
        <v>0</v>
      </c>
      <c r="BV13" s="73">
        <v>0</v>
      </c>
      <c r="BW13" s="72">
        <v>0</v>
      </c>
      <c r="BX13" s="72">
        <v>0</v>
      </c>
      <c r="BY13" s="73">
        <v>0</v>
      </c>
      <c r="BZ13" s="72">
        <v>0</v>
      </c>
      <c r="CA13" s="72">
        <v>0</v>
      </c>
      <c r="CB13" s="73">
        <v>0</v>
      </c>
      <c r="CC13" s="72">
        <v>0</v>
      </c>
      <c r="CD13" s="72">
        <v>0</v>
      </c>
      <c r="CE13" s="73">
        <v>0</v>
      </c>
    </row>
    <row r="14" spans="1:83">
      <c r="A14" s="68">
        <v>11</v>
      </c>
      <c r="B14" s="69"/>
      <c r="C14" s="70"/>
      <c r="D14" s="71"/>
      <c r="E14" s="72">
        <v>0</v>
      </c>
      <c r="F14" s="72">
        <v>0</v>
      </c>
      <c r="G14" s="73">
        <v>0</v>
      </c>
      <c r="H14" s="72">
        <v>0</v>
      </c>
      <c r="I14" s="72">
        <v>0</v>
      </c>
      <c r="J14" s="73">
        <v>0</v>
      </c>
      <c r="K14" s="72">
        <v>0</v>
      </c>
      <c r="L14" s="72">
        <v>0</v>
      </c>
      <c r="M14" s="73">
        <v>0</v>
      </c>
      <c r="N14" s="72">
        <v>0</v>
      </c>
      <c r="O14" s="72">
        <v>0</v>
      </c>
      <c r="P14" s="73">
        <v>0</v>
      </c>
      <c r="Q14" s="77"/>
      <c r="R14" s="72">
        <v>0</v>
      </c>
      <c r="S14" s="72">
        <v>0</v>
      </c>
      <c r="T14" s="73">
        <v>0</v>
      </c>
      <c r="U14" s="72">
        <v>0</v>
      </c>
      <c r="V14" s="72">
        <v>0</v>
      </c>
      <c r="W14" s="73">
        <v>0</v>
      </c>
      <c r="X14" s="72">
        <v>0</v>
      </c>
      <c r="Y14" s="72">
        <v>0</v>
      </c>
      <c r="Z14" s="73">
        <v>0</v>
      </c>
      <c r="AA14" s="72">
        <v>0</v>
      </c>
      <c r="AB14" s="72">
        <v>0</v>
      </c>
      <c r="AC14" s="73">
        <v>0</v>
      </c>
      <c r="AD14" s="72">
        <v>0</v>
      </c>
      <c r="AE14" s="72">
        <v>0</v>
      </c>
      <c r="AF14" s="73">
        <v>0</v>
      </c>
      <c r="AG14" s="72">
        <v>0</v>
      </c>
      <c r="AH14" s="72">
        <v>0</v>
      </c>
      <c r="AI14" s="73">
        <v>0</v>
      </c>
      <c r="AJ14" s="72">
        <v>0</v>
      </c>
      <c r="AK14" s="72">
        <v>0</v>
      </c>
      <c r="AL14" s="73">
        <v>0</v>
      </c>
      <c r="AM14" s="72">
        <v>0</v>
      </c>
      <c r="AN14" s="72">
        <v>0</v>
      </c>
      <c r="AO14" s="73">
        <v>0</v>
      </c>
      <c r="AP14" s="72">
        <v>0</v>
      </c>
      <c r="AQ14" s="72">
        <v>0</v>
      </c>
      <c r="AR14" s="73">
        <v>0</v>
      </c>
      <c r="AS14" s="72">
        <v>0</v>
      </c>
      <c r="AT14" s="72">
        <v>0</v>
      </c>
      <c r="AU14" s="73">
        <v>0</v>
      </c>
      <c r="AV14" s="72">
        <v>0</v>
      </c>
      <c r="AW14" s="72">
        <v>0</v>
      </c>
      <c r="AX14" s="73">
        <v>0</v>
      </c>
      <c r="AY14" s="72">
        <v>0</v>
      </c>
      <c r="AZ14" s="72">
        <v>0</v>
      </c>
      <c r="BA14" s="73">
        <v>0</v>
      </c>
      <c r="BB14" s="72">
        <v>0</v>
      </c>
      <c r="BC14" s="72">
        <v>0</v>
      </c>
      <c r="BD14" s="73">
        <v>0</v>
      </c>
      <c r="BE14" s="72">
        <v>0</v>
      </c>
      <c r="BF14" s="72">
        <v>0</v>
      </c>
      <c r="BG14" s="73">
        <v>0</v>
      </c>
      <c r="BH14" s="72">
        <v>0</v>
      </c>
      <c r="BI14" s="72">
        <v>0</v>
      </c>
      <c r="BJ14" s="73">
        <v>0</v>
      </c>
      <c r="BK14" s="72">
        <v>0</v>
      </c>
      <c r="BL14" s="72">
        <v>0</v>
      </c>
      <c r="BM14" s="73">
        <v>0</v>
      </c>
      <c r="BN14" s="72">
        <v>0</v>
      </c>
      <c r="BO14" s="72">
        <v>0</v>
      </c>
      <c r="BP14" s="73">
        <v>0</v>
      </c>
      <c r="BQ14" s="72">
        <v>0</v>
      </c>
      <c r="BR14" s="72">
        <v>0</v>
      </c>
      <c r="BS14" s="73">
        <v>0</v>
      </c>
      <c r="BT14" s="72">
        <v>0</v>
      </c>
      <c r="BU14" s="72">
        <v>0</v>
      </c>
      <c r="BV14" s="73">
        <v>0</v>
      </c>
      <c r="BW14" s="72">
        <v>0</v>
      </c>
      <c r="BX14" s="72">
        <v>0</v>
      </c>
      <c r="BY14" s="73">
        <v>0</v>
      </c>
      <c r="BZ14" s="72">
        <v>0</v>
      </c>
      <c r="CA14" s="72">
        <v>0</v>
      </c>
      <c r="CB14" s="73">
        <v>0</v>
      </c>
      <c r="CC14" s="72">
        <v>0</v>
      </c>
      <c r="CD14" s="72">
        <v>0</v>
      </c>
      <c r="CE14" s="73">
        <v>0</v>
      </c>
    </row>
    <row r="15" spans="1:83">
      <c r="A15" s="68">
        <v>12</v>
      </c>
      <c r="B15" s="69"/>
      <c r="C15" s="70"/>
      <c r="D15" s="71"/>
      <c r="E15" s="72">
        <v>0</v>
      </c>
      <c r="F15" s="72">
        <v>0</v>
      </c>
      <c r="G15" s="73">
        <v>0</v>
      </c>
      <c r="H15" s="72">
        <v>0</v>
      </c>
      <c r="I15" s="72">
        <v>0</v>
      </c>
      <c r="J15" s="73">
        <v>0</v>
      </c>
      <c r="K15" s="72">
        <v>0</v>
      </c>
      <c r="L15" s="72">
        <v>0</v>
      </c>
      <c r="M15" s="73">
        <v>0</v>
      </c>
      <c r="N15" s="72">
        <v>0</v>
      </c>
      <c r="O15" s="72">
        <v>0</v>
      </c>
      <c r="P15" s="73">
        <v>0</v>
      </c>
      <c r="Q15" s="77"/>
      <c r="R15" s="72">
        <v>0</v>
      </c>
      <c r="S15" s="72">
        <v>0</v>
      </c>
      <c r="T15" s="73">
        <v>0</v>
      </c>
      <c r="U15" s="72">
        <v>0</v>
      </c>
      <c r="V15" s="72">
        <v>0</v>
      </c>
      <c r="W15" s="73">
        <v>0</v>
      </c>
      <c r="X15" s="72">
        <v>0</v>
      </c>
      <c r="Y15" s="72">
        <v>0</v>
      </c>
      <c r="Z15" s="73">
        <v>0</v>
      </c>
      <c r="AA15" s="72">
        <v>0</v>
      </c>
      <c r="AB15" s="72">
        <v>0</v>
      </c>
      <c r="AC15" s="73">
        <v>0</v>
      </c>
      <c r="AD15" s="72">
        <v>0</v>
      </c>
      <c r="AE15" s="72">
        <v>0</v>
      </c>
      <c r="AF15" s="73">
        <v>0</v>
      </c>
      <c r="AG15" s="72">
        <v>0</v>
      </c>
      <c r="AH15" s="72">
        <v>0</v>
      </c>
      <c r="AI15" s="73">
        <v>0</v>
      </c>
      <c r="AJ15" s="72">
        <v>0</v>
      </c>
      <c r="AK15" s="72">
        <v>0</v>
      </c>
      <c r="AL15" s="73">
        <v>0</v>
      </c>
      <c r="AM15" s="72">
        <v>0</v>
      </c>
      <c r="AN15" s="72">
        <v>0</v>
      </c>
      <c r="AO15" s="73">
        <v>0</v>
      </c>
      <c r="AP15" s="72">
        <v>0</v>
      </c>
      <c r="AQ15" s="72">
        <v>0</v>
      </c>
      <c r="AR15" s="73">
        <v>0</v>
      </c>
      <c r="AS15" s="72">
        <v>0</v>
      </c>
      <c r="AT15" s="72">
        <v>0</v>
      </c>
      <c r="AU15" s="73">
        <v>0</v>
      </c>
      <c r="AV15" s="72">
        <v>0</v>
      </c>
      <c r="AW15" s="72">
        <v>0</v>
      </c>
      <c r="AX15" s="73">
        <v>0</v>
      </c>
      <c r="AY15" s="72">
        <v>0</v>
      </c>
      <c r="AZ15" s="72">
        <v>0</v>
      </c>
      <c r="BA15" s="73">
        <v>0</v>
      </c>
      <c r="BB15" s="72">
        <v>0</v>
      </c>
      <c r="BC15" s="72">
        <v>0</v>
      </c>
      <c r="BD15" s="73">
        <v>0</v>
      </c>
      <c r="BE15" s="72">
        <v>0</v>
      </c>
      <c r="BF15" s="72">
        <v>0</v>
      </c>
      <c r="BG15" s="73">
        <v>0</v>
      </c>
      <c r="BH15" s="72">
        <v>0</v>
      </c>
      <c r="BI15" s="72">
        <v>0</v>
      </c>
      <c r="BJ15" s="73">
        <v>0</v>
      </c>
      <c r="BK15" s="72">
        <v>0</v>
      </c>
      <c r="BL15" s="72">
        <v>0</v>
      </c>
      <c r="BM15" s="73">
        <v>0</v>
      </c>
      <c r="BN15" s="72">
        <v>0</v>
      </c>
      <c r="BO15" s="72">
        <v>0</v>
      </c>
      <c r="BP15" s="73">
        <v>0</v>
      </c>
      <c r="BQ15" s="72">
        <v>0</v>
      </c>
      <c r="BR15" s="72">
        <v>0</v>
      </c>
      <c r="BS15" s="73">
        <v>0</v>
      </c>
      <c r="BT15" s="72">
        <v>0</v>
      </c>
      <c r="BU15" s="72">
        <v>0</v>
      </c>
      <c r="BV15" s="73">
        <v>0</v>
      </c>
      <c r="BW15" s="72">
        <v>0</v>
      </c>
      <c r="BX15" s="72">
        <v>0</v>
      </c>
      <c r="BY15" s="73">
        <v>0</v>
      </c>
      <c r="BZ15" s="72">
        <v>0</v>
      </c>
      <c r="CA15" s="72">
        <v>0</v>
      </c>
      <c r="CB15" s="73">
        <v>0</v>
      </c>
      <c r="CC15" s="72">
        <v>0</v>
      </c>
      <c r="CD15" s="72">
        <v>0</v>
      </c>
      <c r="CE15" s="73">
        <v>0</v>
      </c>
    </row>
    <row r="16" spans="1:83">
      <c r="A16" s="68">
        <v>13</v>
      </c>
      <c r="B16" s="69"/>
      <c r="C16" s="70"/>
      <c r="D16" s="71"/>
      <c r="E16" s="72">
        <v>0</v>
      </c>
      <c r="F16" s="72">
        <v>0</v>
      </c>
      <c r="G16" s="73">
        <v>0</v>
      </c>
      <c r="H16" s="72">
        <v>0</v>
      </c>
      <c r="I16" s="72">
        <v>0</v>
      </c>
      <c r="J16" s="73">
        <v>0</v>
      </c>
      <c r="K16" s="72">
        <v>0</v>
      </c>
      <c r="L16" s="72">
        <v>0</v>
      </c>
      <c r="M16" s="73">
        <v>0</v>
      </c>
      <c r="N16" s="72">
        <v>0</v>
      </c>
      <c r="O16" s="72">
        <v>0</v>
      </c>
      <c r="P16" s="73">
        <v>0</v>
      </c>
      <c r="Q16" s="77"/>
      <c r="R16" s="72">
        <v>0</v>
      </c>
      <c r="S16" s="72">
        <v>0</v>
      </c>
      <c r="T16" s="73">
        <v>0</v>
      </c>
      <c r="U16" s="72">
        <v>0</v>
      </c>
      <c r="V16" s="72">
        <v>0</v>
      </c>
      <c r="W16" s="73">
        <v>0</v>
      </c>
      <c r="X16" s="72">
        <v>0</v>
      </c>
      <c r="Y16" s="72">
        <v>0</v>
      </c>
      <c r="Z16" s="73">
        <v>0</v>
      </c>
      <c r="AA16" s="72">
        <v>0</v>
      </c>
      <c r="AB16" s="72">
        <v>0</v>
      </c>
      <c r="AC16" s="73">
        <v>0</v>
      </c>
      <c r="AD16" s="72">
        <v>0</v>
      </c>
      <c r="AE16" s="72">
        <v>0</v>
      </c>
      <c r="AF16" s="73">
        <v>0</v>
      </c>
      <c r="AG16" s="72">
        <v>0</v>
      </c>
      <c r="AH16" s="72">
        <v>0</v>
      </c>
      <c r="AI16" s="73">
        <v>0</v>
      </c>
      <c r="AJ16" s="72">
        <v>0</v>
      </c>
      <c r="AK16" s="72">
        <v>0</v>
      </c>
      <c r="AL16" s="73">
        <v>0</v>
      </c>
      <c r="AM16" s="72">
        <v>0</v>
      </c>
      <c r="AN16" s="72">
        <v>0</v>
      </c>
      <c r="AO16" s="73">
        <v>0</v>
      </c>
      <c r="AP16" s="72">
        <v>0</v>
      </c>
      <c r="AQ16" s="72">
        <v>0</v>
      </c>
      <c r="AR16" s="73">
        <v>0</v>
      </c>
      <c r="AS16" s="72">
        <v>0</v>
      </c>
      <c r="AT16" s="72">
        <v>0</v>
      </c>
      <c r="AU16" s="73">
        <v>0</v>
      </c>
      <c r="AV16" s="72">
        <v>0</v>
      </c>
      <c r="AW16" s="72">
        <v>0</v>
      </c>
      <c r="AX16" s="73">
        <v>0</v>
      </c>
      <c r="AY16" s="72">
        <v>0</v>
      </c>
      <c r="AZ16" s="72">
        <v>0</v>
      </c>
      <c r="BA16" s="73">
        <v>0</v>
      </c>
      <c r="BB16" s="72">
        <v>0</v>
      </c>
      <c r="BC16" s="72">
        <v>0</v>
      </c>
      <c r="BD16" s="73">
        <v>0</v>
      </c>
      <c r="BE16" s="72">
        <v>0</v>
      </c>
      <c r="BF16" s="72">
        <v>0</v>
      </c>
      <c r="BG16" s="73">
        <v>0</v>
      </c>
      <c r="BH16" s="72">
        <v>0</v>
      </c>
      <c r="BI16" s="72">
        <v>0</v>
      </c>
      <c r="BJ16" s="73">
        <v>0</v>
      </c>
      <c r="BK16" s="72">
        <v>0</v>
      </c>
      <c r="BL16" s="72">
        <v>0</v>
      </c>
      <c r="BM16" s="73">
        <v>0</v>
      </c>
      <c r="BN16" s="72">
        <v>0</v>
      </c>
      <c r="BO16" s="72">
        <v>0</v>
      </c>
      <c r="BP16" s="73">
        <v>0</v>
      </c>
      <c r="BQ16" s="72">
        <v>0</v>
      </c>
      <c r="BR16" s="72">
        <v>0</v>
      </c>
      <c r="BS16" s="73">
        <v>0</v>
      </c>
      <c r="BT16" s="72">
        <v>0</v>
      </c>
      <c r="BU16" s="72">
        <v>0</v>
      </c>
      <c r="BV16" s="73">
        <v>0</v>
      </c>
      <c r="BW16" s="72">
        <v>0</v>
      </c>
      <c r="BX16" s="72">
        <v>0</v>
      </c>
      <c r="BY16" s="73">
        <v>0</v>
      </c>
      <c r="BZ16" s="72">
        <v>0</v>
      </c>
      <c r="CA16" s="72">
        <v>0</v>
      </c>
      <c r="CB16" s="73">
        <v>0</v>
      </c>
      <c r="CC16" s="72">
        <v>0</v>
      </c>
      <c r="CD16" s="72">
        <v>0</v>
      </c>
      <c r="CE16" s="73">
        <v>0</v>
      </c>
    </row>
    <row r="17" spans="1:83">
      <c r="A17" s="68">
        <v>14</v>
      </c>
      <c r="B17" s="69"/>
      <c r="C17" s="70"/>
      <c r="D17" s="71"/>
      <c r="E17" s="72">
        <v>0</v>
      </c>
      <c r="F17" s="72">
        <v>0</v>
      </c>
      <c r="G17" s="73">
        <v>0</v>
      </c>
      <c r="H17" s="72">
        <v>0</v>
      </c>
      <c r="I17" s="72">
        <v>0</v>
      </c>
      <c r="J17" s="73">
        <v>0</v>
      </c>
      <c r="K17" s="72">
        <v>0</v>
      </c>
      <c r="L17" s="72">
        <v>0</v>
      </c>
      <c r="M17" s="73">
        <v>0</v>
      </c>
      <c r="N17" s="72">
        <v>0</v>
      </c>
      <c r="O17" s="72">
        <v>0</v>
      </c>
      <c r="P17" s="73">
        <v>0</v>
      </c>
      <c r="Q17" s="77"/>
      <c r="R17" s="72">
        <v>0</v>
      </c>
      <c r="S17" s="72">
        <v>0</v>
      </c>
      <c r="T17" s="73">
        <v>0</v>
      </c>
      <c r="U17" s="72">
        <v>0</v>
      </c>
      <c r="V17" s="72">
        <v>0</v>
      </c>
      <c r="W17" s="73">
        <v>0</v>
      </c>
      <c r="X17" s="72">
        <v>0</v>
      </c>
      <c r="Y17" s="72">
        <v>0</v>
      </c>
      <c r="Z17" s="73">
        <v>0</v>
      </c>
      <c r="AA17" s="72">
        <v>0</v>
      </c>
      <c r="AB17" s="72">
        <v>0</v>
      </c>
      <c r="AC17" s="73">
        <v>0</v>
      </c>
      <c r="AD17" s="72">
        <v>0</v>
      </c>
      <c r="AE17" s="72">
        <v>0</v>
      </c>
      <c r="AF17" s="73">
        <v>0</v>
      </c>
      <c r="AG17" s="72">
        <v>0</v>
      </c>
      <c r="AH17" s="72">
        <v>0</v>
      </c>
      <c r="AI17" s="73">
        <v>0</v>
      </c>
      <c r="AJ17" s="72">
        <v>0</v>
      </c>
      <c r="AK17" s="72">
        <v>0</v>
      </c>
      <c r="AL17" s="73">
        <v>0</v>
      </c>
      <c r="AM17" s="72">
        <v>0</v>
      </c>
      <c r="AN17" s="72">
        <v>0</v>
      </c>
      <c r="AO17" s="73">
        <v>0</v>
      </c>
      <c r="AP17" s="72">
        <v>0</v>
      </c>
      <c r="AQ17" s="72">
        <v>0</v>
      </c>
      <c r="AR17" s="73">
        <v>0</v>
      </c>
      <c r="AS17" s="72">
        <v>0</v>
      </c>
      <c r="AT17" s="72">
        <v>0</v>
      </c>
      <c r="AU17" s="73">
        <v>0</v>
      </c>
      <c r="AV17" s="72">
        <v>0</v>
      </c>
      <c r="AW17" s="72">
        <v>0</v>
      </c>
      <c r="AX17" s="73">
        <v>0</v>
      </c>
      <c r="AY17" s="72">
        <v>0</v>
      </c>
      <c r="AZ17" s="72">
        <v>0</v>
      </c>
      <c r="BA17" s="73">
        <v>0</v>
      </c>
      <c r="BB17" s="72">
        <v>0</v>
      </c>
      <c r="BC17" s="72">
        <v>0</v>
      </c>
      <c r="BD17" s="73">
        <v>0</v>
      </c>
      <c r="BE17" s="72">
        <v>0</v>
      </c>
      <c r="BF17" s="72">
        <v>0</v>
      </c>
      <c r="BG17" s="73">
        <v>0</v>
      </c>
      <c r="BH17" s="72">
        <v>0</v>
      </c>
      <c r="BI17" s="72">
        <v>0</v>
      </c>
      <c r="BJ17" s="73">
        <v>0</v>
      </c>
      <c r="BK17" s="72">
        <v>0</v>
      </c>
      <c r="BL17" s="72">
        <v>0</v>
      </c>
      <c r="BM17" s="73">
        <v>0</v>
      </c>
      <c r="BN17" s="72">
        <v>0</v>
      </c>
      <c r="BO17" s="72">
        <v>0</v>
      </c>
      <c r="BP17" s="73">
        <v>0</v>
      </c>
      <c r="BQ17" s="72">
        <v>0</v>
      </c>
      <c r="BR17" s="72">
        <v>0</v>
      </c>
      <c r="BS17" s="73">
        <v>0</v>
      </c>
      <c r="BT17" s="72">
        <v>0</v>
      </c>
      <c r="BU17" s="72">
        <v>0</v>
      </c>
      <c r="BV17" s="73">
        <v>0</v>
      </c>
      <c r="BW17" s="72">
        <v>0</v>
      </c>
      <c r="BX17" s="72">
        <v>0</v>
      </c>
      <c r="BY17" s="73">
        <v>0</v>
      </c>
      <c r="BZ17" s="72">
        <v>0</v>
      </c>
      <c r="CA17" s="72">
        <v>0</v>
      </c>
      <c r="CB17" s="73">
        <v>0</v>
      </c>
      <c r="CC17" s="72">
        <v>0</v>
      </c>
      <c r="CD17" s="72">
        <v>0</v>
      </c>
      <c r="CE17" s="73">
        <v>0</v>
      </c>
    </row>
    <row r="18" spans="1:83">
      <c r="A18" s="68">
        <v>15</v>
      </c>
      <c r="B18" s="69"/>
      <c r="C18" s="70"/>
      <c r="D18" s="71"/>
      <c r="E18" s="72">
        <v>0</v>
      </c>
      <c r="F18" s="72">
        <v>0</v>
      </c>
      <c r="G18" s="73">
        <v>0</v>
      </c>
      <c r="H18" s="72">
        <v>0</v>
      </c>
      <c r="I18" s="72">
        <v>0</v>
      </c>
      <c r="J18" s="73">
        <v>0</v>
      </c>
      <c r="K18" s="72">
        <v>0</v>
      </c>
      <c r="L18" s="72">
        <v>0</v>
      </c>
      <c r="M18" s="73">
        <v>0</v>
      </c>
      <c r="N18" s="72">
        <v>0</v>
      </c>
      <c r="O18" s="72">
        <v>0</v>
      </c>
      <c r="P18" s="73">
        <v>0</v>
      </c>
      <c r="Q18" s="77"/>
      <c r="R18" s="72">
        <v>0</v>
      </c>
      <c r="S18" s="72">
        <v>0</v>
      </c>
      <c r="T18" s="73">
        <v>0</v>
      </c>
      <c r="U18" s="72">
        <v>0</v>
      </c>
      <c r="V18" s="72">
        <v>0</v>
      </c>
      <c r="W18" s="73">
        <v>0</v>
      </c>
      <c r="X18" s="72">
        <v>0</v>
      </c>
      <c r="Y18" s="72">
        <v>0</v>
      </c>
      <c r="Z18" s="73">
        <v>0</v>
      </c>
      <c r="AA18" s="72">
        <v>0</v>
      </c>
      <c r="AB18" s="72">
        <v>0</v>
      </c>
      <c r="AC18" s="73">
        <v>0</v>
      </c>
      <c r="AD18" s="72">
        <v>0</v>
      </c>
      <c r="AE18" s="72">
        <v>0</v>
      </c>
      <c r="AF18" s="73">
        <v>0</v>
      </c>
      <c r="AG18" s="72">
        <v>0</v>
      </c>
      <c r="AH18" s="72">
        <v>0</v>
      </c>
      <c r="AI18" s="73">
        <v>0</v>
      </c>
      <c r="AJ18" s="72">
        <v>0</v>
      </c>
      <c r="AK18" s="72">
        <v>0</v>
      </c>
      <c r="AL18" s="73">
        <v>0</v>
      </c>
      <c r="AM18" s="72">
        <v>0</v>
      </c>
      <c r="AN18" s="72">
        <v>0</v>
      </c>
      <c r="AO18" s="73">
        <v>0</v>
      </c>
      <c r="AP18" s="72">
        <v>0</v>
      </c>
      <c r="AQ18" s="72">
        <v>0</v>
      </c>
      <c r="AR18" s="73">
        <v>0</v>
      </c>
      <c r="AS18" s="72">
        <v>0</v>
      </c>
      <c r="AT18" s="72">
        <v>0</v>
      </c>
      <c r="AU18" s="73">
        <v>0</v>
      </c>
      <c r="AV18" s="72">
        <v>0</v>
      </c>
      <c r="AW18" s="72">
        <v>0</v>
      </c>
      <c r="AX18" s="73">
        <v>0</v>
      </c>
      <c r="AY18" s="72">
        <v>0</v>
      </c>
      <c r="AZ18" s="72">
        <v>0</v>
      </c>
      <c r="BA18" s="73">
        <v>0</v>
      </c>
      <c r="BB18" s="72">
        <v>0</v>
      </c>
      <c r="BC18" s="72">
        <v>0</v>
      </c>
      <c r="BD18" s="73">
        <v>0</v>
      </c>
      <c r="BE18" s="72">
        <v>0</v>
      </c>
      <c r="BF18" s="72">
        <v>0</v>
      </c>
      <c r="BG18" s="73">
        <v>0</v>
      </c>
      <c r="BH18" s="72">
        <v>0</v>
      </c>
      <c r="BI18" s="72">
        <v>0</v>
      </c>
      <c r="BJ18" s="73">
        <v>0</v>
      </c>
      <c r="BK18" s="72">
        <v>0</v>
      </c>
      <c r="BL18" s="72">
        <v>0</v>
      </c>
      <c r="BM18" s="73">
        <v>0</v>
      </c>
      <c r="BN18" s="72">
        <v>0</v>
      </c>
      <c r="BO18" s="72">
        <v>0</v>
      </c>
      <c r="BP18" s="73">
        <v>0</v>
      </c>
      <c r="BQ18" s="72">
        <v>0</v>
      </c>
      <c r="BR18" s="72">
        <v>0</v>
      </c>
      <c r="BS18" s="73">
        <v>0</v>
      </c>
      <c r="BT18" s="72">
        <v>0</v>
      </c>
      <c r="BU18" s="72">
        <v>0</v>
      </c>
      <c r="BV18" s="73">
        <v>0</v>
      </c>
      <c r="BW18" s="72">
        <v>0</v>
      </c>
      <c r="BX18" s="72">
        <v>0</v>
      </c>
      <c r="BY18" s="73">
        <v>0</v>
      </c>
      <c r="BZ18" s="72">
        <v>0</v>
      </c>
      <c r="CA18" s="72">
        <v>0</v>
      </c>
      <c r="CB18" s="73">
        <v>0</v>
      </c>
      <c r="CC18" s="72">
        <v>0</v>
      </c>
      <c r="CD18" s="72">
        <v>0</v>
      </c>
      <c r="CE18" s="73">
        <v>0</v>
      </c>
    </row>
    <row r="19" spans="1:83">
      <c r="A19" s="68">
        <v>16</v>
      </c>
      <c r="B19" s="69"/>
      <c r="C19" s="70"/>
      <c r="D19" s="71"/>
      <c r="E19" s="72">
        <v>0</v>
      </c>
      <c r="F19" s="72">
        <v>0</v>
      </c>
      <c r="G19" s="73">
        <v>0</v>
      </c>
      <c r="H19" s="72">
        <v>0</v>
      </c>
      <c r="I19" s="72">
        <v>0</v>
      </c>
      <c r="J19" s="73">
        <v>0</v>
      </c>
      <c r="K19" s="72">
        <v>0</v>
      </c>
      <c r="L19" s="72">
        <v>0</v>
      </c>
      <c r="M19" s="73">
        <v>0</v>
      </c>
      <c r="N19" s="72">
        <v>0</v>
      </c>
      <c r="O19" s="72">
        <v>0</v>
      </c>
      <c r="P19" s="73">
        <v>0</v>
      </c>
      <c r="Q19" s="77"/>
      <c r="R19" s="72">
        <v>0</v>
      </c>
      <c r="S19" s="72">
        <v>0</v>
      </c>
      <c r="T19" s="73">
        <v>0</v>
      </c>
      <c r="U19" s="72">
        <v>0</v>
      </c>
      <c r="V19" s="72">
        <v>0</v>
      </c>
      <c r="W19" s="73">
        <v>0</v>
      </c>
      <c r="X19" s="72">
        <v>0</v>
      </c>
      <c r="Y19" s="72">
        <v>0</v>
      </c>
      <c r="Z19" s="73">
        <v>0</v>
      </c>
      <c r="AA19" s="72">
        <v>0</v>
      </c>
      <c r="AB19" s="72">
        <v>0</v>
      </c>
      <c r="AC19" s="73">
        <v>0</v>
      </c>
      <c r="AD19" s="72">
        <v>0</v>
      </c>
      <c r="AE19" s="72">
        <v>0</v>
      </c>
      <c r="AF19" s="73">
        <v>0</v>
      </c>
      <c r="AG19" s="72">
        <v>0</v>
      </c>
      <c r="AH19" s="72">
        <v>0</v>
      </c>
      <c r="AI19" s="73">
        <v>0</v>
      </c>
      <c r="AJ19" s="72">
        <v>0</v>
      </c>
      <c r="AK19" s="72">
        <v>0</v>
      </c>
      <c r="AL19" s="73">
        <v>0</v>
      </c>
      <c r="AM19" s="72">
        <v>0</v>
      </c>
      <c r="AN19" s="72">
        <v>0</v>
      </c>
      <c r="AO19" s="73">
        <v>0</v>
      </c>
      <c r="AP19" s="72">
        <v>0</v>
      </c>
      <c r="AQ19" s="72">
        <v>0</v>
      </c>
      <c r="AR19" s="73">
        <v>0</v>
      </c>
      <c r="AS19" s="72">
        <v>0</v>
      </c>
      <c r="AT19" s="72">
        <v>0</v>
      </c>
      <c r="AU19" s="73">
        <v>0</v>
      </c>
      <c r="AV19" s="72">
        <v>0</v>
      </c>
      <c r="AW19" s="72">
        <v>0</v>
      </c>
      <c r="AX19" s="73">
        <v>0</v>
      </c>
      <c r="AY19" s="72">
        <v>0</v>
      </c>
      <c r="AZ19" s="72">
        <v>0</v>
      </c>
      <c r="BA19" s="73">
        <v>0</v>
      </c>
      <c r="BB19" s="72">
        <v>0</v>
      </c>
      <c r="BC19" s="72">
        <v>0</v>
      </c>
      <c r="BD19" s="73">
        <v>0</v>
      </c>
      <c r="BE19" s="72">
        <v>0</v>
      </c>
      <c r="BF19" s="72">
        <v>0</v>
      </c>
      <c r="BG19" s="73">
        <v>0</v>
      </c>
      <c r="BH19" s="72">
        <v>0</v>
      </c>
      <c r="BI19" s="72">
        <v>0</v>
      </c>
      <c r="BJ19" s="73">
        <v>0</v>
      </c>
      <c r="BK19" s="72">
        <v>0</v>
      </c>
      <c r="BL19" s="72">
        <v>0</v>
      </c>
      <c r="BM19" s="73">
        <v>0</v>
      </c>
      <c r="BN19" s="72">
        <v>0</v>
      </c>
      <c r="BO19" s="72">
        <v>0</v>
      </c>
      <c r="BP19" s="73">
        <v>0</v>
      </c>
      <c r="BQ19" s="72">
        <v>0</v>
      </c>
      <c r="BR19" s="72">
        <v>0</v>
      </c>
      <c r="BS19" s="73">
        <v>0</v>
      </c>
      <c r="BT19" s="72">
        <v>0</v>
      </c>
      <c r="BU19" s="72">
        <v>0</v>
      </c>
      <c r="BV19" s="73">
        <v>0</v>
      </c>
      <c r="BW19" s="72">
        <v>0</v>
      </c>
      <c r="BX19" s="72">
        <v>0</v>
      </c>
      <c r="BY19" s="73">
        <v>0</v>
      </c>
      <c r="BZ19" s="72">
        <v>0</v>
      </c>
      <c r="CA19" s="72">
        <v>0</v>
      </c>
      <c r="CB19" s="73">
        <v>0</v>
      </c>
      <c r="CC19" s="72">
        <v>0</v>
      </c>
      <c r="CD19" s="72">
        <v>0</v>
      </c>
      <c r="CE19" s="73">
        <v>0</v>
      </c>
    </row>
    <row r="20" spans="1:83">
      <c r="A20" s="68">
        <v>17</v>
      </c>
      <c r="B20" s="69"/>
      <c r="C20" s="70"/>
      <c r="D20" s="71"/>
      <c r="E20" s="72">
        <v>0</v>
      </c>
      <c r="F20" s="72">
        <v>0</v>
      </c>
      <c r="G20" s="73">
        <v>0</v>
      </c>
      <c r="H20" s="72">
        <v>0</v>
      </c>
      <c r="I20" s="72">
        <v>0</v>
      </c>
      <c r="J20" s="73">
        <v>0</v>
      </c>
      <c r="K20" s="72">
        <v>0</v>
      </c>
      <c r="L20" s="72">
        <v>0</v>
      </c>
      <c r="M20" s="73">
        <v>0</v>
      </c>
      <c r="N20" s="72">
        <v>0</v>
      </c>
      <c r="O20" s="72">
        <v>0</v>
      </c>
      <c r="P20" s="73">
        <v>0</v>
      </c>
      <c r="Q20" s="77"/>
      <c r="R20" s="72">
        <v>0</v>
      </c>
      <c r="S20" s="72">
        <v>0</v>
      </c>
      <c r="T20" s="73">
        <v>0</v>
      </c>
      <c r="U20" s="72">
        <v>0</v>
      </c>
      <c r="V20" s="72">
        <v>0</v>
      </c>
      <c r="W20" s="73">
        <v>0</v>
      </c>
      <c r="X20" s="72">
        <v>0</v>
      </c>
      <c r="Y20" s="72">
        <v>0</v>
      </c>
      <c r="Z20" s="73">
        <v>0</v>
      </c>
      <c r="AA20" s="72">
        <v>0</v>
      </c>
      <c r="AB20" s="72">
        <v>0</v>
      </c>
      <c r="AC20" s="73">
        <v>0</v>
      </c>
      <c r="AD20" s="72">
        <v>0</v>
      </c>
      <c r="AE20" s="72">
        <v>0</v>
      </c>
      <c r="AF20" s="73">
        <v>0</v>
      </c>
      <c r="AG20" s="72">
        <v>0</v>
      </c>
      <c r="AH20" s="72">
        <v>0</v>
      </c>
      <c r="AI20" s="73">
        <v>0</v>
      </c>
      <c r="AJ20" s="72">
        <v>0</v>
      </c>
      <c r="AK20" s="72">
        <v>0</v>
      </c>
      <c r="AL20" s="73">
        <v>0</v>
      </c>
      <c r="AM20" s="72">
        <v>0</v>
      </c>
      <c r="AN20" s="72">
        <v>0</v>
      </c>
      <c r="AO20" s="73">
        <v>0</v>
      </c>
      <c r="AP20" s="72">
        <v>0</v>
      </c>
      <c r="AQ20" s="72">
        <v>0</v>
      </c>
      <c r="AR20" s="73">
        <v>0</v>
      </c>
      <c r="AS20" s="72">
        <v>0</v>
      </c>
      <c r="AT20" s="72">
        <v>0</v>
      </c>
      <c r="AU20" s="73">
        <v>0</v>
      </c>
      <c r="AV20" s="72">
        <v>0</v>
      </c>
      <c r="AW20" s="72">
        <v>0</v>
      </c>
      <c r="AX20" s="73">
        <v>0</v>
      </c>
      <c r="AY20" s="72">
        <v>0</v>
      </c>
      <c r="AZ20" s="72">
        <v>0</v>
      </c>
      <c r="BA20" s="73">
        <v>0</v>
      </c>
      <c r="BB20" s="72">
        <v>0</v>
      </c>
      <c r="BC20" s="72">
        <v>0</v>
      </c>
      <c r="BD20" s="73">
        <v>0</v>
      </c>
      <c r="BE20" s="72">
        <v>0</v>
      </c>
      <c r="BF20" s="72">
        <v>0</v>
      </c>
      <c r="BG20" s="73">
        <v>0</v>
      </c>
      <c r="BH20" s="72">
        <v>0</v>
      </c>
      <c r="BI20" s="72">
        <v>0</v>
      </c>
      <c r="BJ20" s="73">
        <v>0</v>
      </c>
      <c r="BK20" s="72">
        <v>0</v>
      </c>
      <c r="BL20" s="72">
        <v>0</v>
      </c>
      <c r="BM20" s="73">
        <v>0</v>
      </c>
      <c r="BN20" s="72">
        <v>0</v>
      </c>
      <c r="BO20" s="72">
        <v>0</v>
      </c>
      <c r="BP20" s="73">
        <v>0</v>
      </c>
      <c r="BQ20" s="72">
        <v>0</v>
      </c>
      <c r="BR20" s="72">
        <v>0</v>
      </c>
      <c r="BS20" s="73">
        <v>0</v>
      </c>
      <c r="BT20" s="72">
        <v>0</v>
      </c>
      <c r="BU20" s="72">
        <v>0</v>
      </c>
      <c r="BV20" s="73">
        <v>0</v>
      </c>
      <c r="BW20" s="72">
        <v>0</v>
      </c>
      <c r="BX20" s="72">
        <v>0</v>
      </c>
      <c r="BY20" s="73">
        <v>0</v>
      </c>
      <c r="BZ20" s="72">
        <v>0</v>
      </c>
      <c r="CA20" s="72">
        <v>0</v>
      </c>
      <c r="CB20" s="73">
        <v>0</v>
      </c>
      <c r="CC20" s="72">
        <v>0</v>
      </c>
      <c r="CD20" s="72">
        <v>0</v>
      </c>
      <c r="CE20" s="73">
        <v>0</v>
      </c>
    </row>
    <row r="21" spans="1:83">
      <c r="A21" s="68">
        <v>18</v>
      </c>
      <c r="B21" s="69"/>
      <c r="C21" s="70"/>
      <c r="D21" s="71"/>
      <c r="E21" s="72">
        <v>0</v>
      </c>
      <c r="F21" s="72">
        <v>0</v>
      </c>
      <c r="G21" s="73">
        <v>0</v>
      </c>
      <c r="H21" s="72">
        <v>0</v>
      </c>
      <c r="I21" s="72">
        <v>0</v>
      </c>
      <c r="J21" s="73">
        <v>0</v>
      </c>
      <c r="K21" s="72">
        <v>0</v>
      </c>
      <c r="L21" s="72">
        <v>0</v>
      </c>
      <c r="M21" s="73">
        <v>0</v>
      </c>
      <c r="N21" s="72">
        <v>0</v>
      </c>
      <c r="O21" s="72">
        <v>0</v>
      </c>
      <c r="P21" s="73">
        <v>0</v>
      </c>
      <c r="Q21" s="77"/>
      <c r="R21" s="72">
        <v>0</v>
      </c>
      <c r="S21" s="72">
        <v>0</v>
      </c>
      <c r="T21" s="73">
        <v>0</v>
      </c>
      <c r="U21" s="72">
        <v>0</v>
      </c>
      <c r="V21" s="72">
        <v>0</v>
      </c>
      <c r="W21" s="73">
        <v>0</v>
      </c>
      <c r="X21" s="72">
        <v>0</v>
      </c>
      <c r="Y21" s="72">
        <v>0</v>
      </c>
      <c r="Z21" s="73">
        <v>0</v>
      </c>
      <c r="AA21" s="72">
        <v>0</v>
      </c>
      <c r="AB21" s="72">
        <v>0</v>
      </c>
      <c r="AC21" s="73">
        <v>0</v>
      </c>
      <c r="AD21" s="72">
        <v>0</v>
      </c>
      <c r="AE21" s="72">
        <v>0</v>
      </c>
      <c r="AF21" s="73">
        <v>0</v>
      </c>
      <c r="AG21" s="72">
        <v>0</v>
      </c>
      <c r="AH21" s="72">
        <v>0</v>
      </c>
      <c r="AI21" s="73">
        <v>0</v>
      </c>
      <c r="AJ21" s="72">
        <v>0</v>
      </c>
      <c r="AK21" s="72">
        <v>0</v>
      </c>
      <c r="AL21" s="73">
        <v>0</v>
      </c>
      <c r="AM21" s="72">
        <v>0</v>
      </c>
      <c r="AN21" s="72">
        <v>0</v>
      </c>
      <c r="AO21" s="73">
        <v>0</v>
      </c>
      <c r="AP21" s="72">
        <v>0</v>
      </c>
      <c r="AQ21" s="72">
        <v>0</v>
      </c>
      <c r="AR21" s="73">
        <v>0</v>
      </c>
      <c r="AS21" s="72">
        <v>0</v>
      </c>
      <c r="AT21" s="72">
        <v>0</v>
      </c>
      <c r="AU21" s="73">
        <v>0</v>
      </c>
      <c r="AV21" s="72">
        <v>0</v>
      </c>
      <c r="AW21" s="72">
        <v>0</v>
      </c>
      <c r="AX21" s="73">
        <v>0</v>
      </c>
      <c r="AY21" s="72">
        <v>0</v>
      </c>
      <c r="AZ21" s="72">
        <v>0</v>
      </c>
      <c r="BA21" s="73">
        <v>0</v>
      </c>
      <c r="BB21" s="72">
        <v>0</v>
      </c>
      <c r="BC21" s="72">
        <v>0</v>
      </c>
      <c r="BD21" s="73">
        <v>0</v>
      </c>
      <c r="BE21" s="72">
        <v>0</v>
      </c>
      <c r="BF21" s="72">
        <v>0</v>
      </c>
      <c r="BG21" s="73">
        <v>0</v>
      </c>
      <c r="BH21" s="72">
        <v>0</v>
      </c>
      <c r="BI21" s="72">
        <v>0</v>
      </c>
      <c r="BJ21" s="73">
        <v>0</v>
      </c>
      <c r="BK21" s="72">
        <v>0</v>
      </c>
      <c r="BL21" s="72">
        <v>0</v>
      </c>
      <c r="BM21" s="73">
        <v>0</v>
      </c>
      <c r="BN21" s="72">
        <v>0</v>
      </c>
      <c r="BO21" s="72">
        <v>0</v>
      </c>
      <c r="BP21" s="73">
        <v>0</v>
      </c>
      <c r="BQ21" s="72">
        <v>0</v>
      </c>
      <c r="BR21" s="72">
        <v>0</v>
      </c>
      <c r="BS21" s="73">
        <v>0</v>
      </c>
      <c r="BT21" s="72">
        <v>0</v>
      </c>
      <c r="BU21" s="72">
        <v>0</v>
      </c>
      <c r="BV21" s="73">
        <v>0</v>
      </c>
      <c r="BW21" s="72">
        <v>0</v>
      </c>
      <c r="BX21" s="72">
        <v>0</v>
      </c>
      <c r="BY21" s="73">
        <v>0</v>
      </c>
      <c r="BZ21" s="72">
        <v>0</v>
      </c>
      <c r="CA21" s="72">
        <v>0</v>
      </c>
      <c r="CB21" s="73">
        <v>0</v>
      </c>
      <c r="CC21" s="72">
        <v>0</v>
      </c>
      <c r="CD21" s="72">
        <v>0</v>
      </c>
      <c r="CE21" s="73">
        <v>0</v>
      </c>
    </row>
    <row r="22" spans="1:83">
      <c r="A22" s="68">
        <v>19</v>
      </c>
      <c r="B22" s="69"/>
      <c r="C22" s="70"/>
      <c r="D22" s="71"/>
      <c r="E22" s="72">
        <v>0</v>
      </c>
      <c r="F22" s="72">
        <v>0</v>
      </c>
      <c r="G22" s="73">
        <v>0</v>
      </c>
      <c r="H22" s="72">
        <v>0</v>
      </c>
      <c r="I22" s="72">
        <v>0</v>
      </c>
      <c r="J22" s="73">
        <v>0</v>
      </c>
      <c r="K22" s="72">
        <v>0</v>
      </c>
      <c r="L22" s="72">
        <v>0</v>
      </c>
      <c r="M22" s="73">
        <v>0</v>
      </c>
      <c r="N22" s="72">
        <v>0</v>
      </c>
      <c r="O22" s="72">
        <v>0</v>
      </c>
      <c r="P22" s="73">
        <v>0</v>
      </c>
      <c r="Q22" s="77"/>
      <c r="R22" s="72">
        <v>0</v>
      </c>
      <c r="S22" s="72">
        <v>0</v>
      </c>
      <c r="T22" s="73">
        <v>0</v>
      </c>
      <c r="U22" s="72">
        <v>0</v>
      </c>
      <c r="V22" s="72">
        <v>0</v>
      </c>
      <c r="W22" s="73">
        <v>0</v>
      </c>
      <c r="X22" s="72">
        <v>0</v>
      </c>
      <c r="Y22" s="72">
        <v>0</v>
      </c>
      <c r="Z22" s="73">
        <v>0</v>
      </c>
      <c r="AA22" s="72">
        <v>0</v>
      </c>
      <c r="AB22" s="72">
        <v>0</v>
      </c>
      <c r="AC22" s="73">
        <v>0</v>
      </c>
      <c r="AD22" s="72">
        <v>0</v>
      </c>
      <c r="AE22" s="72">
        <v>0</v>
      </c>
      <c r="AF22" s="73">
        <v>0</v>
      </c>
      <c r="AG22" s="72">
        <v>0</v>
      </c>
      <c r="AH22" s="72">
        <v>0</v>
      </c>
      <c r="AI22" s="73">
        <v>0</v>
      </c>
      <c r="AJ22" s="72">
        <v>0</v>
      </c>
      <c r="AK22" s="72">
        <v>0</v>
      </c>
      <c r="AL22" s="73">
        <v>0</v>
      </c>
      <c r="AM22" s="72">
        <v>0</v>
      </c>
      <c r="AN22" s="72">
        <v>0</v>
      </c>
      <c r="AO22" s="73">
        <v>0</v>
      </c>
      <c r="AP22" s="72">
        <v>0</v>
      </c>
      <c r="AQ22" s="72">
        <v>0</v>
      </c>
      <c r="AR22" s="73">
        <v>0</v>
      </c>
      <c r="AS22" s="72">
        <v>0</v>
      </c>
      <c r="AT22" s="72">
        <v>0</v>
      </c>
      <c r="AU22" s="73">
        <v>0</v>
      </c>
      <c r="AV22" s="72">
        <v>0</v>
      </c>
      <c r="AW22" s="72">
        <v>0</v>
      </c>
      <c r="AX22" s="73">
        <v>0</v>
      </c>
      <c r="AY22" s="72">
        <v>0</v>
      </c>
      <c r="AZ22" s="72">
        <v>0</v>
      </c>
      <c r="BA22" s="73">
        <v>0</v>
      </c>
      <c r="BB22" s="72">
        <v>0</v>
      </c>
      <c r="BC22" s="72">
        <v>0</v>
      </c>
      <c r="BD22" s="73">
        <v>0</v>
      </c>
      <c r="BE22" s="72">
        <v>0</v>
      </c>
      <c r="BF22" s="72">
        <v>0</v>
      </c>
      <c r="BG22" s="73">
        <v>0</v>
      </c>
      <c r="BH22" s="72">
        <v>0</v>
      </c>
      <c r="BI22" s="72">
        <v>0</v>
      </c>
      <c r="BJ22" s="73">
        <v>0</v>
      </c>
      <c r="BK22" s="72">
        <v>0</v>
      </c>
      <c r="BL22" s="72">
        <v>0</v>
      </c>
      <c r="BM22" s="73">
        <v>0</v>
      </c>
      <c r="BN22" s="72">
        <v>0</v>
      </c>
      <c r="BO22" s="72">
        <v>0</v>
      </c>
      <c r="BP22" s="73">
        <v>0</v>
      </c>
      <c r="BQ22" s="72">
        <v>0</v>
      </c>
      <c r="BR22" s="72">
        <v>0</v>
      </c>
      <c r="BS22" s="73">
        <v>0</v>
      </c>
      <c r="BT22" s="72">
        <v>0</v>
      </c>
      <c r="BU22" s="72">
        <v>0</v>
      </c>
      <c r="BV22" s="73">
        <v>0</v>
      </c>
      <c r="BW22" s="72">
        <v>0</v>
      </c>
      <c r="BX22" s="72">
        <v>0</v>
      </c>
      <c r="BY22" s="73">
        <v>0</v>
      </c>
      <c r="BZ22" s="72">
        <v>0</v>
      </c>
      <c r="CA22" s="72">
        <v>0</v>
      </c>
      <c r="CB22" s="73">
        <v>0</v>
      </c>
      <c r="CC22" s="72">
        <v>0</v>
      </c>
      <c r="CD22" s="72">
        <v>0</v>
      </c>
      <c r="CE22" s="73">
        <v>0</v>
      </c>
    </row>
    <row r="23" spans="1:83">
      <c r="A23" s="68">
        <v>20</v>
      </c>
      <c r="B23" s="69"/>
      <c r="C23" s="70"/>
      <c r="D23" s="71"/>
      <c r="E23" s="72">
        <v>0</v>
      </c>
      <c r="F23" s="72">
        <v>0</v>
      </c>
      <c r="G23" s="73">
        <v>0</v>
      </c>
      <c r="H23" s="72">
        <v>0</v>
      </c>
      <c r="I23" s="72">
        <v>0</v>
      </c>
      <c r="J23" s="73">
        <v>0</v>
      </c>
      <c r="K23" s="72">
        <v>0</v>
      </c>
      <c r="L23" s="72">
        <v>0</v>
      </c>
      <c r="M23" s="73">
        <v>0</v>
      </c>
      <c r="N23" s="72">
        <v>0</v>
      </c>
      <c r="O23" s="72">
        <v>0</v>
      </c>
      <c r="P23" s="73">
        <v>0</v>
      </c>
      <c r="Q23" s="77"/>
      <c r="R23" s="72">
        <v>0</v>
      </c>
      <c r="S23" s="72">
        <v>0</v>
      </c>
      <c r="T23" s="73">
        <v>0</v>
      </c>
      <c r="U23" s="72">
        <v>0</v>
      </c>
      <c r="V23" s="72">
        <v>0</v>
      </c>
      <c r="W23" s="73">
        <v>0</v>
      </c>
      <c r="X23" s="72">
        <v>0</v>
      </c>
      <c r="Y23" s="72">
        <v>0</v>
      </c>
      <c r="Z23" s="73">
        <v>0</v>
      </c>
      <c r="AA23" s="72">
        <v>0</v>
      </c>
      <c r="AB23" s="72">
        <v>0</v>
      </c>
      <c r="AC23" s="73">
        <v>0</v>
      </c>
      <c r="AD23" s="72">
        <v>0</v>
      </c>
      <c r="AE23" s="72">
        <v>0</v>
      </c>
      <c r="AF23" s="73">
        <v>0</v>
      </c>
      <c r="AG23" s="72">
        <v>0</v>
      </c>
      <c r="AH23" s="72">
        <v>0</v>
      </c>
      <c r="AI23" s="73">
        <v>0</v>
      </c>
      <c r="AJ23" s="72">
        <v>0</v>
      </c>
      <c r="AK23" s="72">
        <v>0</v>
      </c>
      <c r="AL23" s="73">
        <v>0</v>
      </c>
      <c r="AM23" s="72">
        <v>0</v>
      </c>
      <c r="AN23" s="72">
        <v>0</v>
      </c>
      <c r="AO23" s="73">
        <v>0</v>
      </c>
      <c r="AP23" s="72">
        <v>0</v>
      </c>
      <c r="AQ23" s="72">
        <v>0</v>
      </c>
      <c r="AR23" s="73">
        <v>0</v>
      </c>
      <c r="AS23" s="72">
        <v>0</v>
      </c>
      <c r="AT23" s="72">
        <v>0</v>
      </c>
      <c r="AU23" s="73">
        <v>0</v>
      </c>
      <c r="AV23" s="72">
        <v>0</v>
      </c>
      <c r="AW23" s="72">
        <v>0</v>
      </c>
      <c r="AX23" s="73">
        <v>0</v>
      </c>
      <c r="AY23" s="72">
        <v>0</v>
      </c>
      <c r="AZ23" s="72">
        <v>0</v>
      </c>
      <c r="BA23" s="73">
        <v>0</v>
      </c>
      <c r="BB23" s="72">
        <v>0</v>
      </c>
      <c r="BC23" s="72">
        <v>0</v>
      </c>
      <c r="BD23" s="73">
        <v>0</v>
      </c>
      <c r="BE23" s="72">
        <v>0</v>
      </c>
      <c r="BF23" s="72">
        <v>0</v>
      </c>
      <c r="BG23" s="73">
        <v>0</v>
      </c>
      <c r="BH23" s="72">
        <v>0</v>
      </c>
      <c r="BI23" s="72">
        <v>0</v>
      </c>
      <c r="BJ23" s="73">
        <v>0</v>
      </c>
      <c r="BK23" s="72">
        <v>0</v>
      </c>
      <c r="BL23" s="72">
        <v>0</v>
      </c>
      <c r="BM23" s="73">
        <v>0</v>
      </c>
      <c r="BN23" s="72">
        <v>0</v>
      </c>
      <c r="BO23" s="72">
        <v>0</v>
      </c>
      <c r="BP23" s="73">
        <v>0</v>
      </c>
      <c r="BQ23" s="72">
        <v>0</v>
      </c>
      <c r="BR23" s="72">
        <v>0</v>
      </c>
      <c r="BS23" s="73">
        <v>0</v>
      </c>
      <c r="BT23" s="72">
        <v>0</v>
      </c>
      <c r="BU23" s="72">
        <v>0</v>
      </c>
      <c r="BV23" s="73">
        <v>0</v>
      </c>
      <c r="BW23" s="72">
        <v>0</v>
      </c>
      <c r="BX23" s="72">
        <v>0</v>
      </c>
      <c r="BY23" s="73">
        <v>0</v>
      </c>
      <c r="BZ23" s="72">
        <v>0</v>
      </c>
      <c r="CA23" s="72">
        <v>0</v>
      </c>
      <c r="CB23" s="73">
        <v>0</v>
      </c>
      <c r="CC23" s="72">
        <v>0</v>
      </c>
      <c r="CD23" s="72">
        <v>0</v>
      </c>
      <c r="CE23" s="73">
        <v>0</v>
      </c>
    </row>
    <row r="24" spans="1:83">
      <c r="A24" s="68">
        <v>21</v>
      </c>
      <c r="B24" s="69"/>
      <c r="C24" s="70"/>
      <c r="D24" s="71"/>
      <c r="E24" s="72">
        <v>0</v>
      </c>
      <c r="F24" s="72">
        <v>0</v>
      </c>
      <c r="G24" s="73">
        <v>0</v>
      </c>
      <c r="H24" s="72">
        <v>0</v>
      </c>
      <c r="I24" s="72">
        <v>0</v>
      </c>
      <c r="J24" s="73">
        <v>0</v>
      </c>
      <c r="K24" s="72">
        <v>0</v>
      </c>
      <c r="L24" s="72">
        <v>0</v>
      </c>
      <c r="M24" s="73">
        <v>0</v>
      </c>
      <c r="N24" s="72">
        <v>0</v>
      </c>
      <c r="O24" s="72">
        <v>0</v>
      </c>
      <c r="P24" s="73">
        <v>0</v>
      </c>
      <c r="Q24" s="77"/>
      <c r="R24" s="72">
        <v>0</v>
      </c>
      <c r="S24" s="72">
        <v>0</v>
      </c>
      <c r="T24" s="73">
        <v>0</v>
      </c>
      <c r="U24" s="72">
        <v>0</v>
      </c>
      <c r="V24" s="72">
        <v>0</v>
      </c>
      <c r="W24" s="73">
        <v>0</v>
      </c>
      <c r="X24" s="72">
        <v>0</v>
      </c>
      <c r="Y24" s="72">
        <v>0</v>
      </c>
      <c r="Z24" s="73">
        <v>0</v>
      </c>
      <c r="AA24" s="72">
        <v>0</v>
      </c>
      <c r="AB24" s="72">
        <v>0</v>
      </c>
      <c r="AC24" s="73">
        <v>0</v>
      </c>
      <c r="AD24" s="72">
        <v>0</v>
      </c>
      <c r="AE24" s="72">
        <v>0</v>
      </c>
      <c r="AF24" s="73">
        <v>0</v>
      </c>
      <c r="AG24" s="72">
        <v>0</v>
      </c>
      <c r="AH24" s="72">
        <v>0</v>
      </c>
      <c r="AI24" s="73">
        <v>0</v>
      </c>
      <c r="AJ24" s="72">
        <v>0</v>
      </c>
      <c r="AK24" s="72">
        <v>0</v>
      </c>
      <c r="AL24" s="73">
        <v>0</v>
      </c>
      <c r="AM24" s="72">
        <v>0</v>
      </c>
      <c r="AN24" s="72">
        <v>0</v>
      </c>
      <c r="AO24" s="73">
        <v>0</v>
      </c>
      <c r="AP24" s="72">
        <v>0</v>
      </c>
      <c r="AQ24" s="72">
        <v>0</v>
      </c>
      <c r="AR24" s="73">
        <v>0</v>
      </c>
      <c r="AS24" s="72">
        <v>0</v>
      </c>
      <c r="AT24" s="72">
        <v>0</v>
      </c>
      <c r="AU24" s="73">
        <v>0</v>
      </c>
      <c r="AV24" s="72">
        <v>0</v>
      </c>
      <c r="AW24" s="72">
        <v>0</v>
      </c>
      <c r="AX24" s="73">
        <v>0</v>
      </c>
      <c r="AY24" s="72">
        <v>0</v>
      </c>
      <c r="AZ24" s="72">
        <v>0</v>
      </c>
      <c r="BA24" s="73">
        <v>0</v>
      </c>
      <c r="BB24" s="72">
        <v>0</v>
      </c>
      <c r="BC24" s="72">
        <v>0</v>
      </c>
      <c r="BD24" s="73">
        <v>0</v>
      </c>
      <c r="BE24" s="72">
        <v>0</v>
      </c>
      <c r="BF24" s="72">
        <v>0</v>
      </c>
      <c r="BG24" s="73">
        <v>0</v>
      </c>
      <c r="BH24" s="72">
        <v>0</v>
      </c>
      <c r="BI24" s="72">
        <v>0</v>
      </c>
      <c r="BJ24" s="73">
        <v>0</v>
      </c>
      <c r="BK24" s="72">
        <v>0</v>
      </c>
      <c r="BL24" s="72">
        <v>0</v>
      </c>
      <c r="BM24" s="73">
        <v>0</v>
      </c>
      <c r="BN24" s="72">
        <v>0</v>
      </c>
      <c r="BO24" s="72">
        <v>0</v>
      </c>
      <c r="BP24" s="73">
        <v>0</v>
      </c>
      <c r="BQ24" s="72">
        <v>0</v>
      </c>
      <c r="BR24" s="72">
        <v>0</v>
      </c>
      <c r="BS24" s="73">
        <v>0</v>
      </c>
      <c r="BT24" s="72">
        <v>0</v>
      </c>
      <c r="BU24" s="72">
        <v>0</v>
      </c>
      <c r="BV24" s="73">
        <v>0</v>
      </c>
      <c r="BW24" s="72">
        <v>0</v>
      </c>
      <c r="BX24" s="72">
        <v>0</v>
      </c>
      <c r="BY24" s="73">
        <v>0</v>
      </c>
      <c r="BZ24" s="72">
        <v>0</v>
      </c>
      <c r="CA24" s="72">
        <v>0</v>
      </c>
      <c r="CB24" s="73">
        <v>0</v>
      </c>
      <c r="CC24" s="72">
        <v>0</v>
      </c>
      <c r="CD24" s="72">
        <v>0</v>
      </c>
      <c r="CE24" s="73">
        <v>0</v>
      </c>
    </row>
    <row r="25" spans="1:83">
      <c r="A25" s="68">
        <v>22</v>
      </c>
      <c r="B25" s="69"/>
      <c r="C25" s="70"/>
      <c r="D25" s="71"/>
      <c r="E25" s="72">
        <v>0</v>
      </c>
      <c r="F25" s="72">
        <v>0</v>
      </c>
      <c r="G25" s="73">
        <v>0</v>
      </c>
      <c r="H25" s="72">
        <v>0</v>
      </c>
      <c r="I25" s="72">
        <v>0</v>
      </c>
      <c r="J25" s="73">
        <v>0</v>
      </c>
      <c r="K25" s="72">
        <v>0</v>
      </c>
      <c r="L25" s="72">
        <v>0</v>
      </c>
      <c r="M25" s="73">
        <v>0</v>
      </c>
      <c r="N25" s="72">
        <v>0</v>
      </c>
      <c r="O25" s="72">
        <v>0</v>
      </c>
      <c r="P25" s="73">
        <v>0</v>
      </c>
      <c r="Q25" s="77"/>
      <c r="R25" s="72">
        <v>0</v>
      </c>
      <c r="S25" s="72">
        <v>0</v>
      </c>
      <c r="T25" s="73">
        <v>0</v>
      </c>
      <c r="U25" s="72">
        <v>0</v>
      </c>
      <c r="V25" s="72">
        <v>0</v>
      </c>
      <c r="W25" s="73">
        <v>0</v>
      </c>
      <c r="X25" s="72">
        <v>0</v>
      </c>
      <c r="Y25" s="72">
        <v>0</v>
      </c>
      <c r="Z25" s="73">
        <v>0</v>
      </c>
      <c r="AA25" s="72">
        <v>0</v>
      </c>
      <c r="AB25" s="72">
        <v>0</v>
      </c>
      <c r="AC25" s="73">
        <v>0</v>
      </c>
      <c r="AD25" s="72">
        <v>0</v>
      </c>
      <c r="AE25" s="72">
        <v>0</v>
      </c>
      <c r="AF25" s="73">
        <v>0</v>
      </c>
      <c r="AG25" s="72">
        <v>0</v>
      </c>
      <c r="AH25" s="72">
        <v>0</v>
      </c>
      <c r="AI25" s="73">
        <v>0</v>
      </c>
      <c r="AJ25" s="72">
        <v>0</v>
      </c>
      <c r="AK25" s="72">
        <v>0</v>
      </c>
      <c r="AL25" s="73">
        <v>0</v>
      </c>
      <c r="AM25" s="72">
        <v>0</v>
      </c>
      <c r="AN25" s="72">
        <v>0</v>
      </c>
      <c r="AO25" s="73">
        <v>0</v>
      </c>
      <c r="AP25" s="72">
        <v>0</v>
      </c>
      <c r="AQ25" s="72">
        <v>0</v>
      </c>
      <c r="AR25" s="73">
        <v>0</v>
      </c>
      <c r="AS25" s="72">
        <v>0</v>
      </c>
      <c r="AT25" s="72">
        <v>0</v>
      </c>
      <c r="AU25" s="73">
        <v>0</v>
      </c>
      <c r="AV25" s="72">
        <v>0</v>
      </c>
      <c r="AW25" s="72">
        <v>0</v>
      </c>
      <c r="AX25" s="73">
        <v>0</v>
      </c>
      <c r="AY25" s="72">
        <v>0</v>
      </c>
      <c r="AZ25" s="72">
        <v>0</v>
      </c>
      <c r="BA25" s="73">
        <v>0</v>
      </c>
      <c r="BB25" s="72">
        <v>0</v>
      </c>
      <c r="BC25" s="72">
        <v>0</v>
      </c>
      <c r="BD25" s="73">
        <v>0</v>
      </c>
      <c r="BE25" s="72">
        <v>0</v>
      </c>
      <c r="BF25" s="72">
        <v>0</v>
      </c>
      <c r="BG25" s="73">
        <v>0</v>
      </c>
      <c r="BH25" s="72">
        <v>0</v>
      </c>
      <c r="BI25" s="72">
        <v>0</v>
      </c>
      <c r="BJ25" s="73">
        <v>0</v>
      </c>
      <c r="BK25" s="72">
        <v>0</v>
      </c>
      <c r="BL25" s="72">
        <v>0</v>
      </c>
      <c r="BM25" s="73">
        <v>0</v>
      </c>
      <c r="BN25" s="72">
        <v>0</v>
      </c>
      <c r="BO25" s="72">
        <v>0</v>
      </c>
      <c r="BP25" s="73">
        <v>0</v>
      </c>
      <c r="BQ25" s="72">
        <v>0</v>
      </c>
      <c r="BR25" s="72">
        <v>0</v>
      </c>
      <c r="BS25" s="73">
        <v>0</v>
      </c>
      <c r="BT25" s="72">
        <v>0</v>
      </c>
      <c r="BU25" s="72">
        <v>0</v>
      </c>
      <c r="BV25" s="73">
        <v>0</v>
      </c>
      <c r="BW25" s="72">
        <v>0</v>
      </c>
      <c r="BX25" s="72">
        <v>0</v>
      </c>
      <c r="BY25" s="73">
        <v>0</v>
      </c>
      <c r="BZ25" s="72">
        <v>0</v>
      </c>
      <c r="CA25" s="72">
        <v>0</v>
      </c>
      <c r="CB25" s="73">
        <v>0</v>
      </c>
      <c r="CC25" s="72">
        <v>0</v>
      </c>
      <c r="CD25" s="72">
        <v>0</v>
      </c>
      <c r="CE25" s="73">
        <v>0</v>
      </c>
    </row>
    <row r="26" spans="1:83">
      <c r="A26" s="68">
        <v>23</v>
      </c>
      <c r="B26" s="69"/>
      <c r="C26" s="70"/>
      <c r="D26" s="71"/>
      <c r="E26" s="72">
        <v>0</v>
      </c>
      <c r="F26" s="72">
        <v>0</v>
      </c>
      <c r="G26" s="73">
        <v>0</v>
      </c>
      <c r="H26" s="72">
        <v>0</v>
      </c>
      <c r="I26" s="72">
        <v>0</v>
      </c>
      <c r="J26" s="73">
        <v>0</v>
      </c>
      <c r="K26" s="72">
        <v>0</v>
      </c>
      <c r="L26" s="72">
        <v>0</v>
      </c>
      <c r="M26" s="73">
        <v>0</v>
      </c>
      <c r="N26" s="72">
        <v>0</v>
      </c>
      <c r="O26" s="72">
        <v>0</v>
      </c>
      <c r="P26" s="73">
        <v>0</v>
      </c>
      <c r="Q26" s="77"/>
      <c r="R26" s="72">
        <v>0</v>
      </c>
      <c r="S26" s="72">
        <v>0</v>
      </c>
      <c r="T26" s="73">
        <v>0</v>
      </c>
      <c r="U26" s="72">
        <v>0</v>
      </c>
      <c r="V26" s="72">
        <v>0</v>
      </c>
      <c r="W26" s="73">
        <v>0</v>
      </c>
      <c r="X26" s="72">
        <v>0</v>
      </c>
      <c r="Y26" s="72">
        <v>0</v>
      </c>
      <c r="Z26" s="73">
        <v>0</v>
      </c>
      <c r="AA26" s="72">
        <v>0</v>
      </c>
      <c r="AB26" s="72">
        <v>0</v>
      </c>
      <c r="AC26" s="73">
        <v>0</v>
      </c>
      <c r="AD26" s="72">
        <v>0</v>
      </c>
      <c r="AE26" s="72">
        <v>0</v>
      </c>
      <c r="AF26" s="73">
        <v>0</v>
      </c>
      <c r="AG26" s="72">
        <v>0</v>
      </c>
      <c r="AH26" s="72">
        <v>0</v>
      </c>
      <c r="AI26" s="73">
        <v>0</v>
      </c>
      <c r="AJ26" s="72">
        <v>0</v>
      </c>
      <c r="AK26" s="72">
        <v>0</v>
      </c>
      <c r="AL26" s="73">
        <v>0</v>
      </c>
      <c r="AM26" s="72">
        <v>0</v>
      </c>
      <c r="AN26" s="72">
        <v>0</v>
      </c>
      <c r="AO26" s="73">
        <v>0</v>
      </c>
      <c r="AP26" s="72">
        <v>0</v>
      </c>
      <c r="AQ26" s="72">
        <v>0</v>
      </c>
      <c r="AR26" s="73">
        <v>0</v>
      </c>
      <c r="AS26" s="72">
        <v>0</v>
      </c>
      <c r="AT26" s="72">
        <v>0</v>
      </c>
      <c r="AU26" s="73">
        <v>0</v>
      </c>
      <c r="AV26" s="72">
        <v>0</v>
      </c>
      <c r="AW26" s="72">
        <v>0</v>
      </c>
      <c r="AX26" s="73">
        <v>0</v>
      </c>
      <c r="AY26" s="72">
        <v>0</v>
      </c>
      <c r="AZ26" s="72">
        <v>0</v>
      </c>
      <c r="BA26" s="73">
        <v>0</v>
      </c>
      <c r="BB26" s="72">
        <v>0</v>
      </c>
      <c r="BC26" s="72">
        <v>0</v>
      </c>
      <c r="BD26" s="73">
        <v>0</v>
      </c>
      <c r="BE26" s="72">
        <v>0</v>
      </c>
      <c r="BF26" s="72">
        <v>0</v>
      </c>
      <c r="BG26" s="73">
        <v>0</v>
      </c>
      <c r="BH26" s="72">
        <v>0</v>
      </c>
      <c r="BI26" s="72">
        <v>0</v>
      </c>
      <c r="BJ26" s="73">
        <v>0</v>
      </c>
      <c r="BK26" s="72">
        <v>0</v>
      </c>
      <c r="BL26" s="72">
        <v>0</v>
      </c>
      <c r="BM26" s="73">
        <v>0</v>
      </c>
      <c r="BN26" s="72">
        <v>0</v>
      </c>
      <c r="BO26" s="72">
        <v>0</v>
      </c>
      <c r="BP26" s="73">
        <v>0</v>
      </c>
      <c r="BQ26" s="72">
        <v>0</v>
      </c>
      <c r="BR26" s="72">
        <v>0</v>
      </c>
      <c r="BS26" s="73">
        <v>0</v>
      </c>
      <c r="BT26" s="72">
        <v>0</v>
      </c>
      <c r="BU26" s="72">
        <v>0</v>
      </c>
      <c r="BV26" s="73">
        <v>0</v>
      </c>
      <c r="BW26" s="72">
        <v>0</v>
      </c>
      <c r="BX26" s="72">
        <v>0</v>
      </c>
      <c r="BY26" s="73">
        <v>0</v>
      </c>
      <c r="BZ26" s="72">
        <v>0</v>
      </c>
      <c r="CA26" s="72">
        <v>0</v>
      </c>
      <c r="CB26" s="73">
        <v>0</v>
      </c>
      <c r="CC26" s="72">
        <v>0</v>
      </c>
      <c r="CD26" s="72">
        <v>0</v>
      </c>
      <c r="CE26" s="73">
        <v>0</v>
      </c>
    </row>
    <row r="27" spans="1:83">
      <c r="A27" s="68">
        <v>24</v>
      </c>
      <c r="B27" s="69"/>
      <c r="C27" s="70"/>
      <c r="D27" s="71"/>
      <c r="E27" s="72">
        <v>0</v>
      </c>
      <c r="F27" s="72">
        <v>0</v>
      </c>
      <c r="G27" s="73">
        <v>0</v>
      </c>
      <c r="H27" s="72">
        <v>0</v>
      </c>
      <c r="I27" s="72">
        <v>0</v>
      </c>
      <c r="J27" s="73">
        <v>0</v>
      </c>
      <c r="K27" s="72">
        <v>0</v>
      </c>
      <c r="L27" s="72">
        <v>0</v>
      </c>
      <c r="M27" s="73">
        <v>0</v>
      </c>
      <c r="N27" s="72">
        <v>0</v>
      </c>
      <c r="O27" s="72">
        <v>0</v>
      </c>
      <c r="P27" s="73">
        <v>0</v>
      </c>
      <c r="Q27" s="77"/>
      <c r="R27" s="72">
        <v>0</v>
      </c>
      <c r="S27" s="72">
        <v>0</v>
      </c>
      <c r="T27" s="73">
        <v>0</v>
      </c>
      <c r="U27" s="72">
        <v>0</v>
      </c>
      <c r="V27" s="72">
        <v>0</v>
      </c>
      <c r="W27" s="73">
        <v>0</v>
      </c>
      <c r="X27" s="72">
        <v>0</v>
      </c>
      <c r="Y27" s="72">
        <v>0</v>
      </c>
      <c r="Z27" s="73">
        <v>0</v>
      </c>
      <c r="AA27" s="72">
        <v>0</v>
      </c>
      <c r="AB27" s="72">
        <v>0</v>
      </c>
      <c r="AC27" s="73">
        <v>0</v>
      </c>
      <c r="AD27" s="72">
        <v>0</v>
      </c>
      <c r="AE27" s="72">
        <v>0</v>
      </c>
      <c r="AF27" s="73">
        <v>0</v>
      </c>
      <c r="AG27" s="72">
        <v>0</v>
      </c>
      <c r="AH27" s="72">
        <v>0</v>
      </c>
      <c r="AI27" s="73">
        <v>0</v>
      </c>
      <c r="AJ27" s="72">
        <v>0</v>
      </c>
      <c r="AK27" s="72">
        <v>0</v>
      </c>
      <c r="AL27" s="73">
        <v>0</v>
      </c>
      <c r="AM27" s="72">
        <v>0</v>
      </c>
      <c r="AN27" s="72">
        <v>0</v>
      </c>
      <c r="AO27" s="73">
        <v>0</v>
      </c>
      <c r="AP27" s="72">
        <v>0</v>
      </c>
      <c r="AQ27" s="72">
        <v>0</v>
      </c>
      <c r="AR27" s="73">
        <v>0</v>
      </c>
      <c r="AS27" s="72">
        <v>0</v>
      </c>
      <c r="AT27" s="72">
        <v>0</v>
      </c>
      <c r="AU27" s="73">
        <v>0</v>
      </c>
      <c r="AV27" s="72">
        <v>0</v>
      </c>
      <c r="AW27" s="72">
        <v>0</v>
      </c>
      <c r="AX27" s="73">
        <v>0</v>
      </c>
      <c r="AY27" s="72">
        <v>0</v>
      </c>
      <c r="AZ27" s="72">
        <v>0</v>
      </c>
      <c r="BA27" s="73">
        <v>0</v>
      </c>
      <c r="BB27" s="72">
        <v>0</v>
      </c>
      <c r="BC27" s="72">
        <v>0</v>
      </c>
      <c r="BD27" s="73">
        <v>0</v>
      </c>
      <c r="BE27" s="72">
        <v>0</v>
      </c>
      <c r="BF27" s="72">
        <v>0</v>
      </c>
      <c r="BG27" s="73">
        <v>0</v>
      </c>
      <c r="BH27" s="72">
        <v>0</v>
      </c>
      <c r="BI27" s="72">
        <v>0</v>
      </c>
      <c r="BJ27" s="73">
        <v>0</v>
      </c>
      <c r="BK27" s="72">
        <v>0</v>
      </c>
      <c r="BL27" s="72">
        <v>0</v>
      </c>
      <c r="BM27" s="73">
        <v>0</v>
      </c>
      <c r="BN27" s="72">
        <v>0</v>
      </c>
      <c r="BO27" s="72">
        <v>0</v>
      </c>
      <c r="BP27" s="73">
        <v>0</v>
      </c>
      <c r="BQ27" s="72">
        <v>0</v>
      </c>
      <c r="BR27" s="72">
        <v>0</v>
      </c>
      <c r="BS27" s="73">
        <v>0</v>
      </c>
      <c r="BT27" s="72">
        <v>0</v>
      </c>
      <c r="BU27" s="72">
        <v>0</v>
      </c>
      <c r="BV27" s="73">
        <v>0</v>
      </c>
      <c r="BW27" s="72">
        <v>0</v>
      </c>
      <c r="BX27" s="72">
        <v>0</v>
      </c>
      <c r="BY27" s="73">
        <v>0</v>
      </c>
      <c r="BZ27" s="72">
        <v>0</v>
      </c>
      <c r="CA27" s="72">
        <v>0</v>
      </c>
      <c r="CB27" s="73">
        <v>0</v>
      </c>
      <c r="CC27" s="72">
        <v>0</v>
      </c>
      <c r="CD27" s="72">
        <v>0</v>
      </c>
      <c r="CE27" s="73">
        <v>0</v>
      </c>
    </row>
    <row r="28" spans="1:83">
      <c r="A28" s="68">
        <v>25</v>
      </c>
      <c r="B28" s="69"/>
      <c r="C28" s="70"/>
      <c r="D28" s="71"/>
      <c r="E28" s="72">
        <v>0</v>
      </c>
      <c r="F28" s="72">
        <v>0</v>
      </c>
      <c r="G28" s="73">
        <v>0</v>
      </c>
      <c r="H28" s="72">
        <v>0</v>
      </c>
      <c r="I28" s="72">
        <v>0</v>
      </c>
      <c r="J28" s="73">
        <v>0</v>
      </c>
      <c r="K28" s="72">
        <v>0</v>
      </c>
      <c r="L28" s="72">
        <v>0</v>
      </c>
      <c r="M28" s="73">
        <v>0</v>
      </c>
      <c r="N28" s="72">
        <v>0</v>
      </c>
      <c r="O28" s="72">
        <v>0</v>
      </c>
      <c r="P28" s="73">
        <v>0</v>
      </c>
      <c r="Q28" s="77"/>
      <c r="R28" s="72">
        <v>0</v>
      </c>
      <c r="S28" s="72">
        <v>0</v>
      </c>
      <c r="T28" s="73">
        <v>0</v>
      </c>
      <c r="U28" s="72">
        <v>0</v>
      </c>
      <c r="V28" s="72">
        <v>0</v>
      </c>
      <c r="W28" s="73">
        <v>0</v>
      </c>
      <c r="X28" s="72">
        <v>0</v>
      </c>
      <c r="Y28" s="72">
        <v>0</v>
      </c>
      <c r="Z28" s="73">
        <v>0</v>
      </c>
      <c r="AA28" s="72">
        <v>0</v>
      </c>
      <c r="AB28" s="72">
        <v>0</v>
      </c>
      <c r="AC28" s="73">
        <v>0</v>
      </c>
      <c r="AD28" s="72">
        <v>0</v>
      </c>
      <c r="AE28" s="72">
        <v>0</v>
      </c>
      <c r="AF28" s="73">
        <v>0</v>
      </c>
      <c r="AG28" s="72">
        <v>0</v>
      </c>
      <c r="AH28" s="72">
        <v>0</v>
      </c>
      <c r="AI28" s="73">
        <v>0</v>
      </c>
      <c r="AJ28" s="72">
        <v>0</v>
      </c>
      <c r="AK28" s="72">
        <v>0</v>
      </c>
      <c r="AL28" s="73">
        <v>0</v>
      </c>
      <c r="AM28" s="72">
        <v>0</v>
      </c>
      <c r="AN28" s="72">
        <v>0</v>
      </c>
      <c r="AO28" s="73">
        <v>0</v>
      </c>
      <c r="AP28" s="72">
        <v>0</v>
      </c>
      <c r="AQ28" s="72">
        <v>0</v>
      </c>
      <c r="AR28" s="73">
        <v>0</v>
      </c>
      <c r="AS28" s="72">
        <v>0</v>
      </c>
      <c r="AT28" s="72">
        <v>0</v>
      </c>
      <c r="AU28" s="73">
        <v>0</v>
      </c>
      <c r="AV28" s="72">
        <v>0</v>
      </c>
      <c r="AW28" s="72">
        <v>0</v>
      </c>
      <c r="AX28" s="73">
        <v>0</v>
      </c>
      <c r="AY28" s="72">
        <v>0</v>
      </c>
      <c r="AZ28" s="72">
        <v>0</v>
      </c>
      <c r="BA28" s="73">
        <v>0</v>
      </c>
      <c r="BB28" s="72">
        <v>0</v>
      </c>
      <c r="BC28" s="72">
        <v>0</v>
      </c>
      <c r="BD28" s="73">
        <v>0</v>
      </c>
      <c r="BE28" s="72">
        <v>0</v>
      </c>
      <c r="BF28" s="72">
        <v>0</v>
      </c>
      <c r="BG28" s="73">
        <v>0</v>
      </c>
      <c r="BH28" s="72">
        <v>0</v>
      </c>
      <c r="BI28" s="72">
        <v>0</v>
      </c>
      <c r="BJ28" s="73">
        <v>0</v>
      </c>
      <c r="BK28" s="72">
        <v>0</v>
      </c>
      <c r="BL28" s="72">
        <v>0</v>
      </c>
      <c r="BM28" s="73">
        <v>0</v>
      </c>
      <c r="BN28" s="72">
        <v>0</v>
      </c>
      <c r="BO28" s="72">
        <v>0</v>
      </c>
      <c r="BP28" s="73">
        <v>0</v>
      </c>
      <c r="BQ28" s="72">
        <v>0</v>
      </c>
      <c r="BR28" s="72">
        <v>0</v>
      </c>
      <c r="BS28" s="73">
        <v>0</v>
      </c>
      <c r="BT28" s="72">
        <v>0</v>
      </c>
      <c r="BU28" s="72">
        <v>0</v>
      </c>
      <c r="BV28" s="73">
        <v>0</v>
      </c>
      <c r="BW28" s="72">
        <v>0</v>
      </c>
      <c r="BX28" s="72">
        <v>0</v>
      </c>
      <c r="BY28" s="73">
        <v>0</v>
      </c>
      <c r="BZ28" s="72">
        <v>0</v>
      </c>
      <c r="CA28" s="72">
        <v>0</v>
      </c>
      <c r="CB28" s="73">
        <v>0</v>
      </c>
      <c r="CC28" s="72">
        <v>0</v>
      </c>
      <c r="CD28" s="72">
        <v>0</v>
      </c>
      <c r="CE28" s="73">
        <v>0</v>
      </c>
    </row>
    <row r="29" spans="1:83">
      <c r="A29" s="68">
        <v>26</v>
      </c>
      <c r="B29" s="69"/>
      <c r="C29" s="70"/>
      <c r="D29" s="71"/>
      <c r="E29" s="72">
        <v>0</v>
      </c>
      <c r="F29" s="72">
        <v>0</v>
      </c>
      <c r="G29" s="73">
        <v>0</v>
      </c>
      <c r="H29" s="72">
        <v>0</v>
      </c>
      <c r="I29" s="72">
        <v>0</v>
      </c>
      <c r="J29" s="73">
        <v>0</v>
      </c>
      <c r="K29" s="72">
        <v>0</v>
      </c>
      <c r="L29" s="72">
        <v>0</v>
      </c>
      <c r="M29" s="73">
        <v>0</v>
      </c>
      <c r="N29" s="72">
        <v>0</v>
      </c>
      <c r="O29" s="72">
        <v>0</v>
      </c>
      <c r="P29" s="73">
        <v>0</v>
      </c>
      <c r="Q29" s="77"/>
      <c r="R29" s="72">
        <v>0</v>
      </c>
      <c r="S29" s="72">
        <v>0</v>
      </c>
      <c r="T29" s="73">
        <v>0</v>
      </c>
      <c r="U29" s="72">
        <v>0</v>
      </c>
      <c r="V29" s="72">
        <v>0</v>
      </c>
      <c r="W29" s="73">
        <v>0</v>
      </c>
      <c r="X29" s="72">
        <v>0</v>
      </c>
      <c r="Y29" s="72">
        <v>0</v>
      </c>
      <c r="Z29" s="73">
        <v>0</v>
      </c>
      <c r="AA29" s="72">
        <v>0</v>
      </c>
      <c r="AB29" s="72">
        <v>0</v>
      </c>
      <c r="AC29" s="73">
        <v>0</v>
      </c>
      <c r="AD29" s="72">
        <v>0</v>
      </c>
      <c r="AE29" s="72">
        <v>0</v>
      </c>
      <c r="AF29" s="73">
        <v>0</v>
      </c>
      <c r="AG29" s="72">
        <v>0</v>
      </c>
      <c r="AH29" s="72">
        <v>0</v>
      </c>
      <c r="AI29" s="73">
        <v>0</v>
      </c>
      <c r="AJ29" s="72">
        <v>0</v>
      </c>
      <c r="AK29" s="72">
        <v>0</v>
      </c>
      <c r="AL29" s="73">
        <v>0</v>
      </c>
      <c r="AM29" s="72">
        <v>0</v>
      </c>
      <c r="AN29" s="72">
        <v>0</v>
      </c>
      <c r="AO29" s="73">
        <v>0</v>
      </c>
      <c r="AP29" s="72">
        <v>0</v>
      </c>
      <c r="AQ29" s="72">
        <v>0</v>
      </c>
      <c r="AR29" s="73">
        <v>0</v>
      </c>
      <c r="AS29" s="72">
        <v>0</v>
      </c>
      <c r="AT29" s="72">
        <v>0</v>
      </c>
      <c r="AU29" s="73">
        <v>0</v>
      </c>
      <c r="AV29" s="72">
        <v>0</v>
      </c>
      <c r="AW29" s="72">
        <v>0</v>
      </c>
      <c r="AX29" s="73">
        <v>0</v>
      </c>
      <c r="AY29" s="72">
        <v>0</v>
      </c>
      <c r="AZ29" s="72">
        <v>0</v>
      </c>
      <c r="BA29" s="73">
        <v>0</v>
      </c>
      <c r="BB29" s="72">
        <v>0</v>
      </c>
      <c r="BC29" s="72">
        <v>0</v>
      </c>
      <c r="BD29" s="73">
        <v>0</v>
      </c>
      <c r="BE29" s="72">
        <v>0</v>
      </c>
      <c r="BF29" s="72">
        <v>0</v>
      </c>
      <c r="BG29" s="73">
        <v>0</v>
      </c>
      <c r="BH29" s="72">
        <v>0</v>
      </c>
      <c r="BI29" s="72">
        <v>0</v>
      </c>
      <c r="BJ29" s="73">
        <v>0</v>
      </c>
      <c r="BK29" s="72">
        <v>0</v>
      </c>
      <c r="BL29" s="72">
        <v>0</v>
      </c>
      <c r="BM29" s="73">
        <v>0</v>
      </c>
      <c r="BN29" s="72">
        <v>0</v>
      </c>
      <c r="BO29" s="72">
        <v>0</v>
      </c>
      <c r="BP29" s="73">
        <v>0</v>
      </c>
      <c r="BQ29" s="72">
        <v>0</v>
      </c>
      <c r="BR29" s="72">
        <v>0</v>
      </c>
      <c r="BS29" s="73">
        <v>0</v>
      </c>
      <c r="BT29" s="72">
        <v>0</v>
      </c>
      <c r="BU29" s="72">
        <v>0</v>
      </c>
      <c r="BV29" s="73">
        <v>0</v>
      </c>
      <c r="BW29" s="72">
        <v>0</v>
      </c>
      <c r="BX29" s="72">
        <v>0</v>
      </c>
      <c r="BY29" s="73">
        <v>0</v>
      </c>
      <c r="BZ29" s="72">
        <v>0</v>
      </c>
      <c r="CA29" s="72">
        <v>0</v>
      </c>
      <c r="CB29" s="73">
        <v>0</v>
      </c>
      <c r="CC29" s="72">
        <v>0</v>
      </c>
      <c r="CD29" s="72">
        <v>0</v>
      </c>
      <c r="CE29" s="73">
        <v>0</v>
      </c>
    </row>
    <row r="30" spans="1:83">
      <c r="A30" s="68">
        <v>27</v>
      </c>
      <c r="B30" s="69"/>
      <c r="C30" s="70"/>
      <c r="D30" s="71"/>
      <c r="E30" s="72">
        <v>0</v>
      </c>
      <c r="F30" s="72">
        <v>0</v>
      </c>
      <c r="G30" s="73">
        <v>0</v>
      </c>
      <c r="H30" s="72">
        <v>0</v>
      </c>
      <c r="I30" s="72">
        <v>0</v>
      </c>
      <c r="J30" s="73">
        <v>0</v>
      </c>
      <c r="K30" s="72">
        <v>0</v>
      </c>
      <c r="L30" s="72">
        <v>0</v>
      </c>
      <c r="M30" s="73">
        <v>0</v>
      </c>
      <c r="N30" s="72">
        <v>0</v>
      </c>
      <c r="O30" s="72">
        <v>0</v>
      </c>
      <c r="P30" s="73">
        <v>0</v>
      </c>
      <c r="Q30" s="77"/>
      <c r="R30" s="72">
        <v>0</v>
      </c>
      <c r="S30" s="72">
        <v>0</v>
      </c>
      <c r="T30" s="73">
        <v>0</v>
      </c>
      <c r="U30" s="72">
        <v>0</v>
      </c>
      <c r="V30" s="72">
        <v>0</v>
      </c>
      <c r="W30" s="73">
        <v>0</v>
      </c>
      <c r="X30" s="72">
        <v>0</v>
      </c>
      <c r="Y30" s="72">
        <v>0</v>
      </c>
      <c r="Z30" s="73">
        <v>0</v>
      </c>
      <c r="AA30" s="72">
        <v>0</v>
      </c>
      <c r="AB30" s="72">
        <v>0</v>
      </c>
      <c r="AC30" s="73">
        <v>0</v>
      </c>
      <c r="AD30" s="72">
        <v>0</v>
      </c>
      <c r="AE30" s="72">
        <v>0</v>
      </c>
      <c r="AF30" s="73">
        <v>0</v>
      </c>
      <c r="AG30" s="72">
        <v>0</v>
      </c>
      <c r="AH30" s="72">
        <v>0</v>
      </c>
      <c r="AI30" s="73">
        <v>0</v>
      </c>
      <c r="AJ30" s="72">
        <v>0</v>
      </c>
      <c r="AK30" s="72">
        <v>0</v>
      </c>
      <c r="AL30" s="73">
        <v>0</v>
      </c>
      <c r="AM30" s="72">
        <v>0</v>
      </c>
      <c r="AN30" s="72">
        <v>0</v>
      </c>
      <c r="AO30" s="73">
        <v>0</v>
      </c>
      <c r="AP30" s="72">
        <v>0</v>
      </c>
      <c r="AQ30" s="72">
        <v>0</v>
      </c>
      <c r="AR30" s="73">
        <v>0</v>
      </c>
      <c r="AS30" s="72">
        <v>0</v>
      </c>
      <c r="AT30" s="72">
        <v>0</v>
      </c>
      <c r="AU30" s="73">
        <v>0</v>
      </c>
      <c r="AV30" s="72">
        <v>0</v>
      </c>
      <c r="AW30" s="72">
        <v>0</v>
      </c>
      <c r="AX30" s="73">
        <v>0</v>
      </c>
      <c r="AY30" s="72">
        <v>0</v>
      </c>
      <c r="AZ30" s="72">
        <v>0</v>
      </c>
      <c r="BA30" s="73">
        <v>0</v>
      </c>
      <c r="BB30" s="72">
        <v>0</v>
      </c>
      <c r="BC30" s="72">
        <v>0</v>
      </c>
      <c r="BD30" s="73">
        <v>0</v>
      </c>
      <c r="BE30" s="72">
        <v>0</v>
      </c>
      <c r="BF30" s="72">
        <v>0</v>
      </c>
      <c r="BG30" s="73">
        <v>0</v>
      </c>
      <c r="BH30" s="72">
        <v>0</v>
      </c>
      <c r="BI30" s="72">
        <v>0</v>
      </c>
      <c r="BJ30" s="73">
        <v>0</v>
      </c>
      <c r="BK30" s="72">
        <v>0</v>
      </c>
      <c r="BL30" s="72">
        <v>0</v>
      </c>
      <c r="BM30" s="73">
        <v>0</v>
      </c>
      <c r="BN30" s="72">
        <v>0</v>
      </c>
      <c r="BO30" s="72">
        <v>0</v>
      </c>
      <c r="BP30" s="73">
        <v>0</v>
      </c>
      <c r="BQ30" s="72">
        <v>0</v>
      </c>
      <c r="BR30" s="72">
        <v>0</v>
      </c>
      <c r="BS30" s="73">
        <v>0</v>
      </c>
      <c r="BT30" s="72">
        <v>0</v>
      </c>
      <c r="BU30" s="72">
        <v>0</v>
      </c>
      <c r="BV30" s="73">
        <v>0</v>
      </c>
      <c r="BW30" s="72">
        <v>0</v>
      </c>
      <c r="BX30" s="72">
        <v>0</v>
      </c>
      <c r="BY30" s="73">
        <v>0</v>
      </c>
      <c r="BZ30" s="72">
        <v>0</v>
      </c>
      <c r="CA30" s="72">
        <v>0</v>
      </c>
      <c r="CB30" s="73">
        <v>0</v>
      </c>
      <c r="CC30" s="72">
        <v>0</v>
      </c>
      <c r="CD30" s="72">
        <v>0</v>
      </c>
      <c r="CE30" s="73">
        <v>0</v>
      </c>
    </row>
    <row r="31" spans="1:83">
      <c r="A31" s="68">
        <v>28</v>
      </c>
      <c r="B31" s="69"/>
      <c r="C31" s="70"/>
      <c r="D31" s="71"/>
      <c r="E31" s="72">
        <v>0</v>
      </c>
      <c r="F31" s="72">
        <v>0</v>
      </c>
      <c r="G31" s="73">
        <v>0</v>
      </c>
      <c r="H31" s="72">
        <v>0</v>
      </c>
      <c r="I31" s="72">
        <v>0</v>
      </c>
      <c r="J31" s="73">
        <v>0</v>
      </c>
      <c r="K31" s="72">
        <v>0</v>
      </c>
      <c r="L31" s="72">
        <v>0</v>
      </c>
      <c r="M31" s="73">
        <v>0</v>
      </c>
      <c r="N31" s="72">
        <v>0</v>
      </c>
      <c r="O31" s="72">
        <v>0</v>
      </c>
      <c r="P31" s="73">
        <v>0</v>
      </c>
      <c r="Q31" s="77"/>
      <c r="R31" s="72">
        <v>0</v>
      </c>
      <c r="S31" s="72">
        <v>0</v>
      </c>
      <c r="T31" s="73">
        <v>0</v>
      </c>
      <c r="U31" s="72">
        <v>0</v>
      </c>
      <c r="V31" s="72">
        <v>0</v>
      </c>
      <c r="W31" s="73">
        <v>0</v>
      </c>
      <c r="X31" s="72">
        <v>0</v>
      </c>
      <c r="Y31" s="72">
        <v>0</v>
      </c>
      <c r="Z31" s="73">
        <v>0</v>
      </c>
      <c r="AA31" s="72">
        <v>0</v>
      </c>
      <c r="AB31" s="72">
        <v>0</v>
      </c>
      <c r="AC31" s="73">
        <v>0</v>
      </c>
      <c r="AD31" s="72">
        <v>0</v>
      </c>
      <c r="AE31" s="72">
        <v>0</v>
      </c>
      <c r="AF31" s="73">
        <v>0</v>
      </c>
      <c r="AG31" s="72">
        <v>0</v>
      </c>
      <c r="AH31" s="72">
        <v>0</v>
      </c>
      <c r="AI31" s="73">
        <v>0</v>
      </c>
      <c r="AJ31" s="72">
        <v>0</v>
      </c>
      <c r="AK31" s="72">
        <v>0</v>
      </c>
      <c r="AL31" s="73">
        <v>0</v>
      </c>
      <c r="AM31" s="72">
        <v>0</v>
      </c>
      <c r="AN31" s="72">
        <v>0</v>
      </c>
      <c r="AO31" s="73">
        <v>0</v>
      </c>
      <c r="AP31" s="72">
        <v>0</v>
      </c>
      <c r="AQ31" s="72">
        <v>0</v>
      </c>
      <c r="AR31" s="73">
        <v>0</v>
      </c>
      <c r="AS31" s="72">
        <v>0</v>
      </c>
      <c r="AT31" s="72">
        <v>0</v>
      </c>
      <c r="AU31" s="73">
        <v>0</v>
      </c>
      <c r="AV31" s="72">
        <v>0</v>
      </c>
      <c r="AW31" s="72">
        <v>0</v>
      </c>
      <c r="AX31" s="73">
        <v>0</v>
      </c>
      <c r="AY31" s="72">
        <v>0</v>
      </c>
      <c r="AZ31" s="72">
        <v>0</v>
      </c>
      <c r="BA31" s="73">
        <v>0</v>
      </c>
      <c r="BB31" s="72">
        <v>0</v>
      </c>
      <c r="BC31" s="72">
        <v>0</v>
      </c>
      <c r="BD31" s="73">
        <v>0</v>
      </c>
      <c r="BE31" s="72">
        <v>0</v>
      </c>
      <c r="BF31" s="72">
        <v>0</v>
      </c>
      <c r="BG31" s="73">
        <v>0</v>
      </c>
      <c r="BH31" s="72">
        <v>0</v>
      </c>
      <c r="BI31" s="72">
        <v>0</v>
      </c>
      <c r="BJ31" s="73">
        <v>0</v>
      </c>
      <c r="BK31" s="72">
        <v>0</v>
      </c>
      <c r="BL31" s="72">
        <v>0</v>
      </c>
      <c r="BM31" s="73">
        <v>0</v>
      </c>
      <c r="BN31" s="72">
        <v>0</v>
      </c>
      <c r="BO31" s="72">
        <v>0</v>
      </c>
      <c r="BP31" s="73">
        <v>0</v>
      </c>
      <c r="BQ31" s="72">
        <v>0</v>
      </c>
      <c r="BR31" s="72">
        <v>0</v>
      </c>
      <c r="BS31" s="73">
        <v>0</v>
      </c>
      <c r="BT31" s="72">
        <v>0</v>
      </c>
      <c r="BU31" s="72">
        <v>0</v>
      </c>
      <c r="BV31" s="73">
        <v>0</v>
      </c>
      <c r="BW31" s="72">
        <v>0</v>
      </c>
      <c r="BX31" s="72">
        <v>0</v>
      </c>
      <c r="BY31" s="73">
        <v>0</v>
      </c>
      <c r="BZ31" s="72">
        <v>0</v>
      </c>
      <c r="CA31" s="72">
        <v>0</v>
      </c>
      <c r="CB31" s="73">
        <v>0</v>
      </c>
      <c r="CC31" s="72">
        <v>0</v>
      </c>
      <c r="CD31" s="72">
        <v>0</v>
      </c>
      <c r="CE31" s="73">
        <v>0</v>
      </c>
    </row>
    <row r="32" spans="1:83">
      <c r="A32" s="68">
        <v>29</v>
      </c>
      <c r="B32" s="69"/>
      <c r="C32" s="70"/>
      <c r="D32" s="71"/>
      <c r="E32" s="72">
        <v>0</v>
      </c>
      <c r="F32" s="72">
        <v>0</v>
      </c>
      <c r="G32" s="73">
        <v>0</v>
      </c>
      <c r="H32" s="72">
        <v>0</v>
      </c>
      <c r="I32" s="72">
        <v>0</v>
      </c>
      <c r="J32" s="73">
        <v>0</v>
      </c>
      <c r="K32" s="72">
        <v>0</v>
      </c>
      <c r="L32" s="72">
        <v>0</v>
      </c>
      <c r="M32" s="73">
        <v>0</v>
      </c>
      <c r="N32" s="72">
        <v>0</v>
      </c>
      <c r="O32" s="72">
        <v>0</v>
      </c>
      <c r="P32" s="73">
        <v>0</v>
      </c>
      <c r="Q32" s="77"/>
      <c r="R32" s="72">
        <v>0</v>
      </c>
      <c r="S32" s="72">
        <v>0</v>
      </c>
      <c r="T32" s="73">
        <v>0</v>
      </c>
      <c r="U32" s="72">
        <v>0</v>
      </c>
      <c r="V32" s="72">
        <v>0</v>
      </c>
      <c r="W32" s="73">
        <v>0</v>
      </c>
      <c r="X32" s="72">
        <v>0</v>
      </c>
      <c r="Y32" s="72">
        <v>0</v>
      </c>
      <c r="Z32" s="73">
        <v>0</v>
      </c>
      <c r="AA32" s="72">
        <v>0</v>
      </c>
      <c r="AB32" s="72">
        <v>0</v>
      </c>
      <c r="AC32" s="73">
        <v>0</v>
      </c>
      <c r="AD32" s="72">
        <v>0</v>
      </c>
      <c r="AE32" s="72">
        <v>0</v>
      </c>
      <c r="AF32" s="73">
        <v>0</v>
      </c>
      <c r="AG32" s="72">
        <v>0</v>
      </c>
      <c r="AH32" s="72">
        <v>0</v>
      </c>
      <c r="AI32" s="73">
        <v>0</v>
      </c>
      <c r="AJ32" s="72">
        <v>0</v>
      </c>
      <c r="AK32" s="72">
        <v>0</v>
      </c>
      <c r="AL32" s="73">
        <v>0</v>
      </c>
      <c r="AM32" s="72">
        <v>0</v>
      </c>
      <c r="AN32" s="72">
        <v>0</v>
      </c>
      <c r="AO32" s="73">
        <v>0</v>
      </c>
      <c r="AP32" s="72">
        <v>0</v>
      </c>
      <c r="AQ32" s="72">
        <v>0</v>
      </c>
      <c r="AR32" s="73">
        <v>0</v>
      </c>
      <c r="AS32" s="72">
        <v>0</v>
      </c>
      <c r="AT32" s="72">
        <v>0</v>
      </c>
      <c r="AU32" s="73">
        <v>0</v>
      </c>
      <c r="AV32" s="72">
        <v>0</v>
      </c>
      <c r="AW32" s="72">
        <v>0</v>
      </c>
      <c r="AX32" s="73">
        <v>0</v>
      </c>
      <c r="AY32" s="72">
        <v>0</v>
      </c>
      <c r="AZ32" s="72">
        <v>0</v>
      </c>
      <c r="BA32" s="73">
        <v>0</v>
      </c>
      <c r="BB32" s="72">
        <v>0</v>
      </c>
      <c r="BC32" s="72">
        <v>0</v>
      </c>
      <c r="BD32" s="73">
        <v>0</v>
      </c>
      <c r="BE32" s="72">
        <v>0</v>
      </c>
      <c r="BF32" s="72">
        <v>0</v>
      </c>
      <c r="BG32" s="73">
        <v>0</v>
      </c>
      <c r="BH32" s="72">
        <v>0</v>
      </c>
      <c r="BI32" s="72">
        <v>0</v>
      </c>
      <c r="BJ32" s="73">
        <v>0</v>
      </c>
      <c r="BK32" s="72">
        <v>0</v>
      </c>
      <c r="BL32" s="72">
        <v>0</v>
      </c>
      <c r="BM32" s="73">
        <v>0</v>
      </c>
      <c r="BN32" s="72">
        <v>0</v>
      </c>
      <c r="BO32" s="72">
        <v>0</v>
      </c>
      <c r="BP32" s="73">
        <v>0</v>
      </c>
      <c r="BQ32" s="72">
        <v>0</v>
      </c>
      <c r="BR32" s="72">
        <v>0</v>
      </c>
      <c r="BS32" s="73">
        <v>0</v>
      </c>
      <c r="BT32" s="72">
        <v>0</v>
      </c>
      <c r="BU32" s="72">
        <v>0</v>
      </c>
      <c r="BV32" s="73">
        <v>0</v>
      </c>
      <c r="BW32" s="72">
        <v>0</v>
      </c>
      <c r="BX32" s="72">
        <v>0</v>
      </c>
      <c r="BY32" s="73">
        <v>0</v>
      </c>
      <c r="BZ32" s="72">
        <v>0</v>
      </c>
      <c r="CA32" s="72">
        <v>0</v>
      </c>
      <c r="CB32" s="73">
        <v>0</v>
      </c>
      <c r="CC32" s="72">
        <v>0</v>
      </c>
      <c r="CD32" s="72">
        <v>0</v>
      </c>
      <c r="CE32" s="73">
        <v>0</v>
      </c>
    </row>
    <row r="33" spans="1:83">
      <c r="A33" s="68">
        <v>30</v>
      </c>
      <c r="B33" s="69"/>
      <c r="C33" s="70"/>
      <c r="D33" s="71"/>
      <c r="E33" s="72">
        <v>0</v>
      </c>
      <c r="F33" s="72">
        <v>0</v>
      </c>
      <c r="G33" s="73">
        <v>0</v>
      </c>
      <c r="H33" s="72">
        <v>0</v>
      </c>
      <c r="I33" s="72">
        <v>0</v>
      </c>
      <c r="J33" s="73">
        <v>0</v>
      </c>
      <c r="K33" s="72">
        <v>0</v>
      </c>
      <c r="L33" s="72">
        <v>0</v>
      </c>
      <c r="M33" s="73">
        <v>0</v>
      </c>
      <c r="N33" s="72">
        <v>0</v>
      </c>
      <c r="O33" s="72">
        <v>0</v>
      </c>
      <c r="P33" s="73">
        <v>0</v>
      </c>
      <c r="Q33" s="77"/>
      <c r="R33" s="72">
        <v>0</v>
      </c>
      <c r="S33" s="72">
        <v>0</v>
      </c>
      <c r="T33" s="73">
        <v>0</v>
      </c>
      <c r="U33" s="72">
        <v>0</v>
      </c>
      <c r="V33" s="72">
        <v>0</v>
      </c>
      <c r="W33" s="73">
        <v>0</v>
      </c>
      <c r="X33" s="72">
        <v>0</v>
      </c>
      <c r="Y33" s="72">
        <v>0</v>
      </c>
      <c r="Z33" s="73">
        <v>0</v>
      </c>
      <c r="AA33" s="72">
        <v>0</v>
      </c>
      <c r="AB33" s="72">
        <v>0</v>
      </c>
      <c r="AC33" s="73">
        <v>0</v>
      </c>
      <c r="AD33" s="72">
        <v>0</v>
      </c>
      <c r="AE33" s="72">
        <v>0</v>
      </c>
      <c r="AF33" s="73">
        <v>0</v>
      </c>
      <c r="AG33" s="72">
        <v>0</v>
      </c>
      <c r="AH33" s="72">
        <v>0</v>
      </c>
      <c r="AI33" s="73">
        <v>0</v>
      </c>
      <c r="AJ33" s="72">
        <v>0</v>
      </c>
      <c r="AK33" s="72">
        <v>0</v>
      </c>
      <c r="AL33" s="73">
        <v>0</v>
      </c>
      <c r="AM33" s="72">
        <v>0</v>
      </c>
      <c r="AN33" s="72">
        <v>0</v>
      </c>
      <c r="AO33" s="73">
        <v>0</v>
      </c>
      <c r="AP33" s="72">
        <v>0</v>
      </c>
      <c r="AQ33" s="72">
        <v>0</v>
      </c>
      <c r="AR33" s="73">
        <v>0</v>
      </c>
      <c r="AS33" s="72">
        <v>0</v>
      </c>
      <c r="AT33" s="72">
        <v>0</v>
      </c>
      <c r="AU33" s="73">
        <v>0</v>
      </c>
      <c r="AV33" s="72">
        <v>0</v>
      </c>
      <c r="AW33" s="72">
        <v>0</v>
      </c>
      <c r="AX33" s="73">
        <v>0</v>
      </c>
      <c r="AY33" s="72">
        <v>0</v>
      </c>
      <c r="AZ33" s="72">
        <v>0</v>
      </c>
      <c r="BA33" s="73">
        <v>0</v>
      </c>
      <c r="BB33" s="72">
        <v>0</v>
      </c>
      <c r="BC33" s="72">
        <v>0</v>
      </c>
      <c r="BD33" s="73">
        <v>0</v>
      </c>
      <c r="BE33" s="72">
        <v>0</v>
      </c>
      <c r="BF33" s="72">
        <v>0</v>
      </c>
      <c r="BG33" s="73">
        <v>0</v>
      </c>
      <c r="BH33" s="72">
        <v>0</v>
      </c>
      <c r="BI33" s="72">
        <v>0</v>
      </c>
      <c r="BJ33" s="73">
        <v>0</v>
      </c>
      <c r="BK33" s="72">
        <v>0</v>
      </c>
      <c r="BL33" s="72">
        <v>0</v>
      </c>
      <c r="BM33" s="73">
        <v>0</v>
      </c>
      <c r="BN33" s="72">
        <v>0</v>
      </c>
      <c r="BO33" s="72">
        <v>0</v>
      </c>
      <c r="BP33" s="73">
        <v>0</v>
      </c>
      <c r="BQ33" s="72">
        <v>0</v>
      </c>
      <c r="BR33" s="72">
        <v>0</v>
      </c>
      <c r="BS33" s="73">
        <v>0</v>
      </c>
      <c r="BT33" s="72">
        <v>0</v>
      </c>
      <c r="BU33" s="72">
        <v>0</v>
      </c>
      <c r="BV33" s="73">
        <v>0</v>
      </c>
      <c r="BW33" s="72">
        <v>0</v>
      </c>
      <c r="BX33" s="72">
        <v>0</v>
      </c>
      <c r="BY33" s="73">
        <v>0</v>
      </c>
      <c r="BZ33" s="72">
        <v>0</v>
      </c>
      <c r="CA33" s="72">
        <v>0</v>
      </c>
      <c r="CB33" s="73">
        <v>0</v>
      </c>
      <c r="CC33" s="72">
        <v>0</v>
      </c>
      <c r="CD33" s="72">
        <v>0</v>
      </c>
      <c r="CE33" s="73">
        <v>0</v>
      </c>
    </row>
    <row r="34" spans="1:83">
      <c r="A34" s="68">
        <v>31</v>
      </c>
      <c r="B34" s="69"/>
      <c r="C34" s="70"/>
      <c r="D34" s="71"/>
      <c r="E34" s="72">
        <v>0</v>
      </c>
      <c r="F34" s="72">
        <v>0</v>
      </c>
      <c r="G34" s="73">
        <v>0</v>
      </c>
      <c r="H34" s="72">
        <v>0</v>
      </c>
      <c r="I34" s="72">
        <v>0</v>
      </c>
      <c r="J34" s="73">
        <v>0</v>
      </c>
      <c r="K34" s="72">
        <v>0</v>
      </c>
      <c r="L34" s="72">
        <v>0</v>
      </c>
      <c r="M34" s="73">
        <v>0</v>
      </c>
      <c r="N34" s="72">
        <v>0</v>
      </c>
      <c r="O34" s="72">
        <v>0</v>
      </c>
      <c r="P34" s="73">
        <v>0</v>
      </c>
      <c r="Q34" s="77"/>
      <c r="R34" s="72">
        <v>0</v>
      </c>
      <c r="S34" s="72">
        <v>0</v>
      </c>
      <c r="T34" s="73">
        <v>0</v>
      </c>
      <c r="U34" s="72">
        <v>0</v>
      </c>
      <c r="V34" s="72">
        <v>0</v>
      </c>
      <c r="W34" s="73">
        <v>0</v>
      </c>
      <c r="X34" s="72">
        <v>0</v>
      </c>
      <c r="Y34" s="72">
        <v>0</v>
      </c>
      <c r="Z34" s="73">
        <v>0</v>
      </c>
      <c r="AA34" s="72">
        <v>0</v>
      </c>
      <c r="AB34" s="72">
        <v>0</v>
      </c>
      <c r="AC34" s="73">
        <v>0</v>
      </c>
      <c r="AD34" s="72">
        <v>0</v>
      </c>
      <c r="AE34" s="72">
        <v>0</v>
      </c>
      <c r="AF34" s="73">
        <v>0</v>
      </c>
      <c r="AG34" s="72">
        <v>0</v>
      </c>
      <c r="AH34" s="72">
        <v>0</v>
      </c>
      <c r="AI34" s="73">
        <v>0</v>
      </c>
      <c r="AJ34" s="72">
        <v>0</v>
      </c>
      <c r="AK34" s="72">
        <v>0</v>
      </c>
      <c r="AL34" s="73">
        <v>0</v>
      </c>
      <c r="AM34" s="72">
        <v>0</v>
      </c>
      <c r="AN34" s="72">
        <v>0</v>
      </c>
      <c r="AO34" s="73">
        <v>0</v>
      </c>
      <c r="AP34" s="72">
        <v>0</v>
      </c>
      <c r="AQ34" s="72">
        <v>0</v>
      </c>
      <c r="AR34" s="73">
        <v>0</v>
      </c>
      <c r="AS34" s="72">
        <v>0</v>
      </c>
      <c r="AT34" s="72">
        <v>0</v>
      </c>
      <c r="AU34" s="73">
        <v>0</v>
      </c>
      <c r="AV34" s="72">
        <v>0</v>
      </c>
      <c r="AW34" s="72">
        <v>0</v>
      </c>
      <c r="AX34" s="73">
        <v>0</v>
      </c>
      <c r="AY34" s="72">
        <v>0</v>
      </c>
      <c r="AZ34" s="72">
        <v>0</v>
      </c>
      <c r="BA34" s="73">
        <v>0</v>
      </c>
      <c r="BB34" s="72">
        <v>0</v>
      </c>
      <c r="BC34" s="72">
        <v>0</v>
      </c>
      <c r="BD34" s="73">
        <v>0</v>
      </c>
      <c r="BE34" s="72">
        <v>0</v>
      </c>
      <c r="BF34" s="72">
        <v>0</v>
      </c>
      <c r="BG34" s="73">
        <v>0</v>
      </c>
      <c r="BH34" s="72">
        <v>0</v>
      </c>
      <c r="BI34" s="72">
        <v>0</v>
      </c>
      <c r="BJ34" s="73">
        <v>0</v>
      </c>
      <c r="BK34" s="72">
        <v>0</v>
      </c>
      <c r="BL34" s="72">
        <v>0</v>
      </c>
      <c r="BM34" s="73">
        <v>0</v>
      </c>
      <c r="BN34" s="72">
        <v>0</v>
      </c>
      <c r="BO34" s="72">
        <v>0</v>
      </c>
      <c r="BP34" s="73">
        <v>0</v>
      </c>
      <c r="BQ34" s="72">
        <v>0</v>
      </c>
      <c r="BR34" s="72">
        <v>0</v>
      </c>
      <c r="BS34" s="73">
        <v>0</v>
      </c>
      <c r="BT34" s="72">
        <v>0</v>
      </c>
      <c r="BU34" s="72">
        <v>0</v>
      </c>
      <c r="BV34" s="73">
        <v>0</v>
      </c>
      <c r="BW34" s="72">
        <v>0</v>
      </c>
      <c r="BX34" s="72">
        <v>0</v>
      </c>
      <c r="BY34" s="73">
        <v>0</v>
      </c>
      <c r="BZ34" s="72">
        <v>0</v>
      </c>
      <c r="CA34" s="72">
        <v>0</v>
      </c>
      <c r="CB34" s="73">
        <v>0</v>
      </c>
      <c r="CC34" s="72">
        <v>0</v>
      </c>
      <c r="CD34" s="72">
        <v>0</v>
      </c>
      <c r="CE34" s="73">
        <v>0</v>
      </c>
    </row>
    <row r="35" spans="1:83">
      <c r="A35" s="68">
        <v>32</v>
      </c>
      <c r="B35" s="69"/>
      <c r="C35" s="70"/>
      <c r="D35" s="71"/>
      <c r="E35" s="72">
        <v>0</v>
      </c>
      <c r="F35" s="72">
        <v>0</v>
      </c>
      <c r="G35" s="73">
        <v>0</v>
      </c>
      <c r="H35" s="72">
        <v>0</v>
      </c>
      <c r="I35" s="72">
        <v>0</v>
      </c>
      <c r="J35" s="73">
        <v>0</v>
      </c>
      <c r="K35" s="72">
        <v>0</v>
      </c>
      <c r="L35" s="72">
        <v>0</v>
      </c>
      <c r="M35" s="73">
        <v>0</v>
      </c>
      <c r="N35" s="72">
        <v>0</v>
      </c>
      <c r="O35" s="72">
        <v>0</v>
      </c>
      <c r="P35" s="73">
        <v>0</v>
      </c>
      <c r="Q35" s="77"/>
      <c r="R35" s="72">
        <v>0</v>
      </c>
      <c r="S35" s="72">
        <v>0</v>
      </c>
      <c r="T35" s="73">
        <v>0</v>
      </c>
      <c r="U35" s="72">
        <v>0</v>
      </c>
      <c r="V35" s="72">
        <v>0</v>
      </c>
      <c r="W35" s="73">
        <v>0</v>
      </c>
      <c r="X35" s="72">
        <v>0</v>
      </c>
      <c r="Y35" s="72">
        <v>0</v>
      </c>
      <c r="Z35" s="73">
        <v>0</v>
      </c>
      <c r="AA35" s="72">
        <v>0</v>
      </c>
      <c r="AB35" s="72">
        <v>0</v>
      </c>
      <c r="AC35" s="73">
        <v>0</v>
      </c>
      <c r="AD35" s="72">
        <v>0</v>
      </c>
      <c r="AE35" s="72">
        <v>0</v>
      </c>
      <c r="AF35" s="73">
        <v>0</v>
      </c>
      <c r="AG35" s="72">
        <v>0</v>
      </c>
      <c r="AH35" s="72">
        <v>0</v>
      </c>
      <c r="AI35" s="73">
        <v>0</v>
      </c>
      <c r="AJ35" s="72">
        <v>0</v>
      </c>
      <c r="AK35" s="72">
        <v>0</v>
      </c>
      <c r="AL35" s="73">
        <v>0</v>
      </c>
      <c r="AM35" s="72">
        <v>0</v>
      </c>
      <c r="AN35" s="72">
        <v>0</v>
      </c>
      <c r="AO35" s="73">
        <v>0</v>
      </c>
      <c r="AP35" s="72">
        <v>0</v>
      </c>
      <c r="AQ35" s="72">
        <v>0</v>
      </c>
      <c r="AR35" s="73">
        <v>0</v>
      </c>
      <c r="AS35" s="72">
        <v>0</v>
      </c>
      <c r="AT35" s="72">
        <v>0</v>
      </c>
      <c r="AU35" s="73">
        <v>0</v>
      </c>
      <c r="AV35" s="72">
        <v>0</v>
      </c>
      <c r="AW35" s="72">
        <v>0</v>
      </c>
      <c r="AX35" s="73">
        <v>0</v>
      </c>
      <c r="AY35" s="72">
        <v>0</v>
      </c>
      <c r="AZ35" s="72">
        <v>0</v>
      </c>
      <c r="BA35" s="73">
        <v>0</v>
      </c>
      <c r="BB35" s="72">
        <v>0</v>
      </c>
      <c r="BC35" s="72">
        <v>0</v>
      </c>
      <c r="BD35" s="73">
        <v>0</v>
      </c>
      <c r="BE35" s="72">
        <v>0</v>
      </c>
      <c r="BF35" s="72">
        <v>0</v>
      </c>
      <c r="BG35" s="73">
        <v>0</v>
      </c>
      <c r="BH35" s="72">
        <v>0</v>
      </c>
      <c r="BI35" s="72">
        <v>0</v>
      </c>
      <c r="BJ35" s="73">
        <v>0</v>
      </c>
      <c r="BK35" s="72">
        <v>0</v>
      </c>
      <c r="BL35" s="72">
        <v>0</v>
      </c>
      <c r="BM35" s="73">
        <v>0</v>
      </c>
      <c r="BN35" s="72">
        <v>0</v>
      </c>
      <c r="BO35" s="72">
        <v>0</v>
      </c>
      <c r="BP35" s="73">
        <v>0</v>
      </c>
      <c r="BQ35" s="72">
        <v>0</v>
      </c>
      <c r="BR35" s="72">
        <v>0</v>
      </c>
      <c r="BS35" s="73">
        <v>0</v>
      </c>
      <c r="BT35" s="72">
        <v>0</v>
      </c>
      <c r="BU35" s="72">
        <v>0</v>
      </c>
      <c r="BV35" s="73">
        <v>0</v>
      </c>
      <c r="BW35" s="72">
        <v>0</v>
      </c>
      <c r="BX35" s="72">
        <v>0</v>
      </c>
      <c r="BY35" s="73">
        <v>0</v>
      </c>
      <c r="BZ35" s="72">
        <v>0</v>
      </c>
      <c r="CA35" s="72">
        <v>0</v>
      </c>
      <c r="CB35" s="73">
        <v>0</v>
      </c>
      <c r="CC35" s="72">
        <v>0</v>
      </c>
      <c r="CD35" s="72">
        <v>0</v>
      </c>
      <c r="CE35" s="73">
        <v>0</v>
      </c>
    </row>
    <row r="36" spans="1:83">
      <c r="A36" s="68">
        <v>33</v>
      </c>
      <c r="B36" s="69"/>
      <c r="C36" s="70"/>
      <c r="D36" s="71"/>
      <c r="E36" s="72">
        <v>0</v>
      </c>
      <c r="F36" s="72">
        <v>0</v>
      </c>
      <c r="G36" s="73">
        <v>0</v>
      </c>
      <c r="H36" s="72">
        <v>0</v>
      </c>
      <c r="I36" s="72">
        <v>0</v>
      </c>
      <c r="J36" s="73">
        <v>0</v>
      </c>
      <c r="K36" s="72">
        <v>0</v>
      </c>
      <c r="L36" s="72">
        <v>0</v>
      </c>
      <c r="M36" s="73">
        <v>0</v>
      </c>
      <c r="N36" s="72">
        <v>0</v>
      </c>
      <c r="O36" s="72">
        <v>0</v>
      </c>
      <c r="P36" s="73">
        <v>0</v>
      </c>
      <c r="Q36" s="77"/>
      <c r="R36" s="72">
        <v>0</v>
      </c>
      <c r="S36" s="72">
        <v>0</v>
      </c>
      <c r="T36" s="73">
        <v>0</v>
      </c>
      <c r="U36" s="72">
        <v>0</v>
      </c>
      <c r="V36" s="72">
        <v>0</v>
      </c>
      <c r="W36" s="73">
        <v>0</v>
      </c>
      <c r="X36" s="72">
        <v>0</v>
      </c>
      <c r="Y36" s="72">
        <v>0</v>
      </c>
      <c r="Z36" s="73">
        <v>0</v>
      </c>
      <c r="AA36" s="72">
        <v>0</v>
      </c>
      <c r="AB36" s="72">
        <v>0</v>
      </c>
      <c r="AC36" s="73">
        <v>0</v>
      </c>
      <c r="AD36" s="72">
        <v>0</v>
      </c>
      <c r="AE36" s="72">
        <v>0</v>
      </c>
      <c r="AF36" s="73">
        <v>0</v>
      </c>
      <c r="AG36" s="72">
        <v>0</v>
      </c>
      <c r="AH36" s="72">
        <v>0</v>
      </c>
      <c r="AI36" s="73">
        <v>0</v>
      </c>
      <c r="AJ36" s="72">
        <v>0</v>
      </c>
      <c r="AK36" s="72">
        <v>0</v>
      </c>
      <c r="AL36" s="73">
        <v>0</v>
      </c>
      <c r="AM36" s="72">
        <v>0</v>
      </c>
      <c r="AN36" s="72">
        <v>0</v>
      </c>
      <c r="AO36" s="73">
        <v>0</v>
      </c>
      <c r="AP36" s="72">
        <v>0</v>
      </c>
      <c r="AQ36" s="72">
        <v>0</v>
      </c>
      <c r="AR36" s="73">
        <v>0</v>
      </c>
      <c r="AS36" s="72">
        <v>0</v>
      </c>
      <c r="AT36" s="72">
        <v>0</v>
      </c>
      <c r="AU36" s="73">
        <v>0</v>
      </c>
      <c r="AV36" s="72">
        <v>0</v>
      </c>
      <c r="AW36" s="72">
        <v>0</v>
      </c>
      <c r="AX36" s="73">
        <v>0</v>
      </c>
      <c r="AY36" s="72">
        <v>0</v>
      </c>
      <c r="AZ36" s="72">
        <v>0</v>
      </c>
      <c r="BA36" s="73">
        <v>0</v>
      </c>
      <c r="BB36" s="72">
        <v>0</v>
      </c>
      <c r="BC36" s="72">
        <v>0</v>
      </c>
      <c r="BD36" s="73">
        <v>0</v>
      </c>
      <c r="BE36" s="72">
        <v>0</v>
      </c>
      <c r="BF36" s="72">
        <v>0</v>
      </c>
      <c r="BG36" s="73">
        <v>0</v>
      </c>
      <c r="BH36" s="72">
        <v>0</v>
      </c>
      <c r="BI36" s="72">
        <v>0</v>
      </c>
      <c r="BJ36" s="73">
        <v>0</v>
      </c>
      <c r="BK36" s="72">
        <v>0</v>
      </c>
      <c r="BL36" s="72">
        <v>0</v>
      </c>
      <c r="BM36" s="73">
        <v>0</v>
      </c>
      <c r="BN36" s="72">
        <v>0</v>
      </c>
      <c r="BO36" s="72">
        <v>0</v>
      </c>
      <c r="BP36" s="73">
        <v>0</v>
      </c>
      <c r="BQ36" s="72">
        <v>0</v>
      </c>
      <c r="BR36" s="72">
        <v>0</v>
      </c>
      <c r="BS36" s="73">
        <v>0</v>
      </c>
      <c r="BT36" s="72">
        <v>0</v>
      </c>
      <c r="BU36" s="72">
        <v>0</v>
      </c>
      <c r="BV36" s="73">
        <v>0</v>
      </c>
      <c r="BW36" s="72">
        <v>0</v>
      </c>
      <c r="BX36" s="72">
        <v>0</v>
      </c>
      <c r="BY36" s="73">
        <v>0</v>
      </c>
      <c r="BZ36" s="72">
        <v>0</v>
      </c>
      <c r="CA36" s="72">
        <v>0</v>
      </c>
      <c r="CB36" s="73">
        <v>0</v>
      </c>
      <c r="CC36" s="72">
        <v>0</v>
      </c>
      <c r="CD36" s="72">
        <v>0</v>
      </c>
      <c r="CE36" s="73">
        <v>0</v>
      </c>
    </row>
    <row r="37" spans="1:83">
      <c r="A37" s="68">
        <v>34</v>
      </c>
      <c r="B37" s="69"/>
      <c r="C37" s="70"/>
      <c r="D37" s="71"/>
      <c r="E37" s="72">
        <v>0</v>
      </c>
      <c r="F37" s="72">
        <v>0</v>
      </c>
      <c r="G37" s="73">
        <v>0</v>
      </c>
      <c r="H37" s="72">
        <v>0</v>
      </c>
      <c r="I37" s="72">
        <v>0</v>
      </c>
      <c r="J37" s="73">
        <v>0</v>
      </c>
      <c r="K37" s="72">
        <v>0</v>
      </c>
      <c r="L37" s="72">
        <v>0</v>
      </c>
      <c r="M37" s="73">
        <v>0</v>
      </c>
      <c r="N37" s="72">
        <v>0</v>
      </c>
      <c r="O37" s="72">
        <v>0</v>
      </c>
      <c r="P37" s="73">
        <v>0</v>
      </c>
      <c r="Q37" s="77"/>
      <c r="R37" s="72">
        <v>0</v>
      </c>
      <c r="S37" s="72">
        <v>0</v>
      </c>
      <c r="T37" s="73">
        <v>0</v>
      </c>
      <c r="U37" s="72">
        <v>0</v>
      </c>
      <c r="V37" s="72">
        <v>0</v>
      </c>
      <c r="W37" s="73">
        <v>0</v>
      </c>
      <c r="X37" s="72">
        <v>0</v>
      </c>
      <c r="Y37" s="72">
        <v>0</v>
      </c>
      <c r="Z37" s="73">
        <v>0</v>
      </c>
      <c r="AA37" s="72">
        <v>0</v>
      </c>
      <c r="AB37" s="72">
        <v>0</v>
      </c>
      <c r="AC37" s="73">
        <v>0</v>
      </c>
      <c r="AD37" s="72">
        <v>0</v>
      </c>
      <c r="AE37" s="72">
        <v>0</v>
      </c>
      <c r="AF37" s="73">
        <v>0</v>
      </c>
      <c r="AG37" s="72">
        <v>0</v>
      </c>
      <c r="AH37" s="72">
        <v>0</v>
      </c>
      <c r="AI37" s="73">
        <v>0</v>
      </c>
      <c r="AJ37" s="72">
        <v>0</v>
      </c>
      <c r="AK37" s="72">
        <v>0</v>
      </c>
      <c r="AL37" s="73">
        <v>0</v>
      </c>
      <c r="AM37" s="72">
        <v>0</v>
      </c>
      <c r="AN37" s="72">
        <v>0</v>
      </c>
      <c r="AO37" s="73">
        <v>0</v>
      </c>
      <c r="AP37" s="72">
        <v>0</v>
      </c>
      <c r="AQ37" s="72">
        <v>0</v>
      </c>
      <c r="AR37" s="73">
        <v>0</v>
      </c>
      <c r="AS37" s="72">
        <v>0</v>
      </c>
      <c r="AT37" s="72">
        <v>0</v>
      </c>
      <c r="AU37" s="73">
        <v>0</v>
      </c>
      <c r="AV37" s="72">
        <v>0</v>
      </c>
      <c r="AW37" s="72">
        <v>0</v>
      </c>
      <c r="AX37" s="73">
        <v>0</v>
      </c>
      <c r="AY37" s="72">
        <v>0</v>
      </c>
      <c r="AZ37" s="72">
        <v>0</v>
      </c>
      <c r="BA37" s="73">
        <v>0</v>
      </c>
      <c r="BB37" s="72">
        <v>0</v>
      </c>
      <c r="BC37" s="72">
        <v>0</v>
      </c>
      <c r="BD37" s="73">
        <v>0</v>
      </c>
      <c r="BE37" s="72">
        <v>0</v>
      </c>
      <c r="BF37" s="72">
        <v>0</v>
      </c>
      <c r="BG37" s="73">
        <v>0</v>
      </c>
      <c r="BH37" s="72">
        <v>0</v>
      </c>
      <c r="BI37" s="72">
        <v>0</v>
      </c>
      <c r="BJ37" s="73">
        <v>0</v>
      </c>
      <c r="BK37" s="72">
        <v>0</v>
      </c>
      <c r="BL37" s="72">
        <v>0</v>
      </c>
      <c r="BM37" s="73">
        <v>0</v>
      </c>
      <c r="BN37" s="72">
        <v>0</v>
      </c>
      <c r="BO37" s="72">
        <v>0</v>
      </c>
      <c r="BP37" s="73">
        <v>0</v>
      </c>
      <c r="BQ37" s="72">
        <v>0</v>
      </c>
      <c r="BR37" s="72">
        <v>0</v>
      </c>
      <c r="BS37" s="73">
        <v>0</v>
      </c>
      <c r="BT37" s="72">
        <v>0</v>
      </c>
      <c r="BU37" s="72">
        <v>0</v>
      </c>
      <c r="BV37" s="73">
        <v>0</v>
      </c>
      <c r="BW37" s="72">
        <v>0</v>
      </c>
      <c r="BX37" s="72">
        <v>0</v>
      </c>
      <c r="BY37" s="73">
        <v>0</v>
      </c>
      <c r="BZ37" s="72">
        <v>0</v>
      </c>
      <c r="CA37" s="72">
        <v>0</v>
      </c>
      <c r="CB37" s="73">
        <v>0</v>
      </c>
      <c r="CC37" s="72">
        <v>0</v>
      </c>
      <c r="CD37" s="72">
        <v>0</v>
      </c>
      <c r="CE37" s="73">
        <v>0</v>
      </c>
    </row>
    <row r="38" spans="1:83">
      <c r="A38" s="68">
        <v>35</v>
      </c>
      <c r="B38" s="69"/>
      <c r="C38" s="70"/>
      <c r="D38" s="71"/>
      <c r="E38" s="72">
        <v>0</v>
      </c>
      <c r="F38" s="72">
        <v>0</v>
      </c>
      <c r="G38" s="73">
        <v>0</v>
      </c>
      <c r="H38" s="72">
        <v>7</v>
      </c>
      <c r="I38" s="72">
        <v>4</v>
      </c>
      <c r="J38" s="73">
        <v>1.75</v>
      </c>
      <c r="K38" s="72">
        <v>0</v>
      </c>
      <c r="L38" s="72">
        <v>0</v>
      </c>
      <c r="M38" s="73">
        <v>0</v>
      </c>
      <c r="N38" s="72">
        <v>7</v>
      </c>
      <c r="O38" s="72">
        <v>4</v>
      </c>
      <c r="P38" s="73">
        <v>1.75</v>
      </c>
      <c r="Q38" s="77"/>
      <c r="R38" s="72">
        <v>0</v>
      </c>
      <c r="S38" s="72">
        <v>0</v>
      </c>
      <c r="T38" s="73">
        <v>0</v>
      </c>
      <c r="U38" s="72">
        <v>0</v>
      </c>
      <c r="V38" s="72">
        <v>0</v>
      </c>
      <c r="W38" s="73">
        <v>0</v>
      </c>
      <c r="X38" s="72">
        <v>0</v>
      </c>
      <c r="Y38" s="72">
        <v>0</v>
      </c>
      <c r="Z38" s="73">
        <v>0</v>
      </c>
      <c r="AA38" s="72">
        <v>0</v>
      </c>
      <c r="AB38" s="72">
        <v>0</v>
      </c>
      <c r="AC38" s="73">
        <v>0</v>
      </c>
      <c r="AD38" s="72">
        <v>0</v>
      </c>
      <c r="AE38" s="72">
        <v>0</v>
      </c>
      <c r="AF38" s="73">
        <v>0</v>
      </c>
      <c r="AG38" s="72">
        <v>0</v>
      </c>
      <c r="AH38" s="72">
        <v>0</v>
      </c>
      <c r="AI38" s="73">
        <v>0</v>
      </c>
      <c r="AJ38" s="72">
        <v>0</v>
      </c>
      <c r="AK38" s="72">
        <v>0</v>
      </c>
      <c r="AL38" s="73">
        <v>0</v>
      </c>
      <c r="AM38" s="72">
        <v>0</v>
      </c>
      <c r="AN38" s="72">
        <v>0</v>
      </c>
      <c r="AO38" s="73">
        <v>0</v>
      </c>
      <c r="AP38" s="72">
        <v>0</v>
      </c>
      <c r="AQ38" s="72">
        <v>0</v>
      </c>
      <c r="AR38" s="73">
        <v>0</v>
      </c>
      <c r="AS38" s="72">
        <v>0</v>
      </c>
      <c r="AT38" s="72">
        <v>0</v>
      </c>
      <c r="AU38" s="73">
        <v>0</v>
      </c>
      <c r="AV38" s="72">
        <v>0</v>
      </c>
      <c r="AW38" s="72">
        <v>0</v>
      </c>
      <c r="AX38" s="73">
        <v>0</v>
      </c>
      <c r="AY38" s="72">
        <v>0</v>
      </c>
      <c r="AZ38" s="72">
        <v>0</v>
      </c>
      <c r="BA38" s="73">
        <v>0</v>
      </c>
      <c r="BB38" s="72">
        <v>0</v>
      </c>
      <c r="BC38" s="72">
        <v>0</v>
      </c>
      <c r="BD38" s="73">
        <v>0</v>
      </c>
      <c r="BE38" s="72">
        <v>0</v>
      </c>
      <c r="BF38" s="72">
        <v>0</v>
      </c>
      <c r="BG38" s="73">
        <v>0</v>
      </c>
      <c r="BH38" s="72">
        <v>0</v>
      </c>
      <c r="BI38" s="72">
        <v>0</v>
      </c>
      <c r="BJ38" s="73">
        <v>0</v>
      </c>
      <c r="BK38" s="72">
        <v>0</v>
      </c>
      <c r="BL38" s="72">
        <v>0</v>
      </c>
      <c r="BM38" s="73">
        <v>0</v>
      </c>
      <c r="BN38" s="72">
        <v>0</v>
      </c>
      <c r="BO38" s="72">
        <v>0</v>
      </c>
      <c r="BP38" s="73">
        <v>0</v>
      </c>
      <c r="BQ38" s="72">
        <v>0</v>
      </c>
      <c r="BR38" s="72">
        <v>0</v>
      </c>
      <c r="BS38" s="73">
        <v>0</v>
      </c>
      <c r="BT38" s="72">
        <v>0</v>
      </c>
      <c r="BU38" s="72">
        <v>0</v>
      </c>
      <c r="BV38" s="73">
        <v>0</v>
      </c>
      <c r="BW38" s="72">
        <v>0</v>
      </c>
      <c r="BX38" s="72">
        <v>0</v>
      </c>
      <c r="BY38" s="73">
        <v>0</v>
      </c>
      <c r="BZ38" s="72">
        <v>0</v>
      </c>
      <c r="CA38" s="72">
        <v>0</v>
      </c>
      <c r="CB38" s="73">
        <v>0</v>
      </c>
      <c r="CC38" s="72">
        <v>0</v>
      </c>
      <c r="CD38" s="72">
        <v>0</v>
      </c>
      <c r="CE38" s="73">
        <v>0</v>
      </c>
    </row>
    <row r="39" spans="1:83">
      <c r="A39" s="68">
        <v>36</v>
      </c>
      <c r="B39" s="69"/>
      <c r="C39" s="70"/>
      <c r="D39" s="71"/>
      <c r="E39" s="72">
        <v>0</v>
      </c>
      <c r="F39" s="72">
        <v>0</v>
      </c>
      <c r="G39" s="73">
        <v>0</v>
      </c>
      <c r="H39" s="72">
        <v>0</v>
      </c>
      <c r="I39" s="72">
        <v>0</v>
      </c>
      <c r="J39" s="73">
        <v>0</v>
      </c>
      <c r="K39" s="72">
        <v>0</v>
      </c>
      <c r="L39" s="72">
        <v>0</v>
      </c>
      <c r="M39" s="73">
        <v>0</v>
      </c>
      <c r="N39" s="72">
        <v>0</v>
      </c>
      <c r="O39" s="72">
        <v>0</v>
      </c>
      <c r="P39" s="73">
        <v>0</v>
      </c>
      <c r="Q39" s="77"/>
      <c r="R39" s="72">
        <v>0</v>
      </c>
      <c r="S39" s="72">
        <v>0</v>
      </c>
      <c r="T39" s="73">
        <v>0</v>
      </c>
      <c r="U39" s="72">
        <v>0</v>
      </c>
      <c r="V39" s="72">
        <v>0</v>
      </c>
      <c r="W39" s="73">
        <v>0</v>
      </c>
      <c r="X39" s="72">
        <v>0</v>
      </c>
      <c r="Y39" s="72">
        <v>0</v>
      </c>
      <c r="Z39" s="73">
        <v>0</v>
      </c>
      <c r="AA39" s="72">
        <v>0</v>
      </c>
      <c r="AB39" s="72">
        <v>0</v>
      </c>
      <c r="AC39" s="73">
        <v>0</v>
      </c>
      <c r="AD39" s="72">
        <v>0</v>
      </c>
      <c r="AE39" s="72">
        <v>0</v>
      </c>
      <c r="AF39" s="73">
        <v>0</v>
      </c>
      <c r="AG39" s="72">
        <v>0</v>
      </c>
      <c r="AH39" s="72">
        <v>0</v>
      </c>
      <c r="AI39" s="73">
        <v>0</v>
      </c>
      <c r="AJ39" s="72">
        <v>0</v>
      </c>
      <c r="AK39" s="72">
        <v>0</v>
      </c>
      <c r="AL39" s="73">
        <v>0</v>
      </c>
      <c r="AM39" s="72">
        <v>0</v>
      </c>
      <c r="AN39" s="72">
        <v>0</v>
      </c>
      <c r="AO39" s="73">
        <v>0</v>
      </c>
      <c r="AP39" s="72">
        <v>0</v>
      </c>
      <c r="AQ39" s="72">
        <v>0</v>
      </c>
      <c r="AR39" s="73">
        <v>0</v>
      </c>
      <c r="AS39" s="72">
        <v>0</v>
      </c>
      <c r="AT39" s="72">
        <v>0</v>
      </c>
      <c r="AU39" s="73">
        <v>0</v>
      </c>
      <c r="AV39" s="72">
        <v>0</v>
      </c>
      <c r="AW39" s="72">
        <v>0</v>
      </c>
      <c r="AX39" s="73">
        <v>0</v>
      </c>
      <c r="AY39" s="72">
        <v>0</v>
      </c>
      <c r="AZ39" s="72">
        <v>0</v>
      </c>
      <c r="BA39" s="73">
        <v>0</v>
      </c>
      <c r="BB39" s="72">
        <v>0</v>
      </c>
      <c r="BC39" s="72">
        <v>0</v>
      </c>
      <c r="BD39" s="73">
        <v>0</v>
      </c>
      <c r="BE39" s="72">
        <v>0</v>
      </c>
      <c r="BF39" s="72">
        <v>0</v>
      </c>
      <c r="BG39" s="73">
        <v>0</v>
      </c>
      <c r="BH39" s="72">
        <v>0</v>
      </c>
      <c r="BI39" s="72">
        <v>0</v>
      </c>
      <c r="BJ39" s="73">
        <v>0</v>
      </c>
      <c r="BK39" s="72">
        <v>0</v>
      </c>
      <c r="BL39" s="72">
        <v>0</v>
      </c>
      <c r="BM39" s="73">
        <v>0</v>
      </c>
      <c r="BN39" s="72">
        <v>0</v>
      </c>
      <c r="BO39" s="72">
        <v>0</v>
      </c>
      <c r="BP39" s="73">
        <v>0</v>
      </c>
      <c r="BQ39" s="72">
        <v>0</v>
      </c>
      <c r="BR39" s="72">
        <v>0</v>
      </c>
      <c r="BS39" s="73">
        <v>0</v>
      </c>
      <c r="BT39" s="72">
        <v>0</v>
      </c>
      <c r="BU39" s="72">
        <v>0</v>
      </c>
      <c r="BV39" s="73">
        <v>0</v>
      </c>
      <c r="BW39" s="72">
        <v>0</v>
      </c>
      <c r="BX39" s="72">
        <v>0</v>
      </c>
      <c r="BY39" s="73">
        <v>0</v>
      </c>
      <c r="BZ39" s="72">
        <v>0</v>
      </c>
      <c r="CA39" s="72">
        <v>0</v>
      </c>
      <c r="CB39" s="73">
        <v>0</v>
      </c>
      <c r="CC39" s="72">
        <v>0</v>
      </c>
      <c r="CD39" s="72">
        <v>0</v>
      </c>
      <c r="CE39" s="73">
        <v>0</v>
      </c>
    </row>
    <row r="40" spans="1:83">
      <c r="A40" s="68">
        <v>37</v>
      </c>
      <c r="B40" s="69"/>
      <c r="C40" s="70"/>
      <c r="D40" s="71"/>
      <c r="E40" s="72">
        <v>0</v>
      </c>
      <c r="F40" s="72">
        <v>0</v>
      </c>
      <c r="G40" s="73">
        <v>0</v>
      </c>
      <c r="H40" s="72">
        <v>0</v>
      </c>
      <c r="I40" s="72">
        <v>0</v>
      </c>
      <c r="J40" s="73">
        <v>0</v>
      </c>
      <c r="K40" s="72">
        <v>0</v>
      </c>
      <c r="L40" s="72">
        <v>0</v>
      </c>
      <c r="M40" s="73">
        <v>0</v>
      </c>
      <c r="N40" s="72">
        <v>0</v>
      </c>
      <c r="O40" s="72">
        <v>0</v>
      </c>
      <c r="P40" s="73">
        <v>0</v>
      </c>
      <c r="Q40" s="77"/>
      <c r="R40" s="72">
        <v>0</v>
      </c>
      <c r="S40" s="72">
        <v>0</v>
      </c>
      <c r="T40" s="73">
        <v>0</v>
      </c>
      <c r="U40" s="72">
        <v>0</v>
      </c>
      <c r="V40" s="72">
        <v>0</v>
      </c>
      <c r="W40" s="73">
        <v>0</v>
      </c>
      <c r="X40" s="72">
        <v>0</v>
      </c>
      <c r="Y40" s="72">
        <v>0</v>
      </c>
      <c r="Z40" s="73">
        <v>0</v>
      </c>
      <c r="AA40" s="72">
        <v>0</v>
      </c>
      <c r="AB40" s="72">
        <v>0</v>
      </c>
      <c r="AC40" s="73">
        <v>0</v>
      </c>
      <c r="AD40" s="72">
        <v>0</v>
      </c>
      <c r="AE40" s="72">
        <v>0</v>
      </c>
      <c r="AF40" s="73">
        <v>0</v>
      </c>
      <c r="AG40" s="72">
        <v>0</v>
      </c>
      <c r="AH40" s="72">
        <v>0</v>
      </c>
      <c r="AI40" s="73">
        <v>0</v>
      </c>
      <c r="AJ40" s="72">
        <v>0</v>
      </c>
      <c r="AK40" s="72">
        <v>0</v>
      </c>
      <c r="AL40" s="73">
        <v>0</v>
      </c>
      <c r="AM40" s="72">
        <v>0</v>
      </c>
      <c r="AN40" s="72">
        <v>0</v>
      </c>
      <c r="AO40" s="73">
        <v>0</v>
      </c>
      <c r="AP40" s="72">
        <v>0</v>
      </c>
      <c r="AQ40" s="72">
        <v>0</v>
      </c>
      <c r="AR40" s="73">
        <v>0</v>
      </c>
      <c r="AS40" s="72">
        <v>0</v>
      </c>
      <c r="AT40" s="72">
        <v>0</v>
      </c>
      <c r="AU40" s="73">
        <v>0</v>
      </c>
      <c r="AV40" s="72">
        <v>0</v>
      </c>
      <c r="AW40" s="72">
        <v>0</v>
      </c>
      <c r="AX40" s="73">
        <v>0</v>
      </c>
      <c r="AY40" s="72">
        <v>0</v>
      </c>
      <c r="AZ40" s="72">
        <v>0</v>
      </c>
      <c r="BA40" s="73">
        <v>0</v>
      </c>
      <c r="BB40" s="72">
        <v>0</v>
      </c>
      <c r="BC40" s="72">
        <v>0</v>
      </c>
      <c r="BD40" s="73">
        <v>0</v>
      </c>
      <c r="BE40" s="72">
        <v>0</v>
      </c>
      <c r="BF40" s="72">
        <v>0</v>
      </c>
      <c r="BG40" s="73">
        <v>0</v>
      </c>
      <c r="BH40" s="72">
        <v>0</v>
      </c>
      <c r="BI40" s="72">
        <v>0</v>
      </c>
      <c r="BJ40" s="73">
        <v>0</v>
      </c>
      <c r="BK40" s="72">
        <v>0</v>
      </c>
      <c r="BL40" s="72">
        <v>0</v>
      </c>
      <c r="BM40" s="73">
        <v>0</v>
      </c>
      <c r="BN40" s="72">
        <v>0</v>
      </c>
      <c r="BO40" s="72">
        <v>0</v>
      </c>
      <c r="BP40" s="73">
        <v>0</v>
      </c>
      <c r="BQ40" s="72">
        <v>0</v>
      </c>
      <c r="BR40" s="72">
        <v>0</v>
      </c>
      <c r="BS40" s="73">
        <v>0</v>
      </c>
      <c r="BT40" s="72">
        <v>0</v>
      </c>
      <c r="BU40" s="72">
        <v>0</v>
      </c>
      <c r="BV40" s="73">
        <v>0</v>
      </c>
      <c r="BW40" s="72">
        <v>0</v>
      </c>
      <c r="BX40" s="72">
        <v>0</v>
      </c>
      <c r="BY40" s="73">
        <v>0</v>
      </c>
      <c r="BZ40" s="72">
        <v>0</v>
      </c>
      <c r="CA40" s="72">
        <v>0</v>
      </c>
      <c r="CB40" s="73">
        <v>0</v>
      </c>
      <c r="CC40" s="72">
        <v>0</v>
      </c>
      <c r="CD40" s="72">
        <v>0</v>
      </c>
      <c r="CE40" s="73">
        <v>0</v>
      </c>
    </row>
    <row r="41" spans="1:83">
      <c r="A41" s="68">
        <v>38</v>
      </c>
      <c r="B41" s="69"/>
      <c r="C41" s="70"/>
      <c r="D41" s="71"/>
      <c r="E41" s="72">
        <v>0</v>
      </c>
      <c r="F41" s="72">
        <v>0</v>
      </c>
      <c r="G41" s="73">
        <v>0</v>
      </c>
      <c r="H41" s="72">
        <v>0</v>
      </c>
      <c r="I41" s="72">
        <v>0</v>
      </c>
      <c r="J41" s="73">
        <v>0</v>
      </c>
      <c r="K41" s="72">
        <v>0</v>
      </c>
      <c r="L41" s="72">
        <v>0</v>
      </c>
      <c r="M41" s="73">
        <v>0</v>
      </c>
      <c r="N41" s="72">
        <v>0</v>
      </c>
      <c r="O41" s="72">
        <v>0</v>
      </c>
      <c r="P41" s="73">
        <v>0</v>
      </c>
      <c r="Q41" s="77"/>
      <c r="R41" s="72">
        <v>0</v>
      </c>
      <c r="S41" s="72">
        <v>0</v>
      </c>
      <c r="T41" s="73">
        <v>0</v>
      </c>
      <c r="U41" s="72">
        <v>0</v>
      </c>
      <c r="V41" s="72">
        <v>0</v>
      </c>
      <c r="W41" s="73">
        <v>0</v>
      </c>
      <c r="X41" s="72">
        <v>0</v>
      </c>
      <c r="Y41" s="72">
        <v>0</v>
      </c>
      <c r="Z41" s="73">
        <v>0</v>
      </c>
      <c r="AA41" s="72">
        <v>0</v>
      </c>
      <c r="AB41" s="72">
        <v>0</v>
      </c>
      <c r="AC41" s="73">
        <v>0</v>
      </c>
      <c r="AD41" s="72">
        <v>0</v>
      </c>
      <c r="AE41" s="72">
        <v>0</v>
      </c>
      <c r="AF41" s="73">
        <v>0</v>
      </c>
      <c r="AG41" s="72">
        <v>0</v>
      </c>
      <c r="AH41" s="72">
        <v>0</v>
      </c>
      <c r="AI41" s="73">
        <v>0</v>
      </c>
      <c r="AJ41" s="72">
        <v>0</v>
      </c>
      <c r="AK41" s="72">
        <v>0</v>
      </c>
      <c r="AL41" s="73">
        <v>0</v>
      </c>
      <c r="AM41" s="72">
        <v>0</v>
      </c>
      <c r="AN41" s="72">
        <v>0</v>
      </c>
      <c r="AO41" s="73">
        <v>0</v>
      </c>
      <c r="AP41" s="72">
        <v>0</v>
      </c>
      <c r="AQ41" s="72">
        <v>0</v>
      </c>
      <c r="AR41" s="73">
        <v>0</v>
      </c>
      <c r="AS41" s="72">
        <v>0</v>
      </c>
      <c r="AT41" s="72">
        <v>0</v>
      </c>
      <c r="AU41" s="73">
        <v>0</v>
      </c>
      <c r="AV41" s="72">
        <v>0</v>
      </c>
      <c r="AW41" s="72">
        <v>0</v>
      </c>
      <c r="AX41" s="73">
        <v>0</v>
      </c>
      <c r="AY41" s="72">
        <v>0</v>
      </c>
      <c r="AZ41" s="72">
        <v>0</v>
      </c>
      <c r="BA41" s="73">
        <v>0</v>
      </c>
      <c r="BB41" s="72">
        <v>0</v>
      </c>
      <c r="BC41" s="72">
        <v>0</v>
      </c>
      <c r="BD41" s="73">
        <v>0</v>
      </c>
      <c r="BE41" s="72">
        <v>0</v>
      </c>
      <c r="BF41" s="72">
        <v>0</v>
      </c>
      <c r="BG41" s="73">
        <v>0</v>
      </c>
      <c r="BH41" s="72">
        <v>0</v>
      </c>
      <c r="BI41" s="72">
        <v>0</v>
      </c>
      <c r="BJ41" s="73">
        <v>0</v>
      </c>
      <c r="BK41" s="72">
        <v>0</v>
      </c>
      <c r="BL41" s="72">
        <v>0</v>
      </c>
      <c r="BM41" s="73">
        <v>0</v>
      </c>
      <c r="BN41" s="72">
        <v>0</v>
      </c>
      <c r="BO41" s="72">
        <v>0</v>
      </c>
      <c r="BP41" s="73">
        <v>0</v>
      </c>
      <c r="BQ41" s="72">
        <v>0</v>
      </c>
      <c r="BR41" s="72">
        <v>0</v>
      </c>
      <c r="BS41" s="73">
        <v>0</v>
      </c>
      <c r="BT41" s="72">
        <v>0</v>
      </c>
      <c r="BU41" s="72">
        <v>0</v>
      </c>
      <c r="BV41" s="73">
        <v>0</v>
      </c>
      <c r="BW41" s="72">
        <v>0</v>
      </c>
      <c r="BX41" s="72">
        <v>0</v>
      </c>
      <c r="BY41" s="73">
        <v>0</v>
      </c>
      <c r="BZ41" s="72">
        <v>0</v>
      </c>
      <c r="CA41" s="72">
        <v>0</v>
      </c>
      <c r="CB41" s="73">
        <v>0</v>
      </c>
      <c r="CC41" s="72">
        <v>0</v>
      </c>
      <c r="CD41" s="72">
        <v>0</v>
      </c>
      <c r="CE41" s="73">
        <v>0</v>
      </c>
    </row>
    <row r="42" spans="1:83">
      <c r="A42" s="68">
        <v>39</v>
      </c>
      <c r="B42" s="69"/>
      <c r="C42" s="70"/>
      <c r="D42" s="71"/>
      <c r="E42" s="72">
        <v>0</v>
      </c>
      <c r="F42" s="72">
        <v>0</v>
      </c>
      <c r="G42" s="73">
        <v>0</v>
      </c>
      <c r="H42" s="72">
        <v>0</v>
      </c>
      <c r="I42" s="72">
        <v>0</v>
      </c>
      <c r="J42" s="73">
        <v>0</v>
      </c>
      <c r="K42" s="72">
        <v>0</v>
      </c>
      <c r="L42" s="72">
        <v>0</v>
      </c>
      <c r="M42" s="73">
        <v>0</v>
      </c>
      <c r="N42" s="72">
        <v>0</v>
      </c>
      <c r="O42" s="72">
        <v>0</v>
      </c>
      <c r="P42" s="73">
        <v>0</v>
      </c>
      <c r="Q42" s="77"/>
      <c r="R42" s="72">
        <v>0</v>
      </c>
      <c r="S42" s="72">
        <v>0</v>
      </c>
      <c r="T42" s="73">
        <v>0</v>
      </c>
      <c r="U42" s="72">
        <v>0</v>
      </c>
      <c r="V42" s="72">
        <v>0</v>
      </c>
      <c r="W42" s="73">
        <v>0</v>
      </c>
      <c r="X42" s="72">
        <v>0</v>
      </c>
      <c r="Y42" s="72">
        <v>0</v>
      </c>
      <c r="Z42" s="73">
        <v>0</v>
      </c>
      <c r="AA42" s="72">
        <v>0</v>
      </c>
      <c r="AB42" s="72">
        <v>0</v>
      </c>
      <c r="AC42" s="73">
        <v>0</v>
      </c>
      <c r="AD42" s="72">
        <v>0</v>
      </c>
      <c r="AE42" s="72">
        <v>0</v>
      </c>
      <c r="AF42" s="73">
        <v>0</v>
      </c>
      <c r="AG42" s="72">
        <v>0</v>
      </c>
      <c r="AH42" s="72">
        <v>0</v>
      </c>
      <c r="AI42" s="73">
        <v>0</v>
      </c>
      <c r="AJ42" s="72">
        <v>0</v>
      </c>
      <c r="AK42" s="72">
        <v>0</v>
      </c>
      <c r="AL42" s="73">
        <v>0</v>
      </c>
      <c r="AM42" s="72">
        <v>0</v>
      </c>
      <c r="AN42" s="72">
        <v>0</v>
      </c>
      <c r="AO42" s="73">
        <v>0</v>
      </c>
      <c r="AP42" s="72">
        <v>0</v>
      </c>
      <c r="AQ42" s="72">
        <v>0</v>
      </c>
      <c r="AR42" s="73">
        <v>0</v>
      </c>
      <c r="AS42" s="72">
        <v>0</v>
      </c>
      <c r="AT42" s="72">
        <v>0</v>
      </c>
      <c r="AU42" s="73">
        <v>0</v>
      </c>
      <c r="AV42" s="72">
        <v>0</v>
      </c>
      <c r="AW42" s="72">
        <v>0</v>
      </c>
      <c r="AX42" s="73">
        <v>0</v>
      </c>
      <c r="AY42" s="72">
        <v>0</v>
      </c>
      <c r="AZ42" s="72">
        <v>0</v>
      </c>
      <c r="BA42" s="73">
        <v>0</v>
      </c>
      <c r="BB42" s="72">
        <v>0</v>
      </c>
      <c r="BC42" s="72">
        <v>0</v>
      </c>
      <c r="BD42" s="73">
        <v>0</v>
      </c>
      <c r="BE42" s="72">
        <v>0</v>
      </c>
      <c r="BF42" s="72">
        <v>0</v>
      </c>
      <c r="BG42" s="73">
        <v>0</v>
      </c>
      <c r="BH42" s="72">
        <v>0</v>
      </c>
      <c r="BI42" s="72">
        <v>0</v>
      </c>
      <c r="BJ42" s="73">
        <v>0</v>
      </c>
      <c r="BK42" s="72">
        <v>0</v>
      </c>
      <c r="BL42" s="72">
        <v>0</v>
      </c>
      <c r="BM42" s="73">
        <v>0</v>
      </c>
      <c r="BN42" s="72">
        <v>0</v>
      </c>
      <c r="BO42" s="72">
        <v>0</v>
      </c>
      <c r="BP42" s="73">
        <v>0</v>
      </c>
      <c r="BQ42" s="72">
        <v>0</v>
      </c>
      <c r="BR42" s="72">
        <v>0</v>
      </c>
      <c r="BS42" s="73">
        <v>0</v>
      </c>
      <c r="BT42" s="72">
        <v>0</v>
      </c>
      <c r="BU42" s="72">
        <v>0</v>
      </c>
      <c r="BV42" s="73">
        <v>0</v>
      </c>
      <c r="BW42" s="72">
        <v>0</v>
      </c>
      <c r="BX42" s="72">
        <v>0</v>
      </c>
      <c r="BY42" s="73">
        <v>0</v>
      </c>
      <c r="BZ42" s="72">
        <v>0</v>
      </c>
      <c r="CA42" s="72">
        <v>0</v>
      </c>
      <c r="CB42" s="73">
        <v>0</v>
      </c>
      <c r="CC42" s="72">
        <v>0</v>
      </c>
      <c r="CD42" s="72">
        <v>0</v>
      </c>
      <c r="CE42" s="73">
        <v>0</v>
      </c>
    </row>
    <row r="43" spans="1:83">
      <c r="A43" s="68">
        <v>40</v>
      </c>
      <c r="B43" s="69"/>
      <c r="C43" s="70"/>
      <c r="D43" s="71"/>
      <c r="E43" s="72">
        <v>0</v>
      </c>
      <c r="F43" s="72">
        <v>0</v>
      </c>
      <c r="G43" s="73">
        <v>0</v>
      </c>
      <c r="H43" s="72">
        <v>0</v>
      </c>
      <c r="I43" s="72">
        <v>0</v>
      </c>
      <c r="J43" s="73">
        <v>0</v>
      </c>
      <c r="K43" s="72">
        <v>0</v>
      </c>
      <c r="L43" s="72">
        <v>0</v>
      </c>
      <c r="M43" s="73">
        <v>0</v>
      </c>
      <c r="N43" s="72">
        <v>0</v>
      </c>
      <c r="O43" s="72">
        <v>0</v>
      </c>
      <c r="P43" s="73">
        <v>0</v>
      </c>
      <c r="Q43" s="77"/>
      <c r="R43" s="72">
        <v>0</v>
      </c>
      <c r="S43" s="72">
        <v>0</v>
      </c>
      <c r="T43" s="73">
        <v>0</v>
      </c>
      <c r="U43" s="72">
        <v>0</v>
      </c>
      <c r="V43" s="72">
        <v>0</v>
      </c>
      <c r="W43" s="73">
        <v>0</v>
      </c>
      <c r="X43" s="72">
        <v>0</v>
      </c>
      <c r="Y43" s="72">
        <v>0</v>
      </c>
      <c r="Z43" s="73">
        <v>0</v>
      </c>
      <c r="AA43" s="72">
        <v>0</v>
      </c>
      <c r="AB43" s="72">
        <v>0</v>
      </c>
      <c r="AC43" s="73">
        <v>0</v>
      </c>
      <c r="AD43" s="72">
        <v>0</v>
      </c>
      <c r="AE43" s="72">
        <v>0</v>
      </c>
      <c r="AF43" s="73">
        <v>0</v>
      </c>
      <c r="AG43" s="72">
        <v>0</v>
      </c>
      <c r="AH43" s="72">
        <v>0</v>
      </c>
      <c r="AI43" s="73">
        <v>0</v>
      </c>
      <c r="AJ43" s="72">
        <v>0</v>
      </c>
      <c r="AK43" s="72">
        <v>0</v>
      </c>
      <c r="AL43" s="73">
        <v>0</v>
      </c>
      <c r="AM43" s="72">
        <v>0</v>
      </c>
      <c r="AN43" s="72">
        <v>0</v>
      </c>
      <c r="AO43" s="73">
        <v>0</v>
      </c>
      <c r="AP43" s="72">
        <v>0</v>
      </c>
      <c r="AQ43" s="72">
        <v>0</v>
      </c>
      <c r="AR43" s="73">
        <v>0</v>
      </c>
      <c r="AS43" s="72">
        <v>0</v>
      </c>
      <c r="AT43" s="72">
        <v>0</v>
      </c>
      <c r="AU43" s="73">
        <v>0</v>
      </c>
      <c r="AV43" s="72">
        <v>0</v>
      </c>
      <c r="AW43" s="72">
        <v>0</v>
      </c>
      <c r="AX43" s="73">
        <v>0</v>
      </c>
      <c r="AY43" s="72">
        <v>0</v>
      </c>
      <c r="AZ43" s="72">
        <v>0</v>
      </c>
      <c r="BA43" s="73">
        <v>0</v>
      </c>
      <c r="BB43" s="72">
        <v>0</v>
      </c>
      <c r="BC43" s="72">
        <v>0</v>
      </c>
      <c r="BD43" s="73">
        <v>0</v>
      </c>
      <c r="BE43" s="72">
        <v>0</v>
      </c>
      <c r="BF43" s="72">
        <v>0</v>
      </c>
      <c r="BG43" s="73">
        <v>0</v>
      </c>
      <c r="BH43" s="72">
        <v>0</v>
      </c>
      <c r="BI43" s="72">
        <v>0</v>
      </c>
      <c r="BJ43" s="73">
        <v>0</v>
      </c>
      <c r="BK43" s="72">
        <v>0</v>
      </c>
      <c r="BL43" s="72">
        <v>0</v>
      </c>
      <c r="BM43" s="73">
        <v>0</v>
      </c>
      <c r="BN43" s="72">
        <v>0</v>
      </c>
      <c r="BO43" s="72">
        <v>0</v>
      </c>
      <c r="BP43" s="73">
        <v>0</v>
      </c>
      <c r="BQ43" s="72">
        <v>0</v>
      </c>
      <c r="BR43" s="72">
        <v>0</v>
      </c>
      <c r="BS43" s="73">
        <v>0</v>
      </c>
      <c r="BT43" s="72">
        <v>0</v>
      </c>
      <c r="BU43" s="72">
        <v>0</v>
      </c>
      <c r="BV43" s="73">
        <v>0</v>
      </c>
      <c r="BW43" s="72">
        <v>0</v>
      </c>
      <c r="BX43" s="72">
        <v>0</v>
      </c>
      <c r="BY43" s="73">
        <v>0</v>
      </c>
      <c r="BZ43" s="72">
        <v>0</v>
      </c>
      <c r="CA43" s="72">
        <v>0</v>
      </c>
      <c r="CB43" s="73">
        <v>0</v>
      </c>
      <c r="CC43" s="72">
        <v>0</v>
      </c>
      <c r="CD43" s="72">
        <v>0</v>
      </c>
      <c r="CE43" s="73">
        <v>0</v>
      </c>
    </row>
    <row r="44" spans="1:83">
      <c r="A44" s="68">
        <v>41</v>
      </c>
      <c r="B44" s="69"/>
      <c r="C44" s="70"/>
      <c r="D44" s="71"/>
      <c r="E44" s="72">
        <v>0</v>
      </c>
      <c r="F44" s="72">
        <v>0</v>
      </c>
      <c r="G44" s="73">
        <v>0</v>
      </c>
      <c r="H44" s="72">
        <v>0</v>
      </c>
      <c r="I44" s="72">
        <v>0</v>
      </c>
      <c r="J44" s="73">
        <v>0</v>
      </c>
      <c r="K44" s="72">
        <v>0</v>
      </c>
      <c r="L44" s="72">
        <v>0</v>
      </c>
      <c r="M44" s="73">
        <v>0</v>
      </c>
      <c r="N44" s="72">
        <v>0</v>
      </c>
      <c r="O44" s="72">
        <v>0</v>
      </c>
      <c r="P44" s="73">
        <v>0</v>
      </c>
      <c r="Q44" s="77"/>
      <c r="R44" s="72">
        <v>0</v>
      </c>
      <c r="S44" s="72">
        <v>0</v>
      </c>
      <c r="T44" s="73">
        <v>0</v>
      </c>
      <c r="U44" s="72">
        <v>0</v>
      </c>
      <c r="V44" s="72">
        <v>0</v>
      </c>
      <c r="W44" s="73">
        <v>0</v>
      </c>
      <c r="X44" s="72">
        <v>0</v>
      </c>
      <c r="Y44" s="72">
        <v>0</v>
      </c>
      <c r="Z44" s="73">
        <v>0</v>
      </c>
      <c r="AA44" s="72">
        <v>0</v>
      </c>
      <c r="AB44" s="72">
        <v>0</v>
      </c>
      <c r="AC44" s="73">
        <v>0</v>
      </c>
      <c r="AD44" s="72">
        <v>0</v>
      </c>
      <c r="AE44" s="72">
        <v>0</v>
      </c>
      <c r="AF44" s="73">
        <v>0</v>
      </c>
      <c r="AG44" s="72">
        <v>0</v>
      </c>
      <c r="AH44" s="72">
        <v>0</v>
      </c>
      <c r="AI44" s="73">
        <v>0</v>
      </c>
      <c r="AJ44" s="72">
        <v>0</v>
      </c>
      <c r="AK44" s="72">
        <v>0</v>
      </c>
      <c r="AL44" s="73">
        <v>0</v>
      </c>
      <c r="AM44" s="72">
        <v>0</v>
      </c>
      <c r="AN44" s="72">
        <v>0</v>
      </c>
      <c r="AO44" s="73">
        <v>0</v>
      </c>
      <c r="AP44" s="72">
        <v>0</v>
      </c>
      <c r="AQ44" s="72">
        <v>0</v>
      </c>
      <c r="AR44" s="73">
        <v>0</v>
      </c>
      <c r="AS44" s="72">
        <v>0</v>
      </c>
      <c r="AT44" s="72">
        <v>0</v>
      </c>
      <c r="AU44" s="73">
        <v>0</v>
      </c>
      <c r="AV44" s="72">
        <v>0</v>
      </c>
      <c r="AW44" s="72">
        <v>0</v>
      </c>
      <c r="AX44" s="73">
        <v>0</v>
      </c>
      <c r="AY44" s="72">
        <v>0</v>
      </c>
      <c r="AZ44" s="72">
        <v>0</v>
      </c>
      <c r="BA44" s="73">
        <v>0</v>
      </c>
      <c r="BB44" s="72">
        <v>0</v>
      </c>
      <c r="BC44" s="72">
        <v>0</v>
      </c>
      <c r="BD44" s="73">
        <v>0</v>
      </c>
      <c r="BE44" s="72">
        <v>0</v>
      </c>
      <c r="BF44" s="72">
        <v>0</v>
      </c>
      <c r="BG44" s="73">
        <v>0</v>
      </c>
      <c r="BH44" s="72">
        <v>0</v>
      </c>
      <c r="BI44" s="72">
        <v>0</v>
      </c>
      <c r="BJ44" s="73">
        <v>0</v>
      </c>
      <c r="BK44" s="72">
        <v>0</v>
      </c>
      <c r="BL44" s="72">
        <v>0</v>
      </c>
      <c r="BM44" s="73">
        <v>0</v>
      </c>
      <c r="BN44" s="72">
        <v>0</v>
      </c>
      <c r="BO44" s="72">
        <v>0</v>
      </c>
      <c r="BP44" s="73">
        <v>0</v>
      </c>
      <c r="BQ44" s="72">
        <v>0</v>
      </c>
      <c r="BR44" s="72">
        <v>0</v>
      </c>
      <c r="BS44" s="73">
        <v>0</v>
      </c>
      <c r="BT44" s="72">
        <v>0</v>
      </c>
      <c r="BU44" s="72">
        <v>0</v>
      </c>
      <c r="BV44" s="73">
        <v>0</v>
      </c>
      <c r="BW44" s="72">
        <v>0</v>
      </c>
      <c r="BX44" s="72">
        <v>0</v>
      </c>
      <c r="BY44" s="73">
        <v>0</v>
      </c>
      <c r="BZ44" s="72">
        <v>0</v>
      </c>
      <c r="CA44" s="72">
        <v>0</v>
      </c>
      <c r="CB44" s="73">
        <v>0</v>
      </c>
      <c r="CC44" s="72">
        <v>0</v>
      </c>
      <c r="CD44" s="72">
        <v>0</v>
      </c>
      <c r="CE44" s="73">
        <v>0</v>
      </c>
    </row>
    <row r="45" spans="1:83">
      <c r="A45" s="68">
        <v>42</v>
      </c>
      <c r="B45" s="69"/>
      <c r="C45" s="70"/>
      <c r="D45" s="71"/>
      <c r="E45" s="72">
        <v>0</v>
      </c>
      <c r="F45" s="72">
        <v>0</v>
      </c>
      <c r="G45" s="73">
        <v>0</v>
      </c>
      <c r="H45" s="72">
        <v>0</v>
      </c>
      <c r="I45" s="72">
        <v>0</v>
      </c>
      <c r="J45" s="73">
        <v>0</v>
      </c>
      <c r="K45" s="72">
        <v>0</v>
      </c>
      <c r="L45" s="72">
        <v>0</v>
      </c>
      <c r="M45" s="73">
        <v>0</v>
      </c>
      <c r="N45" s="72">
        <v>0</v>
      </c>
      <c r="O45" s="72">
        <v>0</v>
      </c>
      <c r="P45" s="73">
        <v>0</v>
      </c>
      <c r="Q45" s="77"/>
      <c r="R45" s="72">
        <v>0</v>
      </c>
      <c r="S45" s="72">
        <v>0</v>
      </c>
      <c r="T45" s="73">
        <v>0</v>
      </c>
      <c r="U45" s="72">
        <v>0</v>
      </c>
      <c r="V45" s="72">
        <v>0</v>
      </c>
      <c r="W45" s="73">
        <v>0</v>
      </c>
      <c r="X45" s="72">
        <v>0</v>
      </c>
      <c r="Y45" s="72">
        <v>0</v>
      </c>
      <c r="Z45" s="73">
        <v>0</v>
      </c>
      <c r="AA45" s="72">
        <v>0</v>
      </c>
      <c r="AB45" s="72">
        <v>0</v>
      </c>
      <c r="AC45" s="73">
        <v>0</v>
      </c>
      <c r="AD45" s="72">
        <v>0</v>
      </c>
      <c r="AE45" s="72">
        <v>0</v>
      </c>
      <c r="AF45" s="73">
        <v>0</v>
      </c>
      <c r="AG45" s="72">
        <v>0</v>
      </c>
      <c r="AH45" s="72">
        <v>0</v>
      </c>
      <c r="AI45" s="73">
        <v>0</v>
      </c>
      <c r="AJ45" s="72">
        <v>0</v>
      </c>
      <c r="AK45" s="72">
        <v>0</v>
      </c>
      <c r="AL45" s="73">
        <v>0</v>
      </c>
      <c r="AM45" s="72">
        <v>0</v>
      </c>
      <c r="AN45" s="72">
        <v>0</v>
      </c>
      <c r="AO45" s="73">
        <v>0</v>
      </c>
      <c r="AP45" s="72">
        <v>0</v>
      </c>
      <c r="AQ45" s="72">
        <v>0</v>
      </c>
      <c r="AR45" s="73">
        <v>0</v>
      </c>
      <c r="AS45" s="72">
        <v>0</v>
      </c>
      <c r="AT45" s="72">
        <v>0</v>
      </c>
      <c r="AU45" s="73">
        <v>0</v>
      </c>
      <c r="AV45" s="72">
        <v>0</v>
      </c>
      <c r="AW45" s="72">
        <v>0</v>
      </c>
      <c r="AX45" s="73">
        <v>0</v>
      </c>
      <c r="AY45" s="72">
        <v>0</v>
      </c>
      <c r="AZ45" s="72">
        <v>0</v>
      </c>
      <c r="BA45" s="73">
        <v>0</v>
      </c>
      <c r="BB45" s="72">
        <v>0</v>
      </c>
      <c r="BC45" s="72">
        <v>0</v>
      </c>
      <c r="BD45" s="73">
        <v>0</v>
      </c>
      <c r="BE45" s="72">
        <v>0</v>
      </c>
      <c r="BF45" s="72">
        <v>0</v>
      </c>
      <c r="BG45" s="73">
        <v>0</v>
      </c>
      <c r="BH45" s="72">
        <v>0</v>
      </c>
      <c r="BI45" s="72">
        <v>0</v>
      </c>
      <c r="BJ45" s="73">
        <v>0</v>
      </c>
      <c r="BK45" s="72">
        <v>0</v>
      </c>
      <c r="BL45" s="72">
        <v>0</v>
      </c>
      <c r="BM45" s="73">
        <v>0</v>
      </c>
      <c r="BN45" s="72">
        <v>0</v>
      </c>
      <c r="BO45" s="72">
        <v>0</v>
      </c>
      <c r="BP45" s="73">
        <v>0</v>
      </c>
      <c r="BQ45" s="72">
        <v>0</v>
      </c>
      <c r="BR45" s="72">
        <v>0</v>
      </c>
      <c r="BS45" s="73">
        <v>0</v>
      </c>
      <c r="BT45" s="72">
        <v>0</v>
      </c>
      <c r="BU45" s="72">
        <v>0</v>
      </c>
      <c r="BV45" s="73">
        <v>0</v>
      </c>
      <c r="BW45" s="72">
        <v>0</v>
      </c>
      <c r="BX45" s="72">
        <v>0</v>
      </c>
      <c r="BY45" s="73">
        <v>0</v>
      </c>
      <c r="BZ45" s="72">
        <v>0</v>
      </c>
      <c r="CA45" s="72">
        <v>0</v>
      </c>
      <c r="CB45" s="73">
        <v>0</v>
      </c>
      <c r="CC45" s="72">
        <v>0</v>
      </c>
      <c r="CD45" s="72">
        <v>0</v>
      </c>
      <c r="CE45" s="73">
        <v>0</v>
      </c>
    </row>
    <row r="46" spans="1:83">
      <c r="A46" s="68">
        <v>43</v>
      </c>
      <c r="B46" s="69"/>
      <c r="C46" s="70"/>
      <c r="D46" s="71"/>
      <c r="E46" s="72">
        <v>0</v>
      </c>
      <c r="F46" s="72">
        <v>0</v>
      </c>
      <c r="G46" s="73">
        <v>0</v>
      </c>
      <c r="H46" s="72">
        <v>0</v>
      </c>
      <c r="I46" s="72">
        <v>0</v>
      </c>
      <c r="J46" s="73">
        <v>0</v>
      </c>
      <c r="K46" s="72">
        <v>0</v>
      </c>
      <c r="L46" s="72">
        <v>0</v>
      </c>
      <c r="M46" s="73">
        <v>0</v>
      </c>
      <c r="N46" s="72">
        <v>0</v>
      </c>
      <c r="O46" s="72">
        <v>0</v>
      </c>
      <c r="P46" s="73">
        <v>0</v>
      </c>
      <c r="Q46" s="77"/>
      <c r="R46" s="72">
        <v>0</v>
      </c>
      <c r="S46" s="72">
        <v>0</v>
      </c>
      <c r="T46" s="73">
        <v>0</v>
      </c>
      <c r="U46" s="72">
        <v>0</v>
      </c>
      <c r="V46" s="72">
        <v>0</v>
      </c>
      <c r="W46" s="73">
        <v>0</v>
      </c>
      <c r="X46" s="72">
        <v>0</v>
      </c>
      <c r="Y46" s="72">
        <v>0</v>
      </c>
      <c r="Z46" s="73">
        <v>0</v>
      </c>
      <c r="AA46" s="72">
        <v>0</v>
      </c>
      <c r="AB46" s="72">
        <v>0</v>
      </c>
      <c r="AC46" s="73">
        <v>0</v>
      </c>
      <c r="AD46" s="72">
        <v>0</v>
      </c>
      <c r="AE46" s="72">
        <v>0</v>
      </c>
      <c r="AF46" s="73">
        <v>0</v>
      </c>
      <c r="AG46" s="72">
        <v>0</v>
      </c>
      <c r="AH46" s="72">
        <v>0</v>
      </c>
      <c r="AI46" s="73">
        <v>0</v>
      </c>
      <c r="AJ46" s="72">
        <v>0</v>
      </c>
      <c r="AK46" s="72">
        <v>0</v>
      </c>
      <c r="AL46" s="73">
        <v>0</v>
      </c>
      <c r="AM46" s="72">
        <v>0</v>
      </c>
      <c r="AN46" s="72">
        <v>0</v>
      </c>
      <c r="AO46" s="73">
        <v>0</v>
      </c>
      <c r="AP46" s="72">
        <v>0</v>
      </c>
      <c r="AQ46" s="72">
        <v>0</v>
      </c>
      <c r="AR46" s="73">
        <v>0</v>
      </c>
      <c r="AS46" s="72">
        <v>0</v>
      </c>
      <c r="AT46" s="72">
        <v>0</v>
      </c>
      <c r="AU46" s="73">
        <v>0</v>
      </c>
      <c r="AV46" s="72">
        <v>0</v>
      </c>
      <c r="AW46" s="72">
        <v>0</v>
      </c>
      <c r="AX46" s="73">
        <v>0</v>
      </c>
      <c r="AY46" s="72">
        <v>0</v>
      </c>
      <c r="AZ46" s="72">
        <v>0</v>
      </c>
      <c r="BA46" s="73">
        <v>0</v>
      </c>
      <c r="BB46" s="72">
        <v>0</v>
      </c>
      <c r="BC46" s="72">
        <v>0</v>
      </c>
      <c r="BD46" s="73">
        <v>0</v>
      </c>
      <c r="BE46" s="72">
        <v>0</v>
      </c>
      <c r="BF46" s="72">
        <v>0</v>
      </c>
      <c r="BG46" s="73">
        <v>0</v>
      </c>
      <c r="BH46" s="72">
        <v>0</v>
      </c>
      <c r="BI46" s="72">
        <v>0</v>
      </c>
      <c r="BJ46" s="73">
        <v>0</v>
      </c>
      <c r="BK46" s="72">
        <v>0</v>
      </c>
      <c r="BL46" s="72">
        <v>0</v>
      </c>
      <c r="BM46" s="73">
        <v>0</v>
      </c>
      <c r="BN46" s="72">
        <v>0</v>
      </c>
      <c r="BO46" s="72">
        <v>0</v>
      </c>
      <c r="BP46" s="73">
        <v>0</v>
      </c>
      <c r="BQ46" s="72">
        <v>0</v>
      </c>
      <c r="BR46" s="72">
        <v>0</v>
      </c>
      <c r="BS46" s="73">
        <v>0</v>
      </c>
      <c r="BT46" s="72">
        <v>0</v>
      </c>
      <c r="BU46" s="72">
        <v>0</v>
      </c>
      <c r="BV46" s="73">
        <v>0</v>
      </c>
      <c r="BW46" s="72">
        <v>0</v>
      </c>
      <c r="BX46" s="72">
        <v>0</v>
      </c>
      <c r="BY46" s="73">
        <v>0</v>
      </c>
      <c r="BZ46" s="72">
        <v>0</v>
      </c>
      <c r="CA46" s="72">
        <v>0</v>
      </c>
      <c r="CB46" s="73">
        <v>0</v>
      </c>
      <c r="CC46" s="72">
        <v>0</v>
      </c>
      <c r="CD46" s="72">
        <v>0</v>
      </c>
      <c r="CE46" s="73">
        <v>0</v>
      </c>
    </row>
    <row r="47" spans="1:83">
      <c r="A47" s="68">
        <v>44</v>
      </c>
      <c r="B47" s="69"/>
      <c r="C47" s="70"/>
      <c r="D47" s="71"/>
      <c r="E47" s="72">
        <v>0</v>
      </c>
      <c r="F47" s="72">
        <v>0</v>
      </c>
      <c r="G47" s="73">
        <v>0</v>
      </c>
      <c r="H47" s="72">
        <v>0</v>
      </c>
      <c r="I47" s="72">
        <v>0</v>
      </c>
      <c r="J47" s="73">
        <v>0</v>
      </c>
      <c r="K47" s="72">
        <v>0</v>
      </c>
      <c r="L47" s="72">
        <v>0</v>
      </c>
      <c r="M47" s="73">
        <v>0</v>
      </c>
      <c r="N47" s="72">
        <v>0</v>
      </c>
      <c r="O47" s="72">
        <v>0</v>
      </c>
      <c r="P47" s="73">
        <v>0</v>
      </c>
      <c r="Q47" s="77"/>
      <c r="R47" s="72">
        <v>0</v>
      </c>
      <c r="S47" s="72">
        <v>0</v>
      </c>
      <c r="T47" s="73">
        <v>0</v>
      </c>
      <c r="U47" s="72">
        <v>0</v>
      </c>
      <c r="V47" s="72">
        <v>0</v>
      </c>
      <c r="W47" s="73">
        <v>0</v>
      </c>
      <c r="X47" s="72">
        <v>0</v>
      </c>
      <c r="Y47" s="72">
        <v>0</v>
      </c>
      <c r="Z47" s="73">
        <v>0</v>
      </c>
      <c r="AA47" s="72">
        <v>0</v>
      </c>
      <c r="AB47" s="72">
        <v>0</v>
      </c>
      <c r="AC47" s="73">
        <v>0</v>
      </c>
      <c r="AD47" s="72">
        <v>0</v>
      </c>
      <c r="AE47" s="72">
        <v>0</v>
      </c>
      <c r="AF47" s="73">
        <v>0</v>
      </c>
      <c r="AG47" s="72">
        <v>0</v>
      </c>
      <c r="AH47" s="72">
        <v>0</v>
      </c>
      <c r="AI47" s="73">
        <v>0</v>
      </c>
      <c r="AJ47" s="72">
        <v>0</v>
      </c>
      <c r="AK47" s="72">
        <v>0</v>
      </c>
      <c r="AL47" s="73">
        <v>0</v>
      </c>
      <c r="AM47" s="72">
        <v>0</v>
      </c>
      <c r="AN47" s="72">
        <v>0</v>
      </c>
      <c r="AO47" s="73">
        <v>0</v>
      </c>
      <c r="AP47" s="72">
        <v>0</v>
      </c>
      <c r="AQ47" s="72">
        <v>0</v>
      </c>
      <c r="AR47" s="73">
        <v>0</v>
      </c>
      <c r="AS47" s="72">
        <v>0</v>
      </c>
      <c r="AT47" s="72">
        <v>0</v>
      </c>
      <c r="AU47" s="73">
        <v>0</v>
      </c>
      <c r="AV47" s="72">
        <v>0</v>
      </c>
      <c r="AW47" s="72">
        <v>0</v>
      </c>
      <c r="AX47" s="73">
        <v>0</v>
      </c>
      <c r="AY47" s="72">
        <v>0</v>
      </c>
      <c r="AZ47" s="72">
        <v>0</v>
      </c>
      <c r="BA47" s="73">
        <v>0</v>
      </c>
      <c r="BB47" s="72">
        <v>0</v>
      </c>
      <c r="BC47" s="72">
        <v>0</v>
      </c>
      <c r="BD47" s="73">
        <v>0</v>
      </c>
      <c r="BE47" s="72">
        <v>0</v>
      </c>
      <c r="BF47" s="72">
        <v>0</v>
      </c>
      <c r="BG47" s="73">
        <v>0</v>
      </c>
      <c r="BH47" s="72">
        <v>0</v>
      </c>
      <c r="BI47" s="72">
        <v>0</v>
      </c>
      <c r="BJ47" s="73">
        <v>0</v>
      </c>
      <c r="BK47" s="72">
        <v>0</v>
      </c>
      <c r="BL47" s="72">
        <v>0</v>
      </c>
      <c r="BM47" s="73">
        <v>0</v>
      </c>
      <c r="BN47" s="72">
        <v>0</v>
      </c>
      <c r="BO47" s="72">
        <v>0</v>
      </c>
      <c r="BP47" s="73">
        <v>0</v>
      </c>
      <c r="BQ47" s="72">
        <v>0</v>
      </c>
      <c r="BR47" s="72">
        <v>0</v>
      </c>
      <c r="BS47" s="73">
        <v>0</v>
      </c>
      <c r="BT47" s="72">
        <v>0</v>
      </c>
      <c r="BU47" s="72">
        <v>0</v>
      </c>
      <c r="BV47" s="73">
        <v>0</v>
      </c>
      <c r="BW47" s="72">
        <v>0</v>
      </c>
      <c r="BX47" s="72">
        <v>0</v>
      </c>
      <c r="BY47" s="73">
        <v>0</v>
      </c>
      <c r="BZ47" s="72">
        <v>0</v>
      </c>
      <c r="CA47" s="72">
        <v>0</v>
      </c>
      <c r="CB47" s="73">
        <v>0</v>
      </c>
      <c r="CC47" s="72">
        <v>0</v>
      </c>
      <c r="CD47" s="72">
        <v>0</v>
      </c>
      <c r="CE47" s="73">
        <v>0</v>
      </c>
    </row>
    <row r="48" spans="1:83">
      <c r="A48" s="68">
        <v>45</v>
      </c>
      <c r="B48" s="69"/>
      <c r="C48" s="70"/>
      <c r="D48" s="71"/>
      <c r="E48" s="72">
        <v>0</v>
      </c>
      <c r="F48" s="72">
        <v>0</v>
      </c>
      <c r="G48" s="73">
        <v>0</v>
      </c>
      <c r="H48" s="72">
        <v>0</v>
      </c>
      <c r="I48" s="72">
        <v>0</v>
      </c>
      <c r="J48" s="73">
        <v>0</v>
      </c>
      <c r="K48" s="72">
        <v>0</v>
      </c>
      <c r="L48" s="72">
        <v>0</v>
      </c>
      <c r="M48" s="73">
        <v>0</v>
      </c>
      <c r="N48" s="72">
        <v>0</v>
      </c>
      <c r="O48" s="72">
        <v>0</v>
      </c>
      <c r="P48" s="73">
        <v>0</v>
      </c>
      <c r="Q48" s="77"/>
      <c r="R48" s="72">
        <v>0</v>
      </c>
      <c r="S48" s="72">
        <v>0</v>
      </c>
      <c r="T48" s="73">
        <v>0</v>
      </c>
      <c r="U48" s="72">
        <v>0</v>
      </c>
      <c r="V48" s="72">
        <v>0</v>
      </c>
      <c r="W48" s="73">
        <v>0</v>
      </c>
      <c r="X48" s="72">
        <v>0</v>
      </c>
      <c r="Y48" s="72">
        <v>0</v>
      </c>
      <c r="Z48" s="73">
        <v>0</v>
      </c>
      <c r="AA48" s="72">
        <v>0</v>
      </c>
      <c r="AB48" s="72">
        <v>0</v>
      </c>
      <c r="AC48" s="73">
        <v>0</v>
      </c>
      <c r="AD48" s="72">
        <v>0</v>
      </c>
      <c r="AE48" s="72">
        <v>0</v>
      </c>
      <c r="AF48" s="73">
        <v>0</v>
      </c>
      <c r="AG48" s="72">
        <v>0</v>
      </c>
      <c r="AH48" s="72">
        <v>0</v>
      </c>
      <c r="AI48" s="73">
        <v>0</v>
      </c>
      <c r="AJ48" s="72">
        <v>0</v>
      </c>
      <c r="AK48" s="72">
        <v>0</v>
      </c>
      <c r="AL48" s="73">
        <v>0</v>
      </c>
      <c r="AM48" s="72">
        <v>0</v>
      </c>
      <c r="AN48" s="72">
        <v>0</v>
      </c>
      <c r="AO48" s="73">
        <v>0</v>
      </c>
      <c r="AP48" s="72">
        <v>0</v>
      </c>
      <c r="AQ48" s="72">
        <v>0</v>
      </c>
      <c r="AR48" s="73">
        <v>0</v>
      </c>
      <c r="AS48" s="72">
        <v>0</v>
      </c>
      <c r="AT48" s="72">
        <v>0</v>
      </c>
      <c r="AU48" s="73">
        <v>0</v>
      </c>
      <c r="AV48" s="72">
        <v>0</v>
      </c>
      <c r="AW48" s="72">
        <v>0</v>
      </c>
      <c r="AX48" s="73">
        <v>0</v>
      </c>
      <c r="AY48" s="72">
        <v>0</v>
      </c>
      <c r="AZ48" s="72">
        <v>0</v>
      </c>
      <c r="BA48" s="73">
        <v>0</v>
      </c>
      <c r="BB48" s="72">
        <v>0</v>
      </c>
      <c r="BC48" s="72">
        <v>0</v>
      </c>
      <c r="BD48" s="73">
        <v>0</v>
      </c>
      <c r="BE48" s="72">
        <v>0</v>
      </c>
      <c r="BF48" s="72">
        <v>0</v>
      </c>
      <c r="BG48" s="73">
        <v>0</v>
      </c>
      <c r="BH48" s="72">
        <v>0</v>
      </c>
      <c r="BI48" s="72">
        <v>0</v>
      </c>
      <c r="BJ48" s="73">
        <v>0</v>
      </c>
      <c r="BK48" s="72">
        <v>0</v>
      </c>
      <c r="BL48" s="72">
        <v>0</v>
      </c>
      <c r="BM48" s="73">
        <v>0</v>
      </c>
      <c r="BN48" s="72">
        <v>0</v>
      </c>
      <c r="BO48" s="72">
        <v>0</v>
      </c>
      <c r="BP48" s="73">
        <v>0</v>
      </c>
      <c r="BQ48" s="72">
        <v>0</v>
      </c>
      <c r="BR48" s="72">
        <v>0</v>
      </c>
      <c r="BS48" s="73">
        <v>0</v>
      </c>
      <c r="BT48" s="72">
        <v>0</v>
      </c>
      <c r="BU48" s="72">
        <v>0</v>
      </c>
      <c r="BV48" s="73">
        <v>0</v>
      </c>
      <c r="BW48" s="72">
        <v>0</v>
      </c>
      <c r="BX48" s="72">
        <v>0</v>
      </c>
      <c r="BY48" s="73">
        <v>0</v>
      </c>
      <c r="BZ48" s="72">
        <v>0</v>
      </c>
      <c r="CA48" s="72">
        <v>0</v>
      </c>
      <c r="CB48" s="73">
        <v>0</v>
      </c>
      <c r="CC48" s="72">
        <v>0</v>
      </c>
      <c r="CD48" s="72">
        <v>0</v>
      </c>
      <c r="CE48" s="73">
        <v>0</v>
      </c>
    </row>
    <row r="49" spans="1:83">
      <c r="A49" s="68">
        <v>46</v>
      </c>
      <c r="B49" s="69"/>
      <c r="C49" s="70"/>
      <c r="D49" s="71"/>
      <c r="E49" s="72">
        <v>0</v>
      </c>
      <c r="F49" s="72">
        <v>0</v>
      </c>
      <c r="G49" s="73">
        <v>0</v>
      </c>
      <c r="H49" s="72">
        <v>0</v>
      </c>
      <c r="I49" s="72">
        <v>0</v>
      </c>
      <c r="J49" s="73">
        <v>0</v>
      </c>
      <c r="K49" s="72">
        <v>0</v>
      </c>
      <c r="L49" s="72">
        <v>0</v>
      </c>
      <c r="M49" s="73">
        <v>0</v>
      </c>
      <c r="N49" s="72">
        <v>0</v>
      </c>
      <c r="O49" s="72">
        <v>0</v>
      </c>
      <c r="P49" s="73">
        <v>0</v>
      </c>
      <c r="Q49" s="77"/>
      <c r="R49" s="72">
        <v>0</v>
      </c>
      <c r="S49" s="72">
        <v>0</v>
      </c>
      <c r="T49" s="73">
        <v>0</v>
      </c>
      <c r="U49" s="72">
        <v>0</v>
      </c>
      <c r="V49" s="72">
        <v>0</v>
      </c>
      <c r="W49" s="73">
        <v>0</v>
      </c>
      <c r="X49" s="72">
        <v>0</v>
      </c>
      <c r="Y49" s="72">
        <v>0</v>
      </c>
      <c r="Z49" s="73">
        <v>0</v>
      </c>
      <c r="AA49" s="72">
        <v>0</v>
      </c>
      <c r="AB49" s="72">
        <v>0</v>
      </c>
      <c r="AC49" s="73">
        <v>0</v>
      </c>
      <c r="AD49" s="72">
        <v>0</v>
      </c>
      <c r="AE49" s="72">
        <v>0</v>
      </c>
      <c r="AF49" s="73">
        <v>0</v>
      </c>
      <c r="AG49" s="72">
        <v>0</v>
      </c>
      <c r="AH49" s="72">
        <v>0</v>
      </c>
      <c r="AI49" s="73">
        <v>0</v>
      </c>
      <c r="AJ49" s="72">
        <v>0</v>
      </c>
      <c r="AK49" s="72">
        <v>0</v>
      </c>
      <c r="AL49" s="73">
        <v>0</v>
      </c>
      <c r="AM49" s="72">
        <v>0</v>
      </c>
      <c r="AN49" s="72">
        <v>0</v>
      </c>
      <c r="AO49" s="73">
        <v>0</v>
      </c>
      <c r="AP49" s="72">
        <v>0</v>
      </c>
      <c r="AQ49" s="72">
        <v>0</v>
      </c>
      <c r="AR49" s="73">
        <v>0</v>
      </c>
      <c r="AS49" s="72">
        <v>0</v>
      </c>
      <c r="AT49" s="72">
        <v>0</v>
      </c>
      <c r="AU49" s="73">
        <v>0</v>
      </c>
      <c r="AV49" s="72">
        <v>0</v>
      </c>
      <c r="AW49" s="72">
        <v>0</v>
      </c>
      <c r="AX49" s="73">
        <v>0</v>
      </c>
      <c r="AY49" s="72">
        <v>0</v>
      </c>
      <c r="AZ49" s="72">
        <v>0</v>
      </c>
      <c r="BA49" s="73">
        <v>0</v>
      </c>
      <c r="BB49" s="72">
        <v>0</v>
      </c>
      <c r="BC49" s="72">
        <v>0</v>
      </c>
      <c r="BD49" s="73">
        <v>0</v>
      </c>
      <c r="BE49" s="72">
        <v>0</v>
      </c>
      <c r="BF49" s="72">
        <v>0</v>
      </c>
      <c r="BG49" s="73">
        <v>0</v>
      </c>
      <c r="BH49" s="72">
        <v>0</v>
      </c>
      <c r="BI49" s="72">
        <v>0</v>
      </c>
      <c r="BJ49" s="73">
        <v>0</v>
      </c>
      <c r="BK49" s="72">
        <v>0</v>
      </c>
      <c r="BL49" s="72">
        <v>0</v>
      </c>
      <c r="BM49" s="73">
        <v>0</v>
      </c>
      <c r="BN49" s="72">
        <v>0</v>
      </c>
      <c r="BO49" s="72">
        <v>0</v>
      </c>
      <c r="BP49" s="73">
        <v>0</v>
      </c>
      <c r="BQ49" s="72">
        <v>0</v>
      </c>
      <c r="BR49" s="72">
        <v>0</v>
      </c>
      <c r="BS49" s="73">
        <v>0</v>
      </c>
      <c r="BT49" s="72">
        <v>0</v>
      </c>
      <c r="BU49" s="72">
        <v>0</v>
      </c>
      <c r="BV49" s="73">
        <v>0</v>
      </c>
      <c r="BW49" s="72">
        <v>0</v>
      </c>
      <c r="BX49" s="72">
        <v>0</v>
      </c>
      <c r="BY49" s="73">
        <v>0</v>
      </c>
      <c r="BZ49" s="72">
        <v>0</v>
      </c>
      <c r="CA49" s="72">
        <v>0</v>
      </c>
      <c r="CB49" s="73">
        <v>0</v>
      </c>
      <c r="CC49" s="72">
        <v>0</v>
      </c>
      <c r="CD49" s="72">
        <v>0</v>
      </c>
      <c r="CE49" s="73">
        <v>0</v>
      </c>
    </row>
    <row r="50" spans="1:83">
      <c r="A50" s="68">
        <v>47</v>
      </c>
      <c r="B50" s="69"/>
      <c r="C50" s="70"/>
      <c r="D50" s="71"/>
      <c r="E50" s="72">
        <v>0</v>
      </c>
      <c r="F50" s="72">
        <v>0</v>
      </c>
      <c r="G50" s="73">
        <v>0</v>
      </c>
      <c r="H50" s="72">
        <v>0</v>
      </c>
      <c r="I50" s="72">
        <v>0</v>
      </c>
      <c r="J50" s="73">
        <v>0</v>
      </c>
      <c r="K50" s="72">
        <v>0</v>
      </c>
      <c r="L50" s="72">
        <v>0</v>
      </c>
      <c r="M50" s="73">
        <v>0</v>
      </c>
      <c r="N50" s="72">
        <v>0</v>
      </c>
      <c r="O50" s="72">
        <v>0</v>
      </c>
      <c r="P50" s="73">
        <v>0</v>
      </c>
      <c r="Q50" s="77"/>
      <c r="R50" s="72">
        <v>0</v>
      </c>
      <c r="S50" s="72">
        <v>0</v>
      </c>
      <c r="T50" s="73">
        <v>0</v>
      </c>
      <c r="U50" s="72">
        <v>0</v>
      </c>
      <c r="V50" s="72">
        <v>0</v>
      </c>
      <c r="W50" s="73">
        <v>0</v>
      </c>
      <c r="X50" s="72">
        <v>0</v>
      </c>
      <c r="Y50" s="72">
        <v>0</v>
      </c>
      <c r="Z50" s="73">
        <v>0</v>
      </c>
      <c r="AA50" s="72">
        <v>0</v>
      </c>
      <c r="AB50" s="72">
        <v>0</v>
      </c>
      <c r="AC50" s="73">
        <v>0</v>
      </c>
      <c r="AD50" s="72">
        <v>0</v>
      </c>
      <c r="AE50" s="72">
        <v>0</v>
      </c>
      <c r="AF50" s="73">
        <v>0</v>
      </c>
      <c r="AG50" s="72">
        <v>0</v>
      </c>
      <c r="AH50" s="72">
        <v>0</v>
      </c>
      <c r="AI50" s="73">
        <v>0</v>
      </c>
      <c r="AJ50" s="72">
        <v>0</v>
      </c>
      <c r="AK50" s="72">
        <v>0</v>
      </c>
      <c r="AL50" s="73">
        <v>0</v>
      </c>
      <c r="AM50" s="72">
        <v>0</v>
      </c>
      <c r="AN50" s="72">
        <v>0</v>
      </c>
      <c r="AO50" s="73">
        <v>0</v>
      </c>
      <c r="AP50" s="72">
        <v>0</v>
      </c>
      <c r="AQ50" s="72">
        <v>0</v>
      </c>
      <c r="AR50" s="73">
        <v>0</v>
      </c>
      <c r="AS50" s="72">
        <v>0</v>
      </c>
      <c r="AT50" s="72">
        <v>0</v>
      </c>
      <c r="AU50" s="73">
        <v>0</v>
      </c>
      <c r="AV50" s="72">
        <v>0</v>
      </c>
      <c r="AW50" s="72">
        <v>0</v>
      </c>
      <c r="AX50" s="73">
        <v>0</v>
      </c>
      <c r="AY50" s="72">
        <v>0</v>
      </c>
      <c r="AZ50" s="72">
        <v>0</v>
      </c>
      <c r="BA50" s="73">
        <v>0</v>
      </c>
      <c r="BB50" s="72">
        <v>0</v>
      </c>
      <c r="BC50" s="72">
        <v>0</v>
      </c>
      <c r="BD50" s="73">
        <v>0</v>
      </c>
      <c r="BE50" s="72">
        <v>0</v>
      </c>
      <c r="BF50" s="72">
        <v>0</v>
      </c>
      <c r="BG50" s="73">
        <v>0</v>
      </c>
      <c r="BH50" s="72">
        <v>0</v>
      </c>
      <c r="BI50" s="72">
        <v>0</v>
      </c>
      <c r="BJ50" s="73">
        <v>0</v>
      </c>
      <c r="BK50" s="72">
        <v>0</v>
      </c>
      <c r="BL50" s="72">
        <v>0</v>
      </c>
      <c r="BM50" s="73">
        <v>0</v>
      </c>
      <c r="BN50" s="72">
        <v>0</v>
      </c>
      <c r="BO50" s="72">
        <v>0</v>
      </c>
      <c r="BP50" s="73">
        <v>0</v>
      </c>
      <c r="BQ50" s="72">
        <v>0</v>
      </c>
      <c r="BR50" s="72">
        <v>0</v>
      </c>
      <c r="BS50" s="73">
        <v>0</v>
      </c>
      <c r="BT50" s="72">
        <v>0</v>
      </c>
      <c r="BU50" s="72">
        <v>0</v>
      </c>
      <c r="BV50" s="73">
        <v>0</v>
      </c>
      <c r="BW50" s="72">
        <v>0</v>
      </c>
      <c r="BX50" s="72">
        <v>0</v>
      </c>
      <c r="BY50" s="73">
        <v>0</v>
      </c>
      <c r="BZ50" s="72">
        <v>0</v>
      </c>
      <c r="CA50" s="72">
        <v>0</v>
      </c>
      <c r="CB50" s="73">
        <v>0</v>
      </c>
      <c r="CC50" s="72">
        <v>0</v>
      </c>
      <c r="CD50" s="72">
        <v>0</v>
      </c>
      <c r="CE50" s="73">
        <v>0</v>
      </c>
    </row>
    <row r="51" spans="1:83">
      <c r="A51" s="68">
        <v>48</v>
      </c>
      <c r="B51" s="69"/>
      <c r="C51" s="70"/>
      <c r="D51" s="71"/>
      <c r="E51" s="72">
        <v>0</v>
      </c>
      <c r="F51" s="72">
        <v>0</v>
      </c>
      <c r="G51" s="73">
        <v>0</v>
      </c>
      <c r="H51" s="72">
        <v>0</v>
      </c>
      <c r="I51" s="72">
        <v>0</v>
      </c>
      <c r="J51" s="73">
        <v>0</v>
      </c>
      <c r="K51" s="72">
        <v>0</v>
      </c>
      <c r="L51" s="72">
        <v>0</v>
      </c>
      <c r="M51" s="73">
        <v>0</v>
      </c>
      <c r="N51" s="72">
        <v>0</v>
      </c>
      <c r="O51" s="72">
        <v>0</v>
      </c>
      <c r="P51" s="73">
        <v>0</v>
      </c>
      <c r="Q51" s="77"/>
      <c r="R51" s="72">
        <v>0</v>
      </c>
      <c r="S51" s="72">
        <v>0</v>
      </c>
      <c r="T51" s="73">
        <v>0</v>
      </c>
      <c r="U51" s="72">
        <v>0</v>
      </c>
      <c r="V51" s="72">
        <v>0</v>
      </c>
      <c r="W51" s="73">
        <v>0</v>
      </c>
      <c r="X51" s="72">
        <v>0</v>
      </c>
      <c r="Y51" s="72">
        <v>0</v>
      </c>
      <c r="Z51" s="73">
        <v>0</v>
      </c>
      <c r="AA51" s="72">
        <v>0</v>
      </c>
      <c r="AB51" s="72">
        <v>0</v>
      </c>
      <c r="AC51" s="73">
        <v>0</v>
      </c>
      <c r="AD51" s="72">
        <v>0</v>
      </c>
      <c r="AE51" s="72">
        <v>0</v>
      </c>
      <c r="AF51" s="73">
        <v>0</v>
      </c>
      <c r="AG51" s="72">
        <v>0</v>
      </c>
      <c r="AH51" s="72">
        <v>0</v>
      </c>
      <c r="AI51" s="73">
        <v>0</v>
      </c>
      <c r="AJ51" s="72">
        <v>0</v>
      </c>
      <c r="AK51" s="72">
        <v>0</v>
      </c>
      <c r="AL51" s="73">
        <v>0</v>
      </c>
      <c r="AM51" s="72">
        <v>0</v>
      </c>
      <c r="AN51" s="72">
        <v>0</v>
      </c>
      <c r="AO51" s="73">
        <v>0</v>
      </c>
      <c r="AP51" s="72">
        <v>0</v>
      </c>
      <c r="AQ51" s="72">
        <v>0</v>
      </c>
      <c r="AR51" s="73">
        <v>0</v>
      </c>
      <c r="AS51" s="72">
        <v>0</v>
      </c>
      <c r="AT51" s="72">
        <v>0</v>
      </c>
      <c r="AU51" s="73">
        <v>0</v>
      </c>
      <c r="AV51" s="72">
        <v>0</v>
      </c>
      <c r="AW51" s="72">
        <v>0</v>
      </c>
      <c r="AX51" s="73">
        <v>0</v>
      </c>
      <c r="AY51" s="72">
        <v>0</v>
      </c>
      <c r="AZ51" s="72">
        <v>0</v>
      </c>
      <c r="BA51" s="73">
        <v>0</v>
      </c>
      <c r="BB51" s="72">
        <v>0</v>
      </c>
      <c r="BC51" s="72">
        <v>0</v>
      </c>
      <c r="BD51" s="73">
        <v>0</v>
      </c>
      <c r="BE51" s="72">
        <v>0</v>
      </c>
      <c r="BF51" s="72">
        <v>0</v>
      </c>
      <c r="BG51" s="73">
        <v>0</v>
      </c>
      <c r="BH51" s="72">
        <v>0</v>
      </c>
      <c r="BI51" s="72">
        <v>0</v>
      </c>
      <c r="BJ51" s="73">
        <v>0</v>
      </c>
      <c r="BK51" s="72">
        <v>0</v>
      </c>
      <c r="BL51" s="72">
        <v>0</v>
      </c>
      <c r="BM51" s="73">
        <v>0</v>
      </c>
      <c r="BN51" s="72">
        <v>0</v>
      </c>
      <c r="BO51" s="72">
        <v>0</v>
      </c>
      <c r="BP51" s="73">
        <v>0</v>
      </c>
      <c r="BQ51" s="72">
        <v>0</v>
      </c>
      <c r="BR51" s="72">
        <v>0</v>
      </c>
      <c r="BS51" s="73">
        <v>0</v>
      </c>
      <c r="BT51" s="72">
        <v>0</v>
      </c>
      <c r="BU51" s="72">
        <v>0</v>
      </c>
      <c r="BV51" s="73">
        <v>0</v>
      </c>
      <c r="BW51" s="72">
        <v>0</v>
      </c>
      <c r="BX51" s="72">
        <v>0</v>
      </c>
      <c r="BY51" s="73">
        <v>0</v>
      </c>
      <c r="BZ51" s="72">
        <v>0</v>
      </c>
      <c r="CA51" s="72">
        <v>0</v>
      </c>
      <c r="CB51" s="73">
        <v>0</v>
      </c>
      <c r="CC51" s="72">
        <v>0</v>
      </c>
      <c r="CD51" s="72">
        <v>0</v>
      </c>
      <c r="CE51" s="73">
        <v>0</v>
      </c>
    </row>
    <row r="52" spans="1:83">
      <c r="A52" s="68">
        <v>49</v>
      </c>
      <c r="B52" s="69"/>
      <c r="C52" s="70"/>
      <c r="D52" s="71"/>
      <c r="E52" s="72">
        <v>0</v>
      </c>
      <c r="F52" s="72">
        <v>0</v>
      </c>
      <c r="G52" s="73">
        <v>0</v>
      </c>
      <c r="H52" s="72">
        <v>0</v>
      </c>
      <c r="I52" s="72">
        <v>0</v>
      </c>
      <c r="J52" s="73">
        <v>0</v>
      </c>
      <c r="K52" s="72">
        <v>0</v>
      </c>
      <c r="L52" s="72">
        <v>0</v>
      </c>
      <c r="M52" s="73">
        <v>0</v>
      </c>
      <c r="N52" s="72">
        <v>0</v>
      </c>
      <c r="O52" s="72">
        <v>0</v>
      </c>
      <c r="P52" s="73">
        <v>0</v>
      </c>
      <c r="Q52" s="77"/>
      <c r="R52" s="72">
        <v>0</v>
      </c>
      <c r="S52" s="72">
        <v>0</v>
      </c>
      <c r="T52" s="73">
        <v>0</v>
      </c>
      <c r="U52" s="72">
        <v>0</v>
      </c>
      <c r="V52" s="72">
        <v>0</v>
      </c>
      <c r="W52" s="73">
        <v>0</v>
      </c>
      <c r="X52" s="72">
        <v>0</v>
      </c>
      <c r="Y52" s="72">
        <v>0</v>
      </c>
      <c r="Z52" s="73">
        <v>0</v>
      </c>
      <c r="AA52" s="72">
        <v>0</v>
      </c>
      <c r="AB52" s="72">
        <v>0</v>
      </c>
      <c r="AC52" s="73">
        <v>0</v>
      </c>
      <c r="AD52" s="72">
        <v>0</v>
      </c>
      <c r="AE52" s="72">
        <v>0</v>
      </c>
      <c r="AF52" s="73">
        <v>0</v>
      </c>
      <c r="AG52" s="72">
        <v>0</v>
      </c>
      <c r="AH52" s="72">
        <v>0</v>
      </c>
      <c r="AI52" s="73">
        <v>0</v>
      </c>
      <c r="AJ52" s="72">
        <v>0</v>
      </c>
      <c r="AK52" s="72">
        <v>0</v>
      </c>
      <c r="AL52" s="73">
        <v>0</v>
      </c>
      <c r="AM52" s="72">
        <v>0</v>
      </c>
      <c r="AN52" s="72">
        <v>0</v>
      </c>
      <c r="AO52" s="73">
        <v>0</v>
      </c>
      <c r="AP52" s="72">
        <v>0</v>
      </c>
      <c r="AQ52" s="72">
        <v>0</v>
      </c>
      <c r="AR52" s="73">
        <v>0</v>
      </c>
      <c r="AS52" s="72">
        <v>0</v>
      </c>
      <c r="AT52" s="72">
        <v>0</v>
      </c>
      <c r="AU52" s="73">
        <v>0</v>
      </c>
      <c r="AV52" s="72">
        <v>0</v>
      </c>
      <c r="AW52" s="72">
        <v>0</v>
      </c>
      <c r="AX52" s="73">
        <v>0</v>
      </c>
      <c r="AY52" s="72">
        <v>0</v>
      </c>
      <c r="AZ52" s="72">
        <v>0</v>
      </c>
      <c r="BA52" s="73">
        <v>0</v>
      </c>
      <c r="BB52" s="72">
        <v>0</v>
      </c>
      <c r="BC52" s="72">
        <v>0</v>
      </c>
      <c r="BD52" s="73">
        <v>0</v>
      </c>
      <c r="BE52" s="72">
        <v>0</v>
      </c>
      <c r="BF52" s="72">
        <v>0</v>
      </c>
      <c r="BG52" s="73">
        <v>0</v>
      </c>
      <c r="BH52" s="72">
        <v>0</v>
      </c>
      <c r="BI52" s="72">
        <v>0</v>
      </c>
      <c r="BJ52" s="73">
        <v>0</v>
      </c>
      <c r="BK52" s="72">
        <v>0</v>
      </c>
      <c r="BL52" s="72">
        <v>0</v>
      </c>
      <c r="BM52" s="73">
        <v>0</v>
      </c>
      <c r="BN52" s="72">
        <v>0</v>
      </c>
      <c r="BO52" s="72">
        <v>0</v>
      </c>
      <c r="BP52" s="73">
        <v>0</v>
      </c>
      <c r="BQ52" s="72">
        <v>0</v>
      </c>
      <c r="BR52" s="72">
        <v>0</v>
      </c>
      <c r="BS52" s="73">
        <v>0</v>
      </c>
      <c r="BT52" s="72">
        <v>0</v>
      </c>
      <c r="BU52" s="72">
        <v>0</v>
      </c>
      <c r="BV52" s="73">
        <v>0</v>
      </c>
      <c r="BW52" s="72">
        <v>0</v>
      </c>
      <c r="BX52" s="72">
        <v>0</v>
      </c>
      <c r="BY52" s="73">
        <v>0</v>
      </c>
      <c r="BZ52" s="72">
        <v>0</v>
      </c>
      <c r="CA52" s="72">
        <v>0</v>
      </c>
      <c r="CB52" s="73">
        <v>0</v>
      </c>
      <c r="CC52" s="72">
        <v>0</v>
      </c>
      <c r="CD52" s="72">
        <v>0</v>
      </c>
      <c r="CE52" s="73">
        <v>0</v>
      </c>
    </row>
    <row r="53" spans="1:83">
      <c r="A53" s="68">
        <v>50</v>
      </c>
      <c r="B53" s="69"/>
      <c r="C53" s="70"/>
      <c r="D53" s="71"/>
      <c r="E53" s="72">
        <v>0</v>
      </c>
      <c r="F53" s="72">
        <v>0</v>
      </c>
      <c r="G53" s="73">
        <v>0</v>
      </c>
      <c r="H53" s="72">
        <v>0</v>
      </c>
      <c r="I53" s="72">
        <v>0</v>
      </c>
      <c r="J53" s="73">
        <v>0</v>
      </c>
      <c r="K53" s="72">
        <v>0</v>
      </c>
      <c r="L53" s="72">
        <v>0</v>
      </c>
      <c r="M53" s="73">
        <v>0</v>
      </c>
      <c r="N53" s="72">
        <v>0</v>
      </c>
      <c r="O53" s="72">
        <v>0</v>
      </c>
      <c r="P53" s="73">
        <v>0</v>
      </c>
      <c r="Q53" s="77"/>
      <c r="R53" s="72">
        <v>0</v>
      </c>
      <c r="S53" s="72">
        <v>0</v>
      </c>
      <c r="T53" s="73">
        <v>0</v>
      </c>
      <c r="U53" s="72">
        <v>0</v>
      </c>
      <c r="V53" s="72">
        <v>0</v>
      </c>
      <c r="W53" s="73">
        <v>0</v>
      </c>
      <c r="X53" s="72">
        <v>0</v>
      </c>
      <c r="Y53" s="72">
        <v>0</v>
      </c>
      <c r="Z53" s="73">
        <v>0</v>
      </c>
      <c r="AA53" s="72">
        <v>0</v>
      </c>
      <c r="AB53" s="72">
        <v>0</v>
      </c>
      <c r="AC53" s="73">
        <v>0</v>
      </c>
      <c r="AD53" s="72">
        <v>0</v>
      </c>
      <c r="AE53" s="72">
        <v>0</v>
      </c>
      <c r="AF53" s="73">
        <v>0</v>
      </c>
      <c r="AG53" s="72">
        <v>0</v>
      </c>
      <c r="AH53" s="72">
        <v>0</v>
      </c>
      <c r="AI53" s="73">
        <v>0</v>
      </c>
      <c r="AJ53" s="72">
        <v>0</v>
      </c>
      <c r="AK53" s="72">
        <v>0</v>
      </c>
      <c r="AL53" s="73">
        <v>0</v>
      </c>
      <c r="AM53" s="72">
        <v>0</v>
      </c>
      <c r="AN53" s="72">
        <v>0</v>
      </c>
      <c r="AO53" s="73">
        <v>0</v>
      </c>
      <c r="AP53" s="72">
        <v>0</v>
      </c>
      <c r="AQ53" s="72">
        <v>0</v>
      </c>
      <c r="AR53" s="73">
        <v>0</v>
      </c>
      <c r="AS53" s="72">
        <v>0</v>
      </c>
      <c r="AT53" s="72">
        <v>0</v>
      </c>
      <c r="AU53" s="73">
        <v>0</v>
      </c>
      <c r="AV53" s="72">
        <v>0</v>
      </c>
      <c r="AW53" s="72">
        <v>0</v>
      </c>
      <c r="AX53" s="73">
        <v>0</v>
      </c>
      <c r="AY53" s="72">
        <v>0</v>
      </c>
      <c r="AZ53" s="72">
        <v>0</v>
      </c>
      <c r="BA53" s="73">
        <v>0</v>
      </c>
      <c r="BB53" s="72">
        <v>0</v>
      </c>
      <c r="BC53" s="72">
        <v>0</v>
      </c>
      <c r="BD53" s="73">
        <v>0</v>
      </c>
      <c r="BE53" s="72">
        <v>0</v>
      </c>
      <c r="BF53" s="72">
        <v>0</v>
      </c>
      <c r="BG53" s="73">
        <v>0</v>
      </c>
      <c r="BH53" s="72">
        <v>0</v>
      </c>
      <c r="BI53" s="72">
        <v>0</v>
      </c>
      <c r="BJ53" s="73">
        <v>0</v>
      </c>
      <c r="BK53" s="72">
        <v>0</v>
      </c>
      <c r="BL53" s="72">
        <v>0</v>
      </c>
      <c r="BM53" s="73">
        <v>0</v>
      </c>
      <c r="BN53" s="72">
        <v>0</v>
      </c>
      <c r="BO53" s="72">
        <v>0</v>
      </c>
      <c r="BP53" s="73">
        <v>0</v>
      </c>
      <c r="BQ53" s="72">
        <v>0</v>
      </c>
      <c r="BR53" s="72">
        <v>0</v>
      </c>
      <c r="BS53" s="73">
        <v>0</v>
      </c>
      <c r="BT53" s="72">
        <v>0</v>
      </c>
      <c r="BU53" s="72">
        <v>0</v>
      </c>
      <c r="BV53" s="73">
        <v>0</v>
      </c>
      <c r="BW53" s="72">
        <v>0</v>
      </c>
      <c r="BX53" s="72">
        <v>0</v>
      </c>
      <c r="BY53" s="73">
        <v>0</v>
      </c>
      <c r="BZ53" s="72">
        <v>0</v>
      </c>
      <c r="CA53" s="72">
        <v>0</v>
      </c>
      <c r="CB53" s="73">
        <v>0</v>
      </c>
      <c r="CC53" s="72">
        <v>0</v>
      </c>
      <c r="CD53" s="72">
        <v>0</v>
      </c>
      <c r="CE53" s="73">
        <v>0</v>
      </c>
    </row>
    <row r="54" spans="1:83">
      <c r="A54" s="68">
        <v>51</v>
      </c>
      <c r="B54" s="69" t="s">
        <v>332</v>
      </c>
      <c r="C54" s="70"/>
      <c r="D54" s="71"/>
      <c r="E54" s="72">
        <v>7</v>
      </c>
      <c r="F54" s="72">
        <v>4</v>
      </c>
      <c r="G54" s="73">
        <v>1.75</v>
      </c>
      <c r="H54" s="72">
        <v>14</v>
      </c>
      <c r="I54" s="72">
        <v>8</v>
      </c>
      <c r="J54" s="73">
        <v>1.75</v>
      </c>
      <c r="K54" s="72">
        <v>7</v>
      </c>
      <c r="L54" s="72">
        <v>4</v>
      </c>
      <c r="M54" s="73">
        <v>1.75</v>
      </c>
      <c r="N54" s="72">
        <v>14</v>
      </c>
      <c r="O54" s="72">
        <v>8</v>
      </c>
      <c r="P54" s="73">
        <v>1.75</v>
      </c>
      <c r="Q54" s="77"/>
      <c r="R54" s="72">
        <v>0</v>
      </c>
      <c r="S54" s="72">
        <v>0</v>
      </c>
      <c r="T54" s="73">
        <v>0</v>
      </c>
      <c r="U54" s="72">
        <v>0</v>
      </c>
      <c r="V54" s="72">
        <v>0</v>
      </c>
      <c r="W54" s="73">
        <v>0</v>
      </c>
      <c r="X54" s="72">
        <v>0</v>
      </c>
      <c r="Y54" s="72">
        <v>0</v>
      </c>
      <c r="Z54" s="73">
        <v>0</v>
      </c>
      <c r="AA54" s="72">
        <v>0</v>
      </c>
      <c r="AB54" s="72">
        <v>0</v>
      </c>
      <c r="AC54" s="73">
        <v>0</v>
      </c>
      <c r="AD54" s="72">
        <v>0</v>
      </c>
      <c r="AE54" s="72">
        <v>0</v>
      </c>
      <c r="AF54" s="73">
        <v>0</v>
      </c>
      <c r="AG54" s="72">
        <v>0</v>
      </c>
      <c r="AH54" s="72">
        <v>0</v>
      </c>
      <c r="AI54" s="73">
        <v>0</v>
      </c>
      <c r="AJ54" s="72">
        <v>0</v>
      </c>
      <c r="AK54" s="72">
        <v>0</v>
      </c>
      <c r="AL54" s="73">
        <v>0</v>
      </c>
      <c r="AM54" s="72">
        <v>0</v>
      </c>
      <c r="AN54" s="72">
        <v>0</v>
      </c>
      <c r="AO54" s="73">
        <v>0</v>
      </c>
      <c r="AP54" s="72">
        <v>0</v>
      </c>
      <c r="AQ54" s="72">
        <v>0</v>
      </c>
      <c r="AR54" s="73">
        <v>0</v>
      </c>
      <c r="AS54" s="72">
        <v>0</v>
      </c>
      <c r="AT54" s="72">
        <v>0</v>
      </c>
      <c r="AU54" s="73">
        <v>0</v>
      </c>
      <c r="AV54" s="72">
        <v>0</v>
      </c>
      <c r="AW54" s="72">
        <v>0</v>
      </c>
      <c r="AX54" s="73">
        <v>0</v>
      </c>
      <c r="AY54" s="72">
        <v>0</v>
      </c>
      <c r="AZ54" s="72">
        <v>0</v>
      </c>
      <c r="BA54" s="73">
        <v>0</v>
      </c>
      <c r="BB54" s="72">
        <v>0</v>
      </c>
      <c r="BC54" s="72">
        <v>0</v>
      </c>
      <c r="BD54" s="73">
        <v>0</v>
      </c>
      <c r="BE54" s="72">
        <v>0</v>
      </c>
      <c r="BF54" s="72">
        <v>0</v>
      </c>
      <c r="BG54" s="73">
        <v>0</v>
      </c>
      <c r="BH54" s="72">
        <v>0</v>
      </c>
      <c r="BI54" s="72">
        <v>0</v>
      </c>
      <c r="BJ54" s="73">
        <v>0</v>
      </c>
      <c r="BK54" s="72">
        <v>0</v>
      </c>
      <c r="BL54" s="72">
        <v>0</v>
      </c>
      <c r="BM54" s="73">
        <v>0</v>
      </c>
      <c r="BN54" s="72">
        <v>0</v>
      </c>
      <c r="BO54" s="72">
        <v>0</v>
      </c>
      <c r="BP54" s="73">
        <v>0</v>
      </c>
      <c r="BQ54" s="72">
        <v>0</v>
      </c>
      <c r="BR54" s="72">
        <v>0</v>
      </c>
      <c r="BS54" s="73">
        <v>0</v>
      </c>
      <c r="BT54" s="72">
        <v>0</v>
      </c>
      <c r="BU54" s="72">
        <v>0</v>
      </c>
      <c r="BV54" s="73">
        <v>0</v>
      </c>
      <c r="BW54" s="72">
        <v>0</v>
      </c>
      <c r="BX54" s="72">
        <v>0</v>
      </c>
      <c r="BY54" s="73">
        <v>0</v>
      </c>
      <c r="BZ54" s="72">
        <v>0</v>
      </c>
      <c r="CA54" s="72">
        <v>0</v>
      </c>
      <c r="CB54" s="73">
        <v>0</v>
      </c>
      <c r="CC54" s="72">
        <v>0</v>
      </c>
      <c r="CD54" s="72">
        <v>0</v>
      </c>
      <c r="CE54" s="73">
        <v>0</v>
      </c>
    </row>
    <row r="55" spans="1:83">
      <c r="A55" s="68">
        <v>52</v>
      </c>
      <c r="B55" s="69"/>
      <c r="C55" s="70"/>
      <c r="D55" s="71"/>
      <c r="E55" s="72"/>
      <c r="F55" s="72"/>
      <c r="G55" s="73"/>
      <c r="H55" s="72"/>
      <c r="I55" s="72"/>
      <c r="J55" s="73"/>
      <c r="K55" s="72"/>
      <c r="L55" s="72"/>
      <c r="M55" s="73"/>
      <c r="N55" s="72"/>
      <c r="O55" s="72"/>
      <c r="P55" s="73"/>
      <c r="Q55" s="77"/>
      <c r="R55" s="72"/>
      <c r="S55" s="72"/>
      <c r="T55" s="73"/>
      <c r="U55" s="72"/>
      <c r="V55" s="72"/>
      <c r="W55" s="73"/>
      <c r="X55" s="72"/>
      <c r="Y55" s="72"/>
      <c r="Z55" s="73"/>
      <c r="AA55" s="72"/>
      <c r="AB55" s="72"/>
      <c r="AC55" s="73"/>
      <c r="AD55" s="72"/>
      <c r="AE55" s="72"/>
      <c r="AF55" s="73"/>
      <c r="AG55" s="72"/>
      <c r="AH55" s="72"/>
      <c r="AI55" s="73"/>
      <c r="AJ55" s="72"/>
      <c r="AK55" s="72"/>
      <c r="AL55" s="73"/>
      <c r="AM55" s="72"/>
      <c r="AN55" s="72"/>
      <c r="AO55" s="73"/>
      <c r="AP55" s="72"/>
      <c r="AQ55" s="72"/>
      <c r="AR55" s="73"/>
      <c r="AS55" s="72"/>
      <c r="AT55" s="72"/>
      <c r="AU55" s="73"/>
      <c r="AV55" s="72"/>
      <c r="AW55" s="72"/>
      <c r="AX55" s="73"/>
      <c r="AY55" s="72"/>
      <c r="AZ55" s="72"/>
      <c r="BA55" s="73"/>
      <c r="BB55" s="72"/>
      <c r="BC55" s="72"/>
      <c r="BD55" s="73"/>
      <c r="BE55" s="72"/>
      <c r="BF55" s="72"/>
      <c r="BG55" s="73"/>
      <c r="BH55" s="72"/>
      <c r="BI55" s="72"/>
      <c r="BJ55" s="73"/>
      <c r="BK55" s="72"/>
      <c r="BL55" s="72"/>
      <c r="BM55" s="73"/>
      <c r="BN55" s="72"/>
      <c r="BO55" s="72"/>
      <c r="BP55" s="73"/>
      <c r="BQ55" s="72"/>
      <c r="BR55" s="72"/>
      <c r="BS55" s="73"/>
      <c r="BT55" s="72"/>
      <c r="BU55" s="72"/>
      <c r="BV55" s="73"/>
      <c r="BW55" s="72"/>
      <c r="BX55" s="72"/>
      <c r="BY55" s="73"/>
      <c r="BZ55" s="72"/>
      <c r="CA55" s="72"/>
      <c r="CB55" s="73"/>
      <c r="CC55" s="72"/>
      <c r="CD55" s="72"/>
      <c r="CE55" s="73"/>
    </row>
    <row r="56" spans="1:83">
      <c r="A56" s="68">
        <v>53</v>
      </c>
      <c r="B56" s="69"/>
      <c r="C56" s="70"/>
      <c r="D56" s="71"/>
      <c r="E56" s="72"/>
      <c r="F56" s="72"/>
      <c r="G56" s="73"/>
      <c r="H56" s="72"/>
      <c r="I56" s="72"/>
      <c r="J56" s="73"/>
      <c r="K56" s="72"/>
      <c r="L56" s="72"/>
      <c r="M56" s="73"/>
      <c r="N56" s="72"/>
      <c r="O56" s="72"/>
      <c r="P56" s="73"/>
      <c r="Q56" s="77"/>
      <c r="R56" s="72"/>
      <c r="S56" s="72"/>
      <c r="T56" s="73"/>
      <c r="U56" s="72"/>
      <c r="V56" s="72"/>
      <c r="W56" s="73"/>
      <c r="X56" s="72"/>
      <c r="Y56" s="72"/>
      <c r="Z56" s="73"/>
      <c r="AA56" s="72"/>
      <c r="AB56" s="72"/>
      <c r="AC56" s="73"/>
      <c r="AD56" s="72"/>
      <c r="AE56" s="72"/>
      <c r="AF56" s="73"/>
      <c r="AG56" s="72"/>
      <c r="AH56" s="72"/>
      <c r="AI56" s="73"/>
      <c r="AJ56" s="72"/>
      <c r="AK56" s="72"/>
      <c r="AL56" s="73"/>
      <c r="AM56" s="72"/>
      <c r="AN56" s="72"/>
      <c r="AO56" s="73"/>
      <c r="AP56" s="72"/>
      <c r="AQ56" s="72"/>
      <c r="AR56" s="73"/>
      <c r="AS56" s="72"/>
      <c r="AT56" s="72"/>
      <c r="AU56" s="73"/>
      <c r="AV56" s="72"/>
      <c r="AW56" s="72"/>
      <c r="AX56" s="73"/>
      <c r="AY56" s="72"/>
      <c r="AZ56" s="72"/>
      <c r="BA56" s="73"/>
      <c r="BB56" s="72"/>
      <c r="BC56" s="72"/>
      <c r="BD56" s="73"/>
      <c r="BE56" s="72"/>
      <c r="BF56" s="72"/>
      <c r="BG56" s="73"/>
      <c r="BH56" s="72"/>
      <c r="BI56" s="72"/>
      <c r="BJ56" s="73"/>
      <c r="BK56" s="72"/>
      <c r="BL56" s="72"/>
      <c r="BM56" s="73"/>
      <c r="BN56" s="72"/>
      <c r="BO56" s="72"/>
      <c r="BP56" s="73"/>
      <c r="BQ56" s="72"/>
      <c r="BR56" s="72"/>
      <c r="BS56" s="73"/>
      <c r="BT56" s="72"/>
      <c r="BU56" s="72"/>
      <c r="BV56" s="73"/>
      <c r="BW56" s="72"/>
      <c r="BX56" s="72"/>
      <c r="BY56" s="73"/>
      <c r="BZ56" s="72"/>
      <c r="CA56" s="72"/>
      <c r="CB56" s="73"/>
      <c r="CC56" s="72"/>
      <c r="CD56" s="72"/>
      <c r="CE56" s="73"/>
    </row>
    <row r="57" spans="1:83">
      <c r="A57" s="68">
        <v>54</v>
      </c>
      <c r="B57" s="69"/>
      <c r="C57" s="70"/>
      <c r="D57" s="71"/>
      <c r="E57" s="72"/>
      <c r="F57" s="72"/>
      <c r="G57" s="73"/>
      <c r="H57" s="72"/>
      <c r="I57" s="72"/>
      <c r="J57" s="73"/>
      <c r="K57" s="72"/>
      <c r="L57" s="72"/>
      <c r="M57" s="73"/>
      <c r="N57" s="72"/>
      <c r="O57" s="72"/>
      <c r="P57" s="73"/>
      <c r="Q57" s="77"/>
      <c r="R57" s="72"/>
      <c r="S57" s="72"/>
      <c r="T57" s="73"/>
      <c r="U57" s="72"/>
      <c r="V57" s="72"/>
      <c r="W57" s="73"/>
      <c r="X57" s="72"/>
      <c r="Y57" s="72"/>
      <c r="Z57" s="73"/>
      <c r="AA57" s="72"/>
      <c r="AB57" s="72"/>
      <c r="AC57" s="73"/>
      <c r="AD57" s="72"/>
      <c r="AE57" s="72"/>
      <c r="AF57" s="73"/>
      <c r="AG57" s="72"/>
      <c r="AH57" s="72"/>
      <c r="AI57" s="73"/>
      <c r="AJ57" s="72"/>
      <c r="AK57" s="72"/>
      <c r="AL57" s="73"/>
      <c r="AM57" s="72"/>
      <c r="AN57" s="72"/>
      <c r="AO57" s="73"/>
      <c r="AP57" s="72"/>
      <c r="AQ57" s="72"/>
      <c r="AR57" s="73"/>
      <c r="AS57" s="72"/>
      <c r="AT57" s="72"/>
      <c r="AU57" s="73"/>
      <c r="AV57" s="72"/>
      <c r="AW57" s="72"/>
      <c r="AX57" s="73"/>
      <c r="AY57" s="72"/>
      <c r="AZ57" s="72"/>
      <c r="BA57" s="73"/>
      <c r="BB57" s="72"/>
      <c r="BC57" s="72"/>
      <c r="BD57" s="73"/>
      <c r="BE57" s="72"/>
      <c r="BF57" s="72"/>
      <c r="BG57" s="73"/>
      <c r="BH57" s="72"/>
      <c r="BI57" s="72"/>
      <c r="BJ57" s="73"/>
      <c r="BK57" s="72"/>
      <c r="BL57" s="72"/>
      <c r="BM57" s="73"/>
      <c r="BN57" s="72"/>
      <c r="BO57" s="72"/>
      <c r="BP57" s="73"/>
      <c r="BQ57" s="72"/>
      <c r="BR57" s="72"/>
      <c r="BS57" s="73"/>
      <c r="BT57" s="72"/>
      <c r="BU57" s="72"/>
      <c r="BV57" s="73"/>
      <c r="BW57" s="72"/>
      <c r="BX57" s="72"/>
      <c r="BY57" s="73"/>
      <c r="BZ57" s="72"/>
      <c r="CA57" s="72"/>
      <c r="CB57" s="73"/>
      <c r="CC57" s="72"/>
      <c r="CD57" s="72"/>
      <c r="CE57" s="73"/>
    </row>
    <row r="58" spans="1:83">
      <c r="A58" s="68">
        <v>55</v>
      </c>
      <c r="B58" s="69"/>
      <c r="C58" s="70"/>
      <c r="D58" s="71"/>
      <c r="E58" s="72"/>
      <c r="F58" s="72"/>
      <c r="G58" s="73"/>
      <c r="H58" s="72"/>
      <c r="I58" s="72"/>
      <c r="J58" s="73"/>
      <c r="K58" s="72"/>
      <c r="L58" s="72"/>
      <c r="M58" s="73"/>
      <c r="N58" s="72"/>
      <c r="O58" s="72"/>
      <c r="P58" s="73"/>
      <c r="Q58" s="77"/>
      <c r="R58" s="72"/>
      <c r="S58" s="72"/>
      <c r="T58" s="73"/>
      <c r="U58" s="72"/>
      <c r="V58" s="72"/>
      <c r="W58" s="73"/>
      <c r="X58" s="72"/>
      <c r="Y58" s="72"/>
      <c r="Z58" s="73"/>
      <c r="AA58" s="72"/>
      <c r="AB58" s="72"/>
      <c r="AC58" s="73"/>
      <c r="AD58" s="72"/>
      <c r="AE58" s="72"/>
      <c r="AF58" s="73"/>
      <c r="AG58" s="72"/>
      <c r="AH58" s="72"/>
      <c r="AI58" s="73"/>
      <c r="AJ58" s="72"/>
      <c r="AK58" s="72"/>
      <c r="AL58" s="73"/>
      <c r="AM58" s="72"/>
      <c r="AN58" s="72"/>
      <c r="AO58" s="73"/>
      <c r="AP58" s="72"/>
      <c r="AQ58" s="72"/>
      <c r="AR58" s="73"/>
      <c r="AS58" s="72"/>
      <c r="AT58" s="72"/>
      <c r="AU58" s="73"/>
      <c r="AV58" s="72"/>
      <c r="AW58" s="72"/>
      <c r="AX58" s="73"/>
      <c r="AY58" s="72"/>
      <c r="AZ58" s="72"/>
      <c r="BA58" s="73"/>
      <c r="BB58" s="72"/>
      <c r="BC58" s="72"/>
      <c r="BD58" s="73"/>
      <c r="BE58" s="72"/>
      <c r="BF58" s="72"/>
      <c r="BG58" s="73"/>
      <c r="BH58" s="72"/>
      <c r="BI58" s="72"/>
      <c r="BJ58" s="73"/>
      <c r="BK58" s="72"/>
      <c r="BL58" s="72"/>
      <c r="BM58" s="73"/>
      <c r="BN58" s="72"/>
      <c r="BO58" s="72"/>
      <c r="BP58" s="73"/>
      <c r="BQ58" s="72"/>
      <c r="BR58" s="72"/>
      <c r="BS58" s="73"/>
      <c r="BT58" s="72"/>
      <c r="BU58" s="72"/>
      <c r="BV58" s="73"/>
      <c r="BW58" s="72"/>
      <c r="BX58" s="72"/>
      <c r="BY58" s="73"/>
      <c r="BZ58" s="72"/>
      <c r="CA58" s="72"/>
      <c r="CB58" s="73"/>
      <c r="CC58" s="72"/>
      <c r="CD58" s="72"/>
      <c r="CE58" s="73"/>
    </row>
    <row r="59" spans="1:83">
      <c r="A59" s="68">
        <v>56</v>
      </c>
      <c r="B59" s="69"/>
      <c r="C59" s="70"/>
      <c r="D59" s="71"/>
      <c r="E59" s="72"/>
      <c r="F59" s="72"/>
      <c r="G59" s="73"/>
      <c r="H59" s="72"/>
      <c r="I59" s="72"/>
      <c r="J59" s="73"/>
      <c r="K59" s="72"/>
      <c r="L59" s="72"/>
      <c r="M59" s="73"/>
      <c r="N59" s="72"/>
      <c r="O59" s="72"/>
      <c r="P59" s="73"/>
      <c r="Q59" s="77"/>
      <c r="R59" s="72"/>
      <c r="S59" s="72"/>
      <c r="T59" s="73"/>
      <c r="U59" s="72"/>
      <c r="V59" s="72"/>
      <c r="W59" s="73"/>
      <c r="X59" s="72"/>
      <c r="Y59" s="72"/>
      <c r="Z59" s="73"/>
      <c r="AA59" s="72"/>
      <c r="AB59" s="72"/>
      <c r="AC59" s="73"/>
      <c r="AD59" s="72"/>
      <c r="AE59" s="72"/>
      <c r="AF59" s="73"/>
      <c r="AG59" s="72"/>
      <c r="AH59" s="72"/>
      <c r="AI59" s="73"/>
      <c r="AJ59" s="72"/>
      <c r="AK59" s="72"/>
      <c r="AL59" s="73"/>
      <c r="AM59" s="72"/>
      <c r="AN59" s="72"/>
      <c r="AO59" s="73"/>
      <c r="AP59" s="72"/>
      <c r="AQ59" s="72"/>
      <c r="AR59" s="73"/>
      <c r="AS59" s="72"/>
      <c r="AT59" s="72"/>
      <c r="AU59" s="73"/>
      <c r="AV59" s="72"/>
      <c r="AW59" s="72"/>
      <c r="AX59" s="73"/>
      <c r="AY59" s="72"/>
      <c r="AZ59" s="72"/>
      <c r="BA59" s="73"/>
      <c r="BB59" s="72"/>
      <c r="BC59" s="72"/>
      <c r="BD59" s="73"/>
      <c r="BE59" s="72"/>
      <c r="BF59" s="72"/>
      <c r="BG59" s="73"/>
      <c r="BH59" s="72"/>
      <c r="BI59" s="72"/>
      <c r="BJ59" s="73"/>
      <c r="BK59" s="72"/>
      <c r="BL59" s="72"/>
      <c r="BM59" s="73"/>
      <c r="BN59" s="72"/>
      <c r="BO59" s="72"/>
      <c r="BP59" s="73"/>
      <c r="BQ59" s="72"/>
      <c r="BR59" s="72"/>
      <c r="BS59" s="73"/>
      <c r="BT59" s="72"/>
      <c r="BU59" s="72"/>
      <c r="BV59" s="73"/>
      <c r="BW59" s="72"/>
      <c r="BX59" s="72"/>
      <c r="BY59" s="73"/>
      <c r="BZ59" s="72"/>
      <c r="CA59" s="72"/>
      <c r="CB59" s="73"/>
      <c r="CC59" s="72"/>
      <c r="CD59" s="72"/>
      <c r="CE59" s="73"/>
    </row>
    <row r="60" spans="1:83">
      <c r="A60" s="68">
        <v>57</v>
      </c>
      <c r="B60" s="69"/>
      <c r="C60" s="70"/>
      <c r="D60" s="71"/>
      <c r="E60" s="72"/>
      <c r="F60" s="72"/>
      <c r="G60" s="73"/>
      <c r="H60" s="72"/>
      <c r="I60" s="72"/>
      <c r="J60" s="73"/>
      <c r="K60" s="72"/>
      <c r="L60" s="72"/>
      <c r="M60" s="73"/>
      <c r="N60" s="72"/>
      <c r="O60" s="72"/>
      <c r="P60" s="73"/>
      <c r="Q60" s="77"/>
      <c r="R60" s="72"/>
      <c r="S60" s="72"/>
      <c r="T60" s="73"/>
      <c r="U60" s="72"/>
      <c r="V60" s="72"/>
      <c r="W60" s="73"/>
      <c r="X60" s="72"/>
      <c r="Y60" s="72"/>
      <c r="Z60" s="73"/>
      <c r="AA60" s="72"/>
      <c r="AB60" s="72"/>
      <c r="AC60" s="73"/>
      <c r="AD60" s="72"/>
      <c r="AE60" s="72"/>
      <c r="AF60" s="73"/>
      <c r="AG60" s="72"/>
      <c r="AH60" s="72"/>
      <c r="AI60" s="73"/>
      <c r="AJ60" s="72"/>
      <c r="AK60" s="72"/>
      <c r="AL60" s="73"/>
      <c r="AM60" s="72"/>
      <c r="AN60" s="72"/>
      <c r="AO60" s="73"/>
      <c r="AP60" s="72"/>
      <c r="AQ60" s="72"/>
      <c r="AR60" s="73"/>
      <c r="AS60" s="72"/>
      <c r="AT60" s="72"/>
      <c r="AU60" s="73"/>
      <c r="AV60" s="72"/>
      <c r="AW60" s="72"/>
      <c r="AX60" s="73"/>
      <c r="AY60" s="72"/>
      <c r="AZ60" s="72"/>
      <c r="BA60" s="73"/>
      <c r="BB60" s="72"/>
      <c r="BC60" s="72"/>
      <c r="BD60" s="73"/>
      <c r="BE60" s="72"/>
      <c r="BF60" s="72"/>
      <c r="BG60" s="73"/>
      <c r="BH60" s="72"/>
      <c r="BI60" s="72"/>
      <c r="BJ60" s="73"/>
      <c r="BK60" s="72"/>
      <c r="BL60" s="72"/>
      <c r="BM60" s="73"/>
      <c r="BN60" s="72"/>
      <c r="BO60" s="72"/>
      <c r="BP60" s="73"/>
      <c r="BQ60" s="72"/>
      <c r="BR60" s="72"/>
      <c r="BS60" s="73"/>
      <c r="BT60" s="72"/>
      <c r="BU60" s="72"/>
      <c r="BV60" s="73"/>
      <c r="BW60" s="72"/>
      <c r="BX60" s="72"/>
      <c r="BY60" s="73"/>
      <c r="BZ60" s="72"/>
      <c r="CA60" s="72"/>
      <c r="CB60" s="73"/>
      <c r="CC60" s="72"/>
      <c r="CD60" s="72"/>
      <c r="CE60" s="73"/>
    </row>
    <row r="61" spans="1:83">
      <c r="A61" s="68">
        <v>58</v>
      </c>
      <c r="B61" s="69"/>
      <c r="C61" s="70"/>
      <c r="D61" s="71"/>
      <c r="E61" s="72"/>
      <c r="F61" s="72"/>
      <c r="G61" s="73"/>
      <c r="H61" s="72"/>
      <c r="I61" s="72"/>
      <c r="J61" s="73"/>
      <c r="K61" s="72"/>
      <c r="L61" s="72"/>
      <c r="M61" s="73"/>
      <c r="N61" s="72"/>
      <c r="O61" s="72"/>
      <c r="P61" s="73"/>
      <c r="Q61" s="77"/>
      <c r="R61" s="72"/>
      <c r="S61" s="72"/>
      <c r="T61" s="73"/>
      <c r="U61" s="72"/>
      <c r="V61" s="72"/>
      <c r="W61" s="73"/>
      <c r="X61" s="72"/>
      <c r="Y61" s="72"/>
      <c r="Z61" s="73"/>
      <c r="AA61" s="72"/>
      <c r="AB61" s="72"/>
      <c r="AC61" s="73"/>
      <c r="AD61" s="72"/>
      <c r="AE61" s="72"/>
      <c r="AF61" s="73"/>
      <c r="AG61" s="72"/>
      <c r="AH61" s="72"/>
      <c r="AI61" s="73"/>
      <c r="AJ61" s="72"/>
      <c r="AK61" s="72"/>
      <c r="AL61" s="73"/>
      <c r="AM61" s="72"/>
      <c r="AN61" s="72"/>
      <c r="AO61" s="73"/>
      <c r="AP61" s="72"/>
      <c r="AQ61" s="72"/>
      <c r="AR61" s="73"/>
      <c r="AS61" s="72"/>
      <c r="AT61" s="72"/>
      <c r="AU61" s="73"/>
      <c r="AV61" s="72"/>
      <c r="AW61" s="72"/>
      <c r="AX61" s="73"/>
      <c r="AY61" s="72"/>
      <c r="AZ61" s="72"/>
      <c r="BA61" s="73"/>
      <c r="BB61" s="72"/>
      <c r="BC61" s="72"/>
      <c r="BD61" s="73"/>
      <c r="BE61" s="72"/>
      <c r="BF61" s="72"/>
      <c r="BG61" s="73"/>
      <c r="BH61" s="72"/>
      <c r="BI61" s="72"/>
      <c r="BJ61" s="73"/>
      <c r="BK61" s="72"/>
      <c r="BL61" s="72"/>
      <c r="BM61" s="73"/>
      <c r="BN61" s="72"/>
      <c r="BO61" s="72"/>
      <c r="BP61" s="73"/>
      <c r="BQ61" s="72"/>
      <c r="BR61" s="72"/>
      <c r="BS61" s="73"/>
      <c r="BT61" s="72"/>
      <c r="BU61" s="72"/>
      <c r="BV61" s="73"/>
      <c r="BW61" s="72"/>
      <c r="BX61" s="72"/>
      <c r="BY61" s="73"/>
      <c r="BZ61" s="72"/>
      <c r="CA61" s="72"/>
      <c r="CB61" s="73"/>
      <c r="CC61" s="72"/>
      <c r="CD61" s="72"/>
      <c r="CE61" s="73"/>
    </row>
    <row r="62" spans="1:83">
      <c r="A62" s="68">
        <v>59</v>
      </c>
      <c r="B62" s="69"/>
      <c r="C62" s="70"/>
      <c r="D62" s="71"/>
      <c r="E62" s="72"/>
      <c r="F62" s="72"/>
      <c r="G62" s="73"/>
      <c r="H62" s="72"/>
      <c r="I62" s="72"/>
      <c r="J62" s="73"/>
      <c r="K62" s="72"/>
      <c r="L62" s="72"/>
      <c r="M62" s="73"/>
      <c r="N62" s="72"/>
      <c r="O62" s="72"/>
      <c r="P62" s="73"/>
      <c r="Q62" s="77"/>
      <c r="R62" s="72"/>
      <c r="S62" s="72"/>
      <c r="T62" s="73"/>
      <c r="U62" s="72"/>
      <c r="V62" s="72"/>
      <c r="W62" s="73"/>
      <c r="X62" s="72"/>
      <c r="Y62" s="72"/>
      <c r="Z62" s="73"/>
      <c r="AA62" s="72"/>
      <c r="AB62" s="72"/>
      <c r="AC62" s="73"/>
      <c r="AD62" s="72"/>
      <c r="AE62" s="72"/>
      <c r="AF62" s="73"/>
      <c r="AG62" s="72"/>
      <c r="AH62" s="72"/>
      <c r="AI62" s="73"/>
      <c r="AJ62" s="72"/>
      <c r="AK62" s="72"/>
      <c r="AL62" s="73"/>
      <c r="AM62" s="72"/>
      <c r="AN62" s="72"/>
      <c r="AO62" s="73"/>
      <c r="AP62" s="72"/>
      <c r="AQ62" s="72"/>
      <c r="AR62" s="73"/>
      <c r="AS62" s="72"/>
      <c r="AT62" s="72"/>
      <c r="AU62" s="73"/>
      <c r="AV62" s="72"/>
      <c r="AW62" s="72"/>
      <c r="AX62" s="73"/>
      <c r="AY62" s="72"/>
      <c r="AZ62" s="72"/>
      <c r="BA62" s="73"/>
      <c r="BB62" s="72"/>
      <c r="BC62" s="72"/>
      <c r="BD62" s="73"/>
      <c r="BE62" s="72"/>
      <c r="BF62" s="72"/>
      <c r="BG62" s="73"/>
      <c r="BH62" s="72"/>
      <c r="BI62" s="72"/>
      <c r="BJ62" s="73"/>
      <c r="BK62" s="72"/>
      <c r="BL62" s="72"/>
      <c r="BM62" s="73"/>
      <c r="BN62" s="72"/>
      <c r="BO62" s="72"/>
      <c r="BP62" s="73"/>
      <c r="BQ62" s="72"/>
      <c r="BR62" s="72"/>
      <c r="BS62" s="73"/>
      <c r="BT62" s="72"/>
      <c r="BU62" s="72"/>
      <c r="BV62" s="73"/>
      <c r="BW62" s="72"/>
      <c r="BX62" s="72"/>
      <c r="BY62" s="73"/>
      <c r="BZ62" s="72"/>
      <c r="CA62" s="72"/>
      <c r="CB62" s="73"/>
      <c r="CC62" s="72"/>
      <c r="CD62" s="72"/>
      <c r="CE62" s="73"/>
    </row>
    <row r="63" spans="1:83">
      <c r="A63" s="68">
        <v>60</v>
      </c>
      <c r="B63" s="69"/>
      <c r="C63" s="70"/>
      <c r="D63" s="71"/>
      <c r="E63" s="72"/>
      <c r="F63" s="72"/>
      <c r="G63" s="73"/>
      <c r="H63" s="72"/>
      <c r="I63" s="72"/>
      <c r="J63" s="73"/>
      <c r="K63" s="72"/>
      <c r="L63" s="72"/>
      <c r="M63" s="73"/>
      <c r="N63" s="72"/>
      <c r="O63" s="72"/>
      <c r="P63" s="73"/>
      <c r="Q63" s="77"/>
      <c r="R63" s="72"/>
      <c r="S63" s="72"/>
      <c r="T63" s="73"/>
      <c r="U63" s="72"/>
      <c r="V63" s="72"/>
      <c r="W63" s="73"/>
      <c r="X63" s="72"/>
      <c r="Y63" s="72"/>
      <c r="Z63" s="73"/>
      <c r="AA63" s="72"/>
      <c r="AB63" s="72"/>
      <c r="AC63" s="73"/>
      <c r="AD63" s="72"/>
      <c r="AE63" s="72"/>
      <c r="AF63" s="73"/>
      <c r="AG63" s="72"/>
      <c r="AH63" s="72"/>
      <c r="AI63" s="73"/>
      <c r="AJ63" s="72"/>
      <c r="AK63" s="72"/>
      <c r="AL63" s="73"/>
      <c r="AM63" s="72"/>
      <c r="AN63" s="72"/>
      <c r="AO63" s="73"/>
      <c r="AP63" s="72"/>
      <c r="AQ63" s="72"/>
      <c r="AR63" s="73"/>
      <c r="AS63" s="72"/>
      <c r="AT63" s="72"/>
      <c r="AU63" s="73"/>
      <c r="AV63" s="72"/>
      <c r="AW63" s="72"/>
      <c r="AX63" s="73"/>
      <c r="AY63" s="72"/>
      <c r="AZ63" s="72"/>
      <c r="BA63" s="73"/>
      <c r="BB63" s="72"/>
      <c r="BC63" s="72"/>
      <c r="BD63" s="73"/>
      <c r="BE63" s="72"/>
      <c r="BF63" s="72"/>
      <c r="BG63" s="73"/>
      <c r="BH63" s="72"/>
      <c r="BI63" s="72"/>
      <c r="BJ63" s="73"/>
      <c r="BK63" s="72"/>
      <c r="BL63" s="72"/>
      <c r="BM63" s="73"/>
      <c r="BN63" s="72"/>
      <c r="BO63" s="72"/>
      <c r="BP63" s="73"/>
      <c r="BQ63" s="72"/>
      <c r="BR63" s="72"/>
      <c r="BS63" s="73"/>
      <c r="BT63" s="72"/>
      <c r="BU63" s="72"/>
      <c r="BV63" s="73"/>
      <c r="BW63" s="72"/>
      <c r="BX63" s="72"/>
      <c r="BY63" s="73"/>
      <c r="BZ63" s="72"/>
      <c r="CA63" s="72"/>
      <c r="CB63" s="73"/>
      <c r="CC63" s="72"/>
      <c r="CD63" s="72"/>
      <c r="CE63" s="73"/>
    </row>
    <row r="64" spans="1:83">
      <c r="A64" s="68">
        <v>61</v>
      </c>
      <c r="B64" s="69"/>
      <c r="C64" s="70"/>
      <c r="D64" s="71"/>
      <c r="E64" s="72"/>
      <c r="F64" s="72"/>
      <c r="G64" s="73"/>
      <c r="H64" s="72"/>
      <c r="I64" s="72"/>
      <c r="J64" s="73"/>
      <c r="K64" s="72"/>
      <c r="L64" s="72"/>
      <c r="M64" s="73"/>
      <c r="N64" s="72"/>
      <c r="O64" s="72"/>
      <c r="P64" s="73"/>
      <c r="Q64" s="77"/>
      <c r="R64" s="72"/>
      <c r="S64" s="72"/>
      <c r="T64" s="73"/>
      <c r="U64" s="72"/>
      <c r="V64" s="72"/>
      <c r="W64" s="73"/>
      <c r="X64" s="72"/>
      <c r="Y64" s="72"/>
      <c r="Z64" s="73"/>
      <c r="AA64" s="72"/>
      <c r="AB64" s="72"/>
      <c r="AC64" s="73"/>
      <c r="AD64" s="72"/>
      <c r="AE64" s="72"/>
      <c r="AF64" s="73"/>
      <c r="AG64" s="72"/>
      <c r="AH64" s="72"/>
      <c r="AI64" s="73"/>
      <c r="AJ64" s="72"/>
      <c r="AK64" s="72"/>
      <c r="AL64" s="73"/>
      <c r="AM64" s="72"/>
      <c r="AN64" s="72"/>
      <c r="AO64" s="73"/>
      <c r="AP64" s="72"/>
      <c r="AQ64" s="72"/>
      <c r="AR64" s="73"/>
      <c r="AS64" s="72"/>
      <c r="AT64" s="72"/>
      <c r="AU64" s="73"/>
      <c r="AV64" s="72"/>
      <c r="AW64" s="72"/>
      <c r="AX64" s="73"/>
      <c r="AY64" s="72"/>
      <c r="AZ64" s="72"/>
      <c r="BA64" s="73"/>
      <c r="BB64" s="72"/>
      <c r="BC64" s="72"/>
      <c r="BD64" s="73"/>
      <c r="BE64" s="72"/>
      <c r="BF64" s="72"/>
      <c r="BG64" s="73"/>
      <c r="BH64" s="72"/>
      <c r="BI64" s="72"/>
      <c r="BJ64" s="73"/>
      <c r="BK64" s="72"/>
      <c r="BL64" s="72"/>
      <c r="BM64" s="73"/>
      <c r="BN64" s="72"/>
      <c r="BO64" s="72"/>
      <c r="BP64" s="73"/>
      <c r="BQ64" s="72"/>
      <c r="BR64" s="72"/>
      <c r="BS64" s="73"/>
      <c r="BT64" s="72"/>
      <c r="BU64" s="72"/>
      <c r="BV64" s="73"/>
      <c r="BW64" s="72"/>
      <c r="BX64" s="72"/>
      <c r="BY64" s="73"/>
      <c r="BZ64" s="72"/>
      <c r="CA64" s="72"/>
      <c r="CB64" s="73"/>
      <c r="CC64" s="72"/>
      <c r="CD64" s="72"/>
      <c r="CE64" s="73"/>
    </row>
    <row r="65" spans="1:83">
      <c r="A65" s="68">
        <v>62</v>
      </c>
      <c r="B65" s="69"/>
      <c r="C65" s="70"/>
      <c r="D65" s="71"/>
      <c r="E65" s="72"/>
      <c r="F65" s="72"/>
      <c r="G65" s="73"/>
      <c r="H65" s="72"/>
      <c r="I65" s="72"/>
      <c r="J65" s="73"/>
      <c r="K65" s="72"/>
      <c r="L65" s="72"/>
      <c r="M65" s="73"/>
      <c r="N65" s="72"/>
      <c r="O65" s="72"/>
      <c r="P65" s="73"/>
      <c r="Q65" s="77"/>
      <c r="R65" s="72"/>
      <c r="S65" s="72"/>
      <c r="T65" s="73"/>
      <c r="U65" s="72"/>
      <c r="V65" s="72"/>
      <c r="W65" s="73"/>
      <c r="X65" s="72"/>
      <c r="Y65" s="72"/>
      <c r="Z65" s="73"/>
      <c r="AA65" s="72"/>
      <c r="AB65" s="72"/>
      <c r="AC65" s="73"/>
      <c r="AD65" s="72"/>
      <c r="AE65" s="72"/>
      <c r="AF65" s="73"/>
      <c r="AG65" s="72"/>
      <c r="AH65" s="72"/>
      <c r="AI65" s="73"/>
      <c r="AJ65" s="72"/>
      <c r="AK65" s="72"/>
      <c r="AL65" s="73"/>
      <c r="AM65" s="72"/>
      <c r="AN65" s="72"/>
      <c r="AO65" s="73"/>
      <c r="AP65" s="72"/>
      <c r="AQ65" s="72"/>
      <c r="AR65" s="73"/>
      <c r="AS65" s="72"/>
      <c r="AT65" s="72"/>
      <c r="AU65" s="73"/>
      <c r="AV65" s="72"/>
      <c r="AW65" s="72"/>
      <c r="AX65" s="73"/>
      <c r="AY65" s="72"/>
      <c r="AZ65" s="72"/>
      <c r="BA65" s="73"/>
      <c r="BB65" s="72"/>
      <c r="BC65" s="72"/>
      <c r="BD65" s="73"/>
      <c r="BE65" s="72"/>
      <c r="BF65" s="72"/>
      <c r="BG65" s="73"/>
      <c r="BH65" s="72"/>
      <c r="BI65" s="72"/>
      <c r="BJ65" s="73"/>
      <c r="BK65" s="72"/>
      <c r="BL65" s="72"/>
      <c r="BM65" s="73"/>
      <c r="BN65" s="72"/>
      <c r="BO65" s="72"/>
      <c r="BP65" s="73"/>
      <c r="BQ65" s="72"/>
      <c r="BR65" s="72"/>
      <c r="BS65" s="73"/>
      <c r="BT65" s="72"/>
      <c r="BU65" s="72"/>
      <c r="BV65" s="73"/>
      <c r="BW65" s="72"/>
      <c r="BX65" s="72"/>
      <c r="BY65" s="73"/>
      <c r="BZ65" s="72"/>
      <c r="CA65" s="72"/>
      <c r="CB65" s="73"/>
      <c r="CC65" s="72"/>
      <c r="CD65" s="72"/>
      <c r="CE65" s="73"/>
    </row>
    <row r="66" spans="1:83">
      <c r="A66" s="68">
        <v>63</v>
      </c>
      <c r="B66" s="69"/>
      <c r="C66" s="70"/>
      <c r="D66" s="71"/>
      <c r="E66" s="72"/>
      <c r="F66" s="72"/>
      <c r="G66" s="73"/>
      <c r="H66" s="72"/>
      <c r="I66" s="72"/>
      <c r="J66" s="73"/>
      <c r="K66" s="72"/>
      <c r="L66" s="72"/>
      <c r="M66" s="73"/>
      <c r="N66" s="72"/>
      <c r="O66" s="72"/>
      <c r="P66" s="73"/>
      <c r="Q66" s="77"/>
      <c r="R66" s="72"/>
      <c r="S66" s="72"/>
      <c r="T66" s="73"/>
      <c r="U66" s="72"/>
      <c r="V66" s="72"/>
      <c r="W66" s="73"/>
      <c r="X66" s="72"/>
      <c r="Y66" s="72"/>
      <c r="Z66" s="73"/>
      <c r="AA66" s="72"/>
      <c r="AB66" s="72"/>
      <c r="AC66" s="73"/>
      <c r="AD66" s="72"/>
      <c r="AE66" s="72"/>
      <c r="AF66" s="73"/>
      <c r="AG66" s="72"/>
      <c r="AH66" s="72"/>
      <c r="AI66" s="73"/>
      <c r="AJ66" s="72"/>
      <c r="AK66" s="72"/>
      <c r="AL66" s="73"/>
      <c r="AM66" s="72"/>
      <c r="AN66" s="72"/>
      <c r="AO66" s="73"/>
      <c r="AP66" s="72"/>
      <c r="AQ66" s="72"/>
      <c r="AR66" s="73"/>
      <c r="AS66" s="72"/>
      <c r="AT66" s="72"/>
      <c r="AU66" s="73"/>
      <c r="AV66" s="72"/>
      <c r="AW66" s="72"/>
      <c r="AX66" s="73"/>
      <c r="AY66" s="72"/>
      <c r="AZ66" s="72"/>
      <c r="BA66" s="73"/>
      <c r="BB66" s="72"/>
      <c r="BC66" s="72"/>
      <c r="BD66" s="73"/>
      <c r="BE66" s="72"/>
      <c r="BF66" s="72"/>
      <c r="BG66" s="73"/>
      <c r="BH66" s="72"/>
      <c r="BI66" s="72"/>
      <c r="BJ66" s="73"/>
      <c r="BK66" s="72"/>
      <c r="BL66" s="72"/>
      <c r="BM66" s="73"/>
      <c r="BN66" s="72"/>
      <c r="BO66" s="72"/>
      <c r="BP66" s="73"/>
      <c r="BQ66" s="72"/>
      <c r="BR66" s="72"/>
      <c r="BS66" s="73"/>
      <c r="BT66" s="72"/>
      <c r="BU66" s="72"/>
      <c r="BV66" s="73"/>
      <c r="BW66" s="72"/>
      <c r="BX66" s="72"/>
      <c r="BY66" s="73"/>
      <c r="BZ66" s="72"/>
      <c r="CA66" s="72"/>
      <c r="CB66" s="73"/>
      <c r="CC66" s="72"/>
      <c r="CD66" s="72"/>
      <c r="CE66" s="73"/>
    </row>
    <row r="67" spans="1:83">
      <c r="A67" s="68">
        <v>64</v>
      </c>
      <c r="B67" s="69"/>
      <c r="C67" s="70"/>
      <c r="D67" s="71"/>
      <c r="E67" s="72"/>
      <c r="F67" s="72"/>
      <c r="G67" s="73"/>
      <c r="H67" s="72"/>
      <c r="I67" s="72"/>
      <c r="J67" s="73"/>
      <c r="K67" s="72"/>
      <c r="L67" s="72"/>
      <c r="M67" s="73"/>
      <c r="N67" s="72"/>
      <c r="O67" s="72"/>
      <c r="P67" s="73"/>
      <c r="Q67" s="77"/>
      <c r="R67" s="72"/>
      <c r="S67" s="72"/>
      <c r="T67" s="73"/>
      <c r="U67" s="72"/>
      <c r="V67" s="72"/>
      <c r="W67" s="73"/>
      <c r="X67" s="72"/>
      <c r="Y67" s="72"/>
      <c r="Z67" s="73"/>
      <c r="AA67" s="72"/>
      <c r="AB67" s="72"/>
      <c r="AC67" s="73"/>
      <c r="AD67" s="72"/>
      <c r="AE67" s="72"/>
      <c r="AF67" s="73"/>
      <c r="AG67" s="72"/>
      <c r="AH67" s="72"/>
      <c r="AI67" s="73"/>
      <c r="AJ67" s="72"/>
      <c r="AK67" s="72"/>
      <c r="AL67" s="73"/>
      <c r="AM67" s="72"/>
      <c r="AN67" s="72"/>
      <c r="AO67" s="73"/>
      <c r="AP67" s="72"/>
      <c r="AQ67" s="72"/>
      <c r="AR67" s="73"/>
      <c r="AS67" s="72"/>
      <c r="AT67" s="72"/>
      <c r="AU67" s="73"/>
      <c r="AV67" s="72"/>
      <c r="AW67" s="72"/>
      <c r="AX67" s="73"/>
      <c r="AY67" s="72"/>
      <c r="AZ67" s="72"/>
      <c r="BA67" s="73"/>
      <c r="BB67" s="72"/>
      <c r="BC67" s="72"/>
      <c r="BD67" s="73"/>
      <c r="BE67" s="72"/>
      <c r="BF67" s="72"/>
      <c r="BG67" s="73"/>
      <c r="BH67" s="72"/>
      <c r="BI67" s="72"/>
      <c r="BJ67" s="73"/>
      <c r="BK67" s="72"/>
      <c r="BL67" s="72"/>
      <c r="BM67" s="73"/>
      <c r="BN67" s="72"/>
      <c r="BO67" s="72"/>
      <c r="BP67" s="73"/>
      <c r="BQ67" s="72"/>
      <c r="BR67" s="72"/>
      <c r="BS67" s="73"/>
      <c r="BT67" s="72"/>
      <c r="BU67" s="72"/>
      <c r="BV67" s="73"/>
      <c r="BW67" s="72"/>
      <c r="BX67" s="72"/>
      <c r="BY67" s="73"/>
      <c r="BZ67" s="72"/>
      <c r="CA67" s="72"/>
      <c r="CB67" s="73"/>
      <c r="CC67" s="72"/>
      <c r="CD67" s="72"/>
      <c r="CE67" s="73"/>
    </row>
    <row r="68" spans="1:83">
      <c r="A68" s="68">
        <v>65</v>
      </c>
      <c r="B68" s="69"/>
      <c r="C68" s="70"/>
      <c r="D68" s="71"/>
      <c r="E68" s="72"/>
      <c r="F68" s="72"/>
      <c r="G68" s="73"/>
      <c r="H68" s="72"/>
      <c r="I68" s="72"/>
      <c r="J68" s="73"/>
      <c r="K68" s="72"/>
      <c r="L68" s="72"/>
      <c r="M68" s="73"/>
      <c r="N68" s="72"/>
      <c r="O68" s="72"/>
      <c r="P68" s="73"/>
      <c r="Q68" s="77"/>
      <c r="R68" s="72"/>
      <c r="S68" s="72"/>
      <c r="T68" s="73"/>
      <c r="U68" s="72"/>
      <c r="V68" s="72"/>
      <c r="W68" s="73"/>
      <c r="X68" s="72"/>
      <c r="Y68" s="72"/>
      <c r="Z68" s="73"/>
      <c r="AA68" s="72"/>
      <c r="AB68" s="72"/>
      <c r="AC68" s="73"/>
      <c r="AD68" s="72"/>
      <c r="AE68" s="72"/>
      <c r="AF68" s="73"/>
      <c r="AG68" s="72"/>
      <c r="AH68" s="72"/>
      <c r="AI68" s="73"/>
      <c r="AJ68" s="72"/>
      <c r="AK68" s="72"/>
      <c r="AL68" s="73"/>
      <c r="AM68" s="72"/>
      <c r="AN68" s="72"/>
      <c r="AO68" s="73"/>
      <c r="AP68" s="72"/>
      <c r="AQ68" s="72"/>
      <c r="AR68" s="73"/>
      <c r="AS68" s="72"/>
      <c r="AT68" s="72"/>
      <c r="AU68" s="73"/>
      <c r="AV68" s="72"/>
      <c r="AW68" s="72"/>
      <c r="AX68" s="73"/>
      <c r="AY68" s="72"/>
      <c r="AZ68" s="72"/>
      <c r="BA68" s="73"/>
      <c r="BB68" s="72"/>
      <c r="BC68" s="72"/>
      <c r="BD68" s="73"/>
      <c r="BE68" s="72"/>
      <c r="BF68" s="72"/>
      <c r="BG68" s="73"/>
      <c r="BH68" s="72"/>
      <c r="BI68" s="72"/>
      <c r="BJ68" s="73"/>
      <c r="BK68" s="72"/>
      <c r="BL68" s="72"/>
      <c r="BM68" s="73"/>
      <c r="BN68" s="72"/>
      <c r="BO68" s="72"/>
      <c r="BP68" s="73"/>
      <c r="BQ68" s="72"/>
      <c r="BR68" s="72"/>
      <c r="BS68" s="73"/>
      <c r="BT68" s="72"/>
      <c r="BU68" s="72"/>
      <c r="BV68" s="73"/>
      <c r="BW68" s="72"/>
      <c r="BX68" s="72"/>
      <c r="BY68" s="73"/>
      <c r="BZ68" s="72"/>
      <c r="CA68" s="72"/>
      <c r="CB68" s="73"/>
      <c r="CC68" s="72"/>
      <c r="CD68" s="72"/>
      <c r="CE68" s="73"/>
    </row>
    <row r="69" spans="1:83">
      <c r="A69" s="68">
        <v>66</v>
      </c>
      <c r="B69" s="69"/>
      <c r="C69" s="70"/>
      <c r="D69" s="71"/>
      <c r="E69" s="72"/>
      <c r="F69" s="72"/>
      <c r="G69" s="73"/>
      <c r="H69" s="72"/>
      <c r="I69" s="72"/>
      <c r="J69" s="73"/>
      <c r="K69" s="72"/>
      <c r="L69" s="72"/>
      <c r="M69" s="73"/>
      <c r="N69" s="72"/>
      <c r="O69" s="72"/>
      <c r="P69" s="73"/>
      <c r="Q69" s="77"/>
      <c r="R69" s="72"/>
      <c r="S69" s="72"/>
      <c r="T69" s="73"/>
      <c r="U69" s="72"/>
      <c r="V69" s="72"/>
      <c r="W69" s="73"/>
      <c r="X69" s="72"/>
      <c r="Y69" s="72"/>
      <c r="Z69" s="73"/>
      <c r="AA69" s="72"/>
      <c r="AB69" s="72"/>
      <c r="AC69" s="73"/>
      <c r="AD69" s="72"/>
      <c r="AE69" s="72"/>
      <c r="AF69" s="73"/>
      <c r="AG69" s="72"/>
      <c r="AH69" s="72"/>
      <c r="AI69" s="73"/>
      <c r="AJ69" s="72"/>
      <c r="AK69" s="72"/>
      <c r="AL69" s="73"/>
      <c r="AM69" s="72"/>
      <c r="AN69" s="72"/>
      <c r="AO69" s="73"/>
      <c r="AP69" s="72"/>
      <c r="AQ69" s="72"/>
      <c r="AR69" s="73"/>
      <c r="AS69" s="72"/>
      <c r="AT69" s="72"/>
      <c r="AU69" s="73"/>
      <c r="AV69" s="72"/>
      <c r="AW69" s="72"/>
      <c r="AX69" s="73"/>
      <c r="AY69" s="72"/>
      <c r="AZ69" s="72"/>
      <c r="BA69" s="73"/>
      <c r="BB69" s="72"/>
      <c r="BC69" s="72"/>
      <c r="BD69" s="73"/>
      <c r="BE69" s="72"/>
      <c r="BF69" s="72"/>
      <c r="BG69" s="73"/>
      <c r="BH69" s="72"/>
      <c r="BI69" s="72"/>
      <c r="BJ69" s="73"/>
      <c r="BK69" s="72"/>
      <c r="BL69" s="72"/>
      <c r="BM69" s="73"/>
      <c r="BN69" s="72"/>
      <c r="BO69" s="72"/>
      <c r="BP69" s="73"/>
      <c r="BQ69" s="72"/>
      <c r="BR69" s="72"/>
      <c r="BS69" s="73"/>
      <c r="BT69" s="72"/>
      <c r="BU69" s="72"/>
      <c r="BV69" s="73"/>
      <c r="BW69" s="72"/>
      <c r="BX69" s="72"/>
      <c r="BY69" s="73"/>
      <c r="BZ69" s="72"/>
      <c r="CA69" s="72"/>
      <c r="CB69" s="73"/>
      <c r="CC69" s="72"/>
      <c r="CD69" s="72"/>
      <c r="CE69" s="73"/>
    </row>
    <row r="70" spans="1:83">
      <c r="A70" s="68">
        <v>67</v>
      </c>
      <c r="B70" s="69"/>
      <c r="C70" s="70"/>
      <c r="D70" s="71"/>
      <c r="E70" s="72"/>
      <c r="F70" s="72"/>
      <c r="G70" s="73"/>
      <c r="H70" s="72"/>
      <c r="I70" s="72"/>
      <c r="J70" s="73"/>
      <c r="K70" s="72"/>
      <c r="L70" s="72"/>
      <c r="M70" s="73"/>
      <c r="N70" s="72"/>
      <c r="O70" s="72"/>
      <c r="P70" s="73"/>
      <c r="Q70" s="77"/>
      <c r="R70" s="72"/>
      <c r="S70" s="72"/>
      <c r="T70" s="73"/>
      <c r="U70" s="72"/>
      <c r="V70" s="72"/>
      <c r="W70" s="73"/>
      <c r="X70" s="72"/>
      <c r="Y70" s="72"/>
      <c r="Z70" s="73"/>
      <c r="AA70" s="72"/>
      <c r="AB70" s="72"/>
      <c r="AC70" s="73"/>
      <c r="AD70" s="72"/>
      <c r="AE70" s="72"/>
      <c r="AF70" s="73"/>
      <c r="AG70" s="72"/>
      <c r="AH70" s="72"/>
      <c r="AI70" s="73"/>
      <c r="AJ70" s="72"/>
      <c r="AK70" s="72"/>
      <c r="AL70" s="73"/>
      <c r="AM70" s="72"/>
      <c r="AN70" s="72"/>
      <c r="AO70" s="73"/>
      <c r="AP70" s="72"/>
      <c r="AQ70" s="72"/>
      <c r="AR70" s="73"/>
      <c r="AS70" s="72"/>
      <c r="AT70" s="72"/>
      <c r="AU70" s="73"/>
      <c r="AV70" s="72"/>
      <c r="AW70" s="72"/>
      <c r="AX70" s="73"/>
      <c r="AY70" s="72"/>
      <c r="AZ70" s="72"/>
      <c r="BA70" s="73"/>
      <c r="BB70" s="72"/>
      <c r="BC70" s="72"/>
      <c r="BD70" s="73"/>
      <c r="BE70" s="72"/>
      <c r="BF70" s="72"/>
      <c r="BG70" s="73"/>
      <c r="BH70" s="72"/>
      <c r="BI70" s="72"/>
      <c r="BJ70" s="73"/>
      <c r="BK70" s="72"/>
      <c r="BL70" s="72"/>
      <c r="BM70" s="73"/>
      <c r="BN70" s="72"/>
      <c r="BO70" s="72"/>
      <c r="BP70" s="73"/>
      <c r="BQ70" s="72"/>
      <c r="BR70" s="72"/>
      <c r="BS70" s="73"/>
      <c r="BT70" s="72"/>
      <c r="BU70" s="72"/>
      <c r="BV70" s="73"/>
      <c r="BW70" s="72"/>
      <c r="BX70" s="72"/>
      <c r="BY70" s="73"/>
      <c r="BZ70" s="72"/>
      <c r="CA70" s="72"/>
      <c r="CB70" s="73"/>
      <c r="CC70" s="72"/>
      <c r="CD70" s="72"/>
      <c r="CE70" s="73"/>
    </row>
    <row r="71" spans="1:83">
      <c r="A71" s="68">
        <v>68</v>
      </c>
      <c r="B71" s="69"/>
      <c r="C71" s="70"/>
      <c r="D71" s="71"/>
      <c r="E71" s="72"/>
      <c r="F71" s="72"/>
      <c r="G71" s="73"/>
      <c r="H71" s="72"/>
      <c r="I71" s="72"/>
      <c r="J71" s="73"/>
      <c r="K71" s="72"/>
      <c r="L71" s="72"/>
      <c r="M71" s="73"/>
      <c r="N71" s="72"/>
      <c r="O71" s="72"/>
      <c r="P71" s="73"/>
      <c r="Q71" s="77"/>
      <c r="R71" s="72"/>
      <c r="S71" s="72"/>
      <c r="T71" s="73"/>
      <c r="U71" s="72"/>
      <c r="V71" s="72"/>
      <c r="W71" s="73"/>
      <c r="X71" s="72"/>
      <c r="Y71" s="72"/>
      <c r="Z71" s="73"/>
      <c r="AA71" s="72"/>
      <c r="AB71" s="72"/>
      <c r="AC71" s="73"/>
      <c r="AD71" s="72"/>
      <c r="AE71" s="72"/>
      <c r="AF71" s="73"/>
      <c r="AG71" s="72"/>
      <c r="AH71" s="72"/>
      <c r="AI71" s="73"/>
      <c r="AJ71" s="72"/>
      <c r="AK71" s="72"/>
      <c r="AL71" s="73"/>
      <c r="AM71" s="72"/>
      <c r="AN71" s="72"/>
      <c r="AO71" s="73"/>
      <c r="AP71" s="72"/>
      <c r="AQ71" s="72"/>
      <c r="AR71" s="73"/>
      <c r="AS71" s="72"/>
      <c r="AT71" s="72"/>
      <c r="AU71" s="73"/>
      <c r="AV71" s="72"/>
      <c r="AW71" s="72"/>
      <c r="AX71" s="73"/>
      <c r="AY71" s="72"/>
      <c r="AZ71" s="72"/>
      <c r="BA71" s="73"/>
      <c r="BB71" s="72"/>
      <c r="BC71" s="72"/>
      <c r="BD71" s="73"/>
      <c r="BE71" s="72"/>
      <c r="BF71" s="72"/>
      <c r="BG71" s="73"/>
      <c r="BH71" s="72"/>
      <c r="BI71" s="72"/>
      <c r="BJ71" s="73"/>
      <c r="BK71" s="72"/>
      <c r="BL71" s="72"/>
      <c r="BM71" s="73"/>
      <c r="BN71" s="72"/>
      <c r="BO71" s="72"/>
      <c r="BP71" s="73"/>
      <c r="BQ71" s="72"/>
      <c r="BR71" s="72"/>
      <c r="BS71" s="73"/>
      <c r="BT71" s="72"/>
      <c r="BU71" s="72"/>
      <c r="BV71" s="73"/>
      <c r="BW71" s="72"/>
      <c r="BX71" s="72"/>
      <c r="BY71" s="73"/>
      <c r="BZ71" s="72"/>
      <c r="CA71" s="72"/>
      <c r="CB71" s="73"/>
      <c r="CC71" s="72"/>
      <c r="CD71" s="72"/>
      <c r="CE71" s="73"/>
    </row>
    <row r="72" spans="1:83">
      <c r="A72" s="68">
        <v>69</v>
      </c>
      <c r="B72" s="69"/>
      <c r="C72" s="70"/>
      <c r="D72" s="71"/>
      <c r="E72" s="72"/>
      <c r="F72" s="72"/>
      <c r="G72" s="73"/>
      <c r="H72" s="72"/>
      <c r="I72" s="72"/>
      <c r="J72" s="73"/>
      <c r="K72" s="72"/>
      <c r="L72" s="72"/>
      <c r="M72" s="73"/>
      <c r="N72" s="72"/>
      <c r="O72" s="72"/>
      <c r="P72" s="73"/>
      <c r="Q72" s="77"/>
      <c r="R72" s="72"/>
      <c r="S72" s="72"/>
      <c r="T72" s="73"/>
      <c r="U72" s="72"/>
      <c r="V72" s="72"/>
      <c r="W72" s="73"/>
      <c r="X72" s="72"/>
      <c r="Y72" s="72"/>
      <c r="Z72" s="73"/>
      <c r="AA72" s="72"/>
      <c r="AB72" s="72"/>
      <c r="AC72" s="73"/>
      <c r="AD72" s="72"/>
      <c r="AE72" s="72"/>
      <c r="AF72" s="73"/>
      <c r="AG72" s="72"/>
      <c r="AH72" s="72"/>
      <c r="AI72" s="73"/>
      <c r="AJ72" s="72"/>
      <c r="AK72" s="72"/>
      <c r="AL72" s="73"/>
      <c r="AM72" s="72"/>
      <c r="AN72" s="72"/>
      <c r="AO72" s="73"/>
      <c r="AP72" s="72"/>
      <c r="AQ72" s="72"/>
      <c r="AR72" s="73"/>
      <c r="AS72" s="72"/>
      <c r="AT72" s="72"/>
      <c r="AU72" s="73"/>
      <c r="AV72" s="72"/>
      <c r="AW72" s="72"/>
      <c r="AX72" s="73"/>
      <c r="AY72" s="72"/>
      <c r="AZ72" s="72"/>
      <c r="BA72" s="73"/>
      <c r="BB72" s="72"/>
      <c r="BC72" s="72"/>
      <c r="BD72" s="73"/>
      <c r="BE72" s="72"/>
      <c r="BF72" s="72"/>
      <c r="BG72" s="73"/>
      <c r="BH72" s="72"/>
      <c r="BI72" s="72"/>
      <c r="BJ72" s="73"/>
      <c r="BK72" s="72"/>
      <c r="BL72" s="72"/>
      <c r="BM72" s="73"/>
      <c r="BN72" s="72"/>
      <c r="BO72" s="72"/>
      <c r="BP72" s="73"/>
      <c r="BQ72" s="72"/>
      <c r="BR72" s="72"/>
      <c r="BS72" s="73"/>
      <c r="BT72" s="72"/>
      <c r="BU72" s="72"/>
      <c r="BV72" s="73"/>
      <c r="BW72" s="72"/>
      <c r="BX72" s="72"/>
      <c r="BY72" s="73"/>
      <c r="BZ72" s="72"/>
      <c r="CA72" s="72"/>
      <c r="CB72" s="73"/>
      <c r="CC72" s="72"/>
      <c r="CD72" s="72"/>
      <c r="CE72" s="73"/>
    </row>
    <row r="73" spans="1:83">
      <c r="A73" s="68">
        <v>70</v>
      </c>
      <c r="B73" s="69"/>
      <c r="C73" s="70"/>
      <c r="D73" s="71"/>
      <c r="E73" s="72"/>
      <c r="F73" s="72"/>
      <c r="G73" s="73"/>
      <c r="H73" s="72"/>
      <c r="I73" s="72"/>
      <c r="J73" s="73"/>
      <c r="K73" s="72"/>
      <c r="L73" s="72"/>
      <c r="M73" s="73"/>
      <c r="N73" s="72"/>
      <c r="O73" s="72"/>
      <c r="P73" s="73"/>
      <c r="Q73" s="77"/>
      <c r="R73" s="72"/>
      <c r="S73" s="72"/>
      <c r="T73" s="73"/>
      <c r="U73" s="72"/>
      <c r="V73" s="72"/>
      <c r="W73" s="73"/>
      <c r="X73" s="72"/>
      <c r="Y73" s="72"/>
      <c r="Z73" s="73"/>
      <c r="AA73" s="72"/>
      <c r="AB73" s="72"/>
      <c r="AC73" s="73"/>
      <c r="AD73" s="72"/>
      <c r="AE73" s="72"/>
      <c r="AF73" s="73"/>
      <c r="AG73" s="72"/>
      <c r="AH73" s="72"/>
      <c r="AI73" s="73"/>
      <c r="AJ73" s="72"/>
      <c r="AK73" s="72"/>
      <c r="AL73" s="73"/>
      <c r="AM73" s="72"/>
      <c r="AN73" s="72"/>
      <c r="AO73" s="73"/>
      <c r="AP73" s="72"/>
      <c r="AQ73" s="72"/>
      <c r="AR73" s="73"/>
      <c r="AS73" s="72"/>
      <c r="AT73" s="72"/>
      <c r="AU73" s="73"/>
      <c r="AV73" s="72"/>
      <c r="AW73" s="72"/>
      <c r="AX73" s="73"/>
      <c r="AY73" s="72"/>
      <c r="AZ73" s="72"/>
      <c r="BA73" s="73"/>
      <c r="BB73" s="72"/>
      <c r="BC73" s="72"/>
      <c r="BD73" s="73"/>
      <c r="BE73" s="72"/>
      <c r="BF73" s="72"/>
      <c r="BG73" s="73"/>
      <c r="BH73" s="72"/>
      <c r="BI73" s="72"/>
      <c r="BJ73" s="73"/>
      <c r="BK73" s="72"/>
      <c r="BL73" s="72"/>
      <c r="BM73" s="73"/>
      <c r="BN73" s="72"/>
      <c r="BO73" s="72"/>
      <c r="BP73" s="73"/>
      <c r="BQ73" s="72"/>
      <c r="BR73" s="72"/>
      <c r="BS73" s="73"/>
      <c r="BT73" s="72"/>
      <c r="BU73" s="72"/>
      <c r="BV73" s="73"/>
      <c r="BW73" s="72"/>
      <c r="BX73" s="72"/>
      <c r="BY73" s="73"/>
      <c r="BZ73" s="72"/>
      <c r="CA73" s="72"/>
      <c r="CB73" s="73"/>
      <c r="CC73" s="72"/>
      <c r="CD73" s="72"/>
      <c r="CE73" s="73"/>
    </row>
    <row r="74" spans="1:83">
      <c r="A74" s="68">
        <v>71</v>
      </c>
      <c r="B74" s="69"/>
      <c r="C74" s="70"/>
      <c r="D74" s="71"/>
      <c r="E74" s="72"/>
      <c r="F74" s="72"/>
      <c r="G74" s="73"/>
      <c r="H74" s="72"/>
      <c r="I74" s="72"/>
      <c r="J74" s="73"/>
      <c r="K74" s="72"/>
      <c r="L74" s="72"/>
      <c r="M74" s="73"/>
      <c r="N74" s="72"/>
      <c r="O74" s="72"/>
      <c r="P74" s="73"/>
      <c r="Q74" s="77"/>
      <c r="R74" s="72"/>
      <c r="S74" s="72"/>
      <c r="T74" s="73"/>
      <c r="U74" s="72"/>
      <c r="V74" s="72"/>
      <c r="W74" s="73"/>
      <c r="X74" s="72"/>
      <c r="Y74" s="72"/>
      <c r="Z74" s="73"/>
      <c r="AA74" s="72"/>
      <c r="AB74" s="72"/>
      <c r="AC74" s="73"/>
      <c r="AD74" s="72"/>
      <c r="AE74" s="72"/>
      <c r="AF74" s="73"/>
      <c r="AG74" s="72"/>
      <c r="AH74" s="72"/>
      <c r="AI74" s="73"/>
      <c r="AJ74" s="72"/>
      <c r="AK74" s="72"/>
      <c r="AL74" s="73"/>
      <c r="AM74" s="72"/>
      <c r="AN74" s="72"/>
      <c r="AO74" s="73"/>
      <c r="AP74" s="72"/>
      <c r="AQ74" s="72"/>
      <c r="AR74" s="73"/>
      <c r="AS74" s="72"/>
      <c r="AT74" s="72"/>
      <c r="AU74" s="73"/>
      <c r="AV74" s="72"/>
      <c r="AW74" s="72"/>
      <c r="AX74" s="73"/>
      <c r="AY74" s="72"/>
      <c r="AZ74" s="72"/>
      <c r="BA74" s="73"/>
      <c r="BB74" s="72"/>
      <c r="BC74" s="72"/>
      <c r="BD74" s="73"/>
      <c r="BE74" s="72"/>
      <c r="BF74" s="72"/>
      <c r="BG74" s="73"/>
      <c r="BH74" s="72"/>
      <c r="BI74" s="72"/>
      <c r="BJ74" s="73"/>
      <c r="BK74" s="72"/>
      <c r="BL74" s="72"/>
      <c r="BM74" s="73"/>
      <c r="BN74" s="72"/>
      <c r="BO74" s="72"/>
      <c r="BP74" s="73"/>
      <c r="BQ74" s="72"/>
      <c r="BR74" s="72"/>
      <c r="BS74" s="73"/>
      <c r="BT74" s="72"/>
      <c r="BU74" s="72"/>
      <c r="BV74" s="73"/>
      <c r="BW74" s="72"/>
      <c r="BX74" s="72"/>
      <c r="BY74" s="73"/>
      <c r="BZ74" s="72"/>
      <c r="CA74" s="72"/>
      <c r="CB74" s="73"/>
      <c r="CC74" s="72"/>
      <c r="CD74" s="72"/>
      <c r="CE74" s="73"/>
    </row>
    <row r="75" spans="1:83">
      <c r="A75" s="68">
        <v>72</v>
      </c>
      <c r="B75" s="69"/>
      <c r="C75" s="70"/>
      <c r="D75" s="71"/>
      <c r="E75" s="72"/>
      <c r="F75" s="72"/>
      <c r="G75" s="73"/>
      <c r="H75" s="72"/>
      <c r="I75" s="72"/>
      <c r="J75" s="73"/>
      <c r="K75" s="72"/>
      <c r="L75" s="72"/>
      <c r="M75" s="73"/>
      <c r="N75" s="72"/>
      <c r="O75" s="72"/>
      <c r="P75" s="73"/>
      <c r="Q75" s="77"/>
      <c r="R75" s="72"/>
      <c r="S75" s="72"/>
      <c r="T75" s="73"/>
      <c r="U75" s="72"/>
      <c r="V75" s="72"/>
      <c r="W75" s="73"/>
      <c r="X75" s="72"/>
      <c r="Y75" s="72"/>
      <c r="Z75" s="73"/>
      <c r="AA75" s="72"/>
      <c r="AB75" s="72"/>
      <c r="AC75" s="73"/>
      <c r="AD75" s="72"/>
      <c r="AE75" s="72"/>
      <c r="AF75" s="73"/>
      <c r="AG75" s="72"/>
      <c r="AH75" s="72"/>
      <c r="AI75" s="73"/>
      <c r="AJ75" s="72"/>
      <c r="AK75" s="72"/>
      <c r="AL75" s="73"/>
      <c r="AM75" s="72"/>
      <c r="AN75" s="72"/>
      <c r="AO75" s="73"/>
      <c r="AP75" s="72"/>
      <c r="AQ75" s="72"/>
      <c r="AR75" s="73"/>
      <c r="AS75" s="72"/>
      <c r="AT75" s="72"/>
      <c r="AU75" s="73"/>
      <c r="AV75" s="72"/>
      <c r="AW75" s="72"/>
      <c r="AX75" s="73"/>
      <c r="AY75" s="72"/>
      <c r="AZ75" s="72"/>
      <c r="BA75" s="73"/>
      <c r="BB75" s="72"/>
      <c r="BC75" s="72"/>
      <c r="BD75" s="73"/>
      <c r="BE75" s="72"/>
      <c r="BF75" s="72"/>
      <c r="BG75" s="73"/>
      <c r="BH75" s="72"/>
      <c r="BI75" s="72"/>
      <c r="BJ75" s="73"/>
      <c r="BK75" s="72"/>
      <c r="BL75" s="72"/>
      <c r="BM75" s="73"/>
      <c r="BN75" s="72"/>
      <c r="BO75" s="72"/>
      <c r="BP75" s="73"/>
      <c r="BQ75" s="72"/>
      <c r="BR75" s="72"/>
      <c r="BS75" s="73"/>
      <c r="BT75" s="72"/>
      <c r="BU75" s="72"/>
      <c r="BV75" s="73"/>
      <c r="BW75" s="72"/>
      <c r="BX75" s="72"/>
      <c r="BY75" s="73"/>
      <c r="BZ75" s="72"/>
      <c r="CA75" s="72"/>
      <c r="CB75" s="73"/>
      <c r="CC75" s="72"/>
      <c r="CD75" s="72"/>
      <c r="CE75" s="73"/>
    </row>
    <row r="76" spans="1:83">
      <c r="A76" s="68">
        <v>73</v>
      </c>
      <c r="B76" s="69"/>
      <c r="C76" s="70"/>
      <c r="D76" s="71"/>
      <c r="E76" s="72"/>
      <c r="F76" s="72"/>
      <c r="G76" s="73"/>
      <c r="H76" s="72"/>
      <c r="I76" s="72"/>
      <c r="J76" s="73"/>
      <c r="K76" s="72"/>
      <c r="L76" s="72"/>
      <c r="M76" s="73"/>
      <c r="N76" s="72"/>
      <c r="O76" s="72"/>
      <c r="P76" s="73"/>
      <c r="Q76" s="77"/>
      <c r="R76" s="72"/>
      <c r="S76" s="72"/>
      <c r="T76" s="73"/>
      <c r="U76" s="72"/>
      <c r="V76" s="72"/>
      <c r="W76" s="73"/>
      <c r="X76" s="72"/>
      <c r="Y76" s="72"/>
      <c r="Z76" s="73"/>
      <c r="AA76" s="72"/>
      <c r="AB76" s="72"/>
      <c r="AC76" s="73"/>
      <c r="AD76" s="72"/>
      <c r="AE76" s="72"/>
      <c r="AF76" s="73"/>
      <c r="AG76" s="72"/>
      <c r="AH76" s="72"/>
      <c r="AI76" s="73"/>
      <c r="AJ76" s="72"/>
      <c r="AK76" s="72"/>
      <c r="AL76" s="73"/>
      <c r="AM76" s="72"/>
      <c r="AN76" s="72"/>
      <c r="AO76" s="73"/>
      <c r="AP76" s="72"/>
      <c r="AQ76" s="72"/>
      <c r="AR76" s="73"/>
      <c r="AS76" s="72"/>
      <c r="AT76" s="72"/>
      <c r="AU76" s="73"/>
      <c r="AV76" s="72"/>
      <c r="AW76" s="72"/>
      <c r="AX76" s="73"/>
      <c r="AY76" s="72"/>
      <c r="AZ76" s="72"/>
      <c r="BA76" s="73"/>
      <c r="BB76" s="72"/>
      <c r="BC76" s="72"/>
      <c r="BD76" s="73"/>
      <c r="BE76" s="72"/>
      <c r="BF76" s="72"/>
      <c r="BG76" s="73"/>
      <c r="BH76" s="72"/>
      <c r="BI76" s="72"/>
      <c r="BJ76" s="73"/>
      <c r="BK76" s="72"/>
      <c r="BL76" s="72"/>
      <c r="BM76" s="73"/>
      <c r="BN76" s="72"/>
      <c r="BO76" s="72"/>
      <c r="BP76" s="73"/>
      <c r="BQ76" s="72"/>
      <c r="BR76" s="72"/>
      <c r="BS76" s="73"/>
      <c r="BT76" s="72"/>
      <c r="BU76" s="72"/>
      <c r="BV76" s="73"/>
      <c r="BW76" s="72"/>
      <c r="BX76" s="72"/>
      <c r="BY76" s="73"/>
      <c r="BZ76" s="72"/>
      <c r="CA76" s="72"/>
      <c r="CB76" s="73"/>
      <c r="CC76" s="72"/>
      <c r="CD76" s="72"/>
      <c r="CE76" s="73"/>
    </row>
    <row r="77" spans="1:83">
      <c r="A77" s="68">
        <v>74</v>
      </c>
      <c r="B77" s="69"/>
      <c r="C77" s="70"/>
      <c r="D77" s="71"/>
      <c r="E77" s="72"/>
      <c r="F77" s="72"/>
      <c r="G77" s="73"/>
      <c r="H77" s="72"/>
      <c r="I77" s="72"/>
      <c r="J77" s="73"/>
      <c r="K77" s="72"/>
      <c r="L77" s="72"/>
      <c r="M77" s="73"/>
      <c r="N77" s="72"/>
      <c r="O77" s="72"/>
      <c r="P77" s="73"/>
      <c r="Q77" s="77"/>
      <c r="R77" s="72"/>
      <c r="S77" s="72"/>
      <c r="T77" s="73"/>
      <c r="U77" s="72"/>
      <c r="V77" s="72"/>
      <c r="W77" s="73"/>
      <c r="X77" s="72"/>
      <c r="Y77" s="72"/>
      <c r="Z77" s="73"/>
      <c r="AA77" s="72"/>
      <c r="AB77" s="72"/>
      <c r="AC77" s="73"/>
      <c r="AD77" s="72"/>
      <c r="AE77" s="72"/>
      <c r="AF77" s="73"/>
      <c r="AG77" s="72"/>
      <c r="AH77" s="72"/>
      <c r="AI77" s="73"/>
      <c r="AJ77" s="72"/>
      <c r="AK77" s="72"/>
      <c r="AL77" s="73"/>
      <c r="AM77" s="72"/>
      <c r="AN77" s="72"/>
      <c r="AO77" s="73"/>
      <c r="AP77" s="72"/>
      <c r="AQ77" s="72"/>
      <c r="AR77" s="73"/>
      <c r="AS77" s="72"/>
      <c r="AT77" s="72"/>
      <c r="AU77" s="73"/>
      <c r="AV77" s="72"/>
      <c r="AW77" s="72"/>
      <c r="AX77" s="73"/>
      <c r="AY77" s="72"/>
      <c r="AZ77" s="72"/>
      <c r="BA77" s="73"/>
      <c r="BB77" s="72"/>
      <c r="BC77" s="72"/>
      <c r="BD77" s="73"/>
      <c r="BE77" s="72"/>
      <c r="BF77" s="72"/>
      <c r="BG77" s="73"/>
      <c r="BH77" s="72"/>
      <c r="BI77" s="72"/>
      <c r="BJ77" s="73"/>
      <c r="BK77" s="72"/>
      <c r="BL77" s="72"/>
      <c r="BM77" s="73"/>
      <c r="BN77" s="72"/>
      <c r="BO77" s="72"/>
      <c r="BP77" s="73"/>
      <c r="BQ77" s="72"/>
      <c r="BR77" s="72"/>
      <c r="BS77" s="73"/>
      <c r="BT77" s="72"/>
      <c r="BU77" s="72"/>
      <c r="BV77" s="73"/>
      <c r="BW77" s="72"/>
      <c r="BX77" s="72"/>
      <c r="BY77" s="73"/>
      <c r="BZ77" s="72"/>
      <c r="CA77" s="72"/>
      <c r="CB77" s="73"/>
      <c r="CC77" s="72"/>
      <c r="CD77" s="72"/>
      <c r="CE77" s="73"/>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576"/>
  <sheetViews>
    <sheetView workbookViewId="0">
      <pane xSplit="5" ySplit="4" topLeftCell="F5" activePane="bottomRight" state="frozen"/>
      <selection pane="topRight"/>
      <selection pane="bottomLeft"/>
      <selection pane="bottomRight" activeCell="L7" sqref="L7"/>
    </sheetView>
  </sheetViews>
  <sheetFormatPr defaultColWidth="9" defaultRowHeight="14.25"/>
  <cols>
    <col min="1" max="1" width="6.75" style="55" customWidth="1"/>
    <col min="2" max="2" width="5.625" style="55" customWidth="1"/>
    <col min="3" max="16384" width="9" style="55"/>
  </cols>
  <sheetData>
    <row r="1" spans="1:14" ht="20.25">
      <c r="B1" s="642" t="s">
        <v>333</v>
      </c>
      <c r="C1" s="643"/>
      <c r="D1" s="643"/>
      <c r="E1" s="643"/>
      <c r="F1" s="643"/>
      <c r="G1" s="643"/>
      <c r="H1" s="643"/>
      <c r="I1" s="643"/>
      <c r="J1" s="643"/>
      <c r="K1" s="643"/>
      <c r="L1" s="643"/>
      <c r="M1" s="643"/>
      <c r="N1" s="643"/>
    </row>
    <row r="2" spans="1:14" ht="14.25" customHeight="1">
      <c r="A2" s="646" t="s">
        <v>39</v>
      </c>
      <c r="B2" s="647" t="s">
        <v>38</v>
      </c>
      <c r="C2" s="647" t="s">
        <v>334</v>
      </c>
      <c r="D2" s="647" t="s">
        <v>47</v>
      </c>
      <c r="E2" s="644" t="s">
        <v>335</v>
      </c>
      <c r="F2" s="645"/>
      <c r="G2" s="645"/>
      <c r="H2" s="644" t="s">
        <v>336</v>
      </c>
      <c r="I2" s="645"/>
      <c r="J2" s="645"/>
      <c r="K2" s="644" t="s">
        <v>337</v>
      </c>
      <c r="L2" s="645"/>
      <c r="M2" s="645"/>
      <c r="N2" s="644" t="s">
        <v>338</v>
      </c>
    </row>
    <row r="3" spans="1:14">
      <c r="A3" s="646"/>
      <c r="B3" s="645"/>
      <c r="C3" s="645"/>
      <c r="D3" s="645"/>
      <c r="E3" s="56" t="s">
        <v>339</v>
      </c>
      <c r="F3" s="56" t="s">
        <v>340</v>
      </c>
      <c r="G3" s="56" t="s">
        <v>341</v>
      </c>
      <c r="H3" s="56" t="s">
        <v>339</v>
      </c>
      <c r="I3" s="56" t="s">
        <v>340</v>
      </c>
      <c r="J3" s="56" t="s">
        <v>341</v>
      </c>
      <c r="K3" s="56" t="s">
        <v>339</v>
      </c>
      <c r="L3" s="56" t="s">
        <v>340</v>
      </c>
      <c r="M3" s="56" t="s">
        <v>341</v>
      </c>
      <c r="N3" s="645"/>
    </row>
    <row r="4" spans="1:14">
      <c r="A4" s="57" t="s">
        <v>101</v>
      </c>
      <c r="B4" s="57">
        <v>1</v>
      </c>
      <c r="C4" s="57" t="s">
        <v>104</v>
      </c>
      <c r="D4" s="57" t="s">
        <v>107</v>
      </c>
      <c r="E4" s="57">
        <v>5</v>
      </c>
      <c r="F4" s="57">
        <v>1</v>
      </c>
      <c r="G4" s="58">
        <f>E4*F4</f>
        <v>5</v>
      </c>
      <c r="H4" s="57">
        <v>10</v>
      </c>
      <c r="I4" s="57">
        <v>0</v>
      </c>
      <c r="J4" s="58">
        <f>H4*I4</f>
        <v>0</v>
      </c>
      <c r="K4" s="57">
        <v>15</v>
      </c>
      <c r="L4" s="57">
        <v>42</v>
      </c>
      <c r="M4" s="58">
        <f>K4*L4</f>
        <v>630</v>
      </c>
      <c r="N4" s="60">
        <f>G4+J4+M4</f>
        <v>635</v>
      </c>
    </row>
    <row r="5" spans="1:14">
      <c r="A5" s="57" t="s">
        <v>131</v>
      </c>
      <c r="B5" s="57">
        <v>1</v>
      </c>
      <c r="C5" s="59" t="s">
        <v>104</v>
      </c>
      <c r="D5" s="59" t="s">
        <v>107</v>
      </c>
      <c r="E5" s="59">
        <v>5</v>
      </c>
      <c r="F5" s="57">
        <v>3</v>
      </c>
      <c r="G5" s="58">
        <f t="shared" ref="G5:G45" si="0">E5*F5</f>
        <v>15</v>
      </c>
      <c r="H5" s="59">
        <v>10</v>
      </c>
      <c r="I5" s="57">
        <v>0</v>
      </c>
      <c r="J5" s="58">
        <f t="shared" ref="J5:J45" si="1">H5*I5</f>
        <v>0</v>
      </c>
      <c r="K5" s="59">
        <v>15</v>
      </c>
      <c r="L5" s="57">
        <v>37</v>
      </c>
      <c r="M5" s="58">
        <f t="shared" ref="M5:M45" si="2">K5*L5</f>
        <v>555</v>
      </c>
      <c r="N5" s="60">
        <f t="shared" ref="N5:N45" si="3">G5+J5+M5</f>
        <v>570</v>
      </c>
    </row>
    <row r="6" spans="1:14">
      <c r="A6" s="59" t="s">
        <v>137</v>
      </c>
      <c r="B6" s="57">
        <v>1</v>
      </c>
      <c r="C6" s="59" t="s">
        <v>104</v>
      </c>
      <c r="D6" s="59" t="s">
        <v>107</v>
      </c>
      <c r="E6" s="59">
        <v>5</v>
      </c>
      <c r="F6" s="57">
        <v>1</v>
      </c>
      <c r="G6" s="58">
        <f t="shared" si="0"/>
        <v>5</v>
      </c>
      <c r="H6" s="59">
        <v>10</v>
      </c>
      <c r="I6" s="57">
        <v>0</v>
      </c>
      <c r="J6" s="58">
        <f t="shared" si="1"/>
        <v>0</v>
      </c>
      <c r="K6" s="59">
        <v>15</v>
      </c>
      <c r="L6" s="57">
        <v>22</v>
      </c>
      <c r="M6" s="58">
        <f t="shared" si="2"/>
        <v>330</v>
      </c>
      <c r="N6" s="60">
        <f t="shared" si="3"/>
        <v>335</v>
      </c>
    </row>
    <row r="7" spans="1:14">
      <c r="A7" s="59" t="s">
        <v>141</v>
      </c>
      <c r="B7" s="57">
        <v>1</v>
      </c>
      <c r="C7" s="59" t="s">
        <v>104</v>
      </c>
      <c r="D7" s="59" t="s">
        <v>107</v>
      </c>
      <c r="E7" s="59">
        <v>5</v>
      </c>
      <c r="F7" s="57"/>
      <c r="G7" s="58">
        <f t="shared" si="0"/>
        <v>0</v>
      </c>
      <c r="H7" s="59">
        <v>10</v>
      </c>
      <c r="I7" s="57"/>
      <c r="J7" s="58">
        <f t="shared" si="1"/>
        <v>0</v>
      </c>
      <c r="K7" s="59">
        <v>15</v>
      </c>
      <c r="L7" s="57"/>
      <c r="M7" s="58">
        <f t="shared" si="2"/>
        <v>0</v>
      </c>
      <c r="N7" s="60">
        <f t="shared" si="3"/>
        <v>0</v>
      </c>
    </row>
    <row r="8" spans="1:14">
      <c r="A8" s="59" t="s">
        <v>145</v>
      </c>
      <c r="B8" s="57">
        <v>1</v>
      </c>
      <c r="C8" s="59" t="s">
        <v>104</v>
      </c>
      <c r="D8" s="59" t="s">
        <v>107</v>
      </c>
      <c r="E8" s="59">
        <v>5</v>
      </c>
      <c r="F8" s="57"/>
      <c r="G8" s="58">
        <f t="shared" si="0"/>
        <v>0</v>
      </c>
      <c r="H8" s="59">
        <v>10</v>
      </c>
      <c r="I8" s="57"/>
      <c r="J8" s="58">
        <f t="shared" si="1"/>
        <v>0</v>
      </c>
      <c r="K8" s="59">
        <v>15</v>
      </c>
      <c r="L8" s="57"/>
      <c r="M8" s="58">
        <f t="shared" si="2"/>
        <v>0</v>
      </c>
      <c r="N8" s="60">
        <f t="shared" si="3"/>
        <v>0</v>
      </c>
    </row>
    <row r="9" spans="1:14">
      <c r="A9" s="59" t="s">
        <v>149</v>
      </c>
      <c r="B9" s="57">
        <v>1</v>
      </c>
      <c r="C9" s="59" t="s">
        <v>104</v>
      </c>
      <c r="D9" s="59" t="s">
        <v>107</v>
      </c>
      <c r="E9" s="59">
        <v>5</v>
      </c>
      <c r="F9" s="57"/>
      <c r="G9" s="58">
        <f t="shared" si="0"/>
        <v>0</v>
      </c>
      <c r="H9" s="59">
        <v>10</v>
      </c>
      <c r="I9" s="57"/>
      <c r="J9" s="58">
        <f t="shared" si="1"/>
        <v>0</v>
      </c>
      <c r="K9" s="59">
        <v>15</v>
      </c>
      <c r="L9" s="57"/>
      <c r="M9" s="58">
        <f t="shared" si="2"/>
        <v>0</v>
      </c>
      <c r="N9" s="60">
        <f t="shared" si="3"/>
        <v>0</v>
      </c>
    </row>
    <row r="10" spans="1:14">
      <c r="A10" s="59" t="s">
        <v>152</v>
      </c>
      <c r="B10" s="57">
        <v>1</v>
      </c>
      <c r="C10" s="59" t="s">
        <v>104</v>
      </c>
      <c r="D10" s="59" t="s">
        <v>107</v>
      </c>
      <c r="E10" s="59">
        <v>5</v>
      </c>
      <c r="F10" s="57"/>
      <c r="G10" s="58">
        <f t="shared" si="0"/>
        <v>0</v>
      </c>
      <c r="H10" s="59">
        <v>10</v>
      </c>
      <c r="I10" s="57"/>
      <c r="J10" s="58">
        <f t="shared" si="1"/>
        <v>0</v>
      </c>
      <c r="K10" s="59">
        <v>15</v>
      </c>
      <c r="L10" s="57"/>
      <c r="M10" s="58">
        <f t="shared" si="2"/>
        <v>0</v>
      </c>
      <c r="N10" s="60">
        <f t="shared" si="3"/>
        <v>0</v>
      </c>
    </row>
    <row r="11" spans="1:14">
      <c r="A11" s="59" t="s">
        <v>155</v>
      </c>
      <c r="B11" s="57">
        <v>1</v>
      </c>
      <c r="C11" s="59" t="s">
        <v>104</v>
      </c>
      <c r="D11" s="59" t="s">
        <v>107</v>
      </c>
      <c r="E11" s="59">
        <v>5</v>
      </c>
      <c r="F11" s="57"/>
      <c r="G11" s="58">
        <f t="shared" si="0"/>
        <v>0</v>
      </c>
      <c r="H11" s="59">
        <v>10</v>
      </c>
      <c r="I11" s="57"/>
      <c r="J11" s="58">
        <f t="shared" si="1"/>
        <v>0</v>
      </c>
      <c r="K11" s="59">
        <v>15</v>
      </c>
      <c r="L11" s="57"/>
      <c r="M11" s="58">
        <f t="shared" si="2"/>
        <v>0</v>
      </c>
      <c r="N11" s="60">
        <f t="shared" si="3"/>
        <v>0</v>
      </c>
    </row>
    <row r="12" spans="1:14">
      <c r="A12" s="59" t="s">
        <v>158</v>
      </c>
      <c r="B12" s="57">
        <v>1</v>
      </c>
      <c r="C12" s="59" t="s">
        <v>104</v>
      </c>
      <c r="D12" s="59" t="s">
        <v>107</v>
      </c>
      <c r="E12" s="59">
        <v>5</v>
      </c>
      <c r="F12" s="57"/>
      <c r="G12" s="58">
        <f t="shared" si="0"/>
        <v>0</v>
      </c>
      <c r="H12" s="59">
        <v>10</v>
      </c>
      <c r="I12" s="57"/>
      <c r="J12" s="58">
        <f t="shared" si="1"/>
        <v>0</v>
      </c>
      <c r="K12" s="59">
        <v>15</v>
      </c>
      <c r="L12" s="57"/>
      <c r="M12" s="58">
        <f t="shared" si="2"/>
        <v>0</v>
      </c>
      <c r="N12" s="60">
        <f t="shared" si="3"/>
        <v>0</v>
      </c>
    </row>
    <row r="13" spans="1:14">
      <c r="A13" s="59" t="s">
        <v>161</v>
      </c>
      <c r="B13" s="59">
        <v>1</v>
      </c>
      <c r="C13" s="59" t="s">
        <v>104</v>
      </c>
      <c r="D13" s="59" t="s">
        <v>107</v>
      </c>
      <c r="E13" s="59">
        <v>5</v>
      </c>
      <c r="F13" s="57"/>
      <c r="G13" s="58">
        <f t="shared" si="0"/>
        <v>0</v>
      </c>
      <c r="H13" s="59">
        <v>10</v>
      </c>
      <c r="I13" s="57"/>
      <c r="J13" s="58">
        <f t="shared" si="1"/>
        <v>0</v>
      </c>
      <c r="K13" s="59">
        <v>15</v>
      </c>
      <c r="L13" s="57"/>
      <c r="M13" s="58">
        <f t="shared" si="2"/>
        <v>0</v>
      </c>
      <c r="N13" s="60">
        <f t="shared" si="3"/>
        <v>0</v>
      </c>
    </row>
    <row r="14" spans="1:14">
      <c r="A14" s="59" t="s">
        <v>164</v>
      </c>
      <c r="B14" s="59">
        <v>1</v>
      </c>
      <c r="C14" s="59" t="s">
        <v>104</v>
      </c>
      <c r="D14" s="59" t="s">
        <v>107</v>
      </c>
      <c r="E14" s="59">
        <v>5</v>
      </c>
      <c r="F14" s="57"/>
      <c r="G14" s="58">
        <f t="shared" si="0"/>
        <v>0</v>
      </c>
      <c r="H14" s="59">
        <v>10</v>
      </c>
      <c r="I14" s="57"/>
      <c r="J14" s="58">
        <f t="shared" si="1"/>
        <v>0</v>
      </c>
      <c r="K14" s="59">
        <v>15</v>
      </c>
      <c r="L14" s="57"/>
      <c r="M14" s="58">
        <f t="shared" si="2"/>
        <v>0</v>
      </c>
      <c r="N14" s="60">
        <f t="shared" si="3"/>
        <v>0</v>
      </c>
    </row>
    <row r="15" spans="1:14">
      <c r="A15" s="59" t="s">
        <v>167</v>
      </c>
      <c r="B15" s="59">
        <v>1</v>
      </c>
      <c r="C15" s="59" t="s">
        <v>104</v>
      </c>
      <c r="D15" s="59" t="s">
        <v>107</v>
      </c>
      <c r="E15" s="59">
        <v>5</v>
      </c>
      <c r="F15" s="57"/>
      <c r="G15" s="58">
        <f t="shared" si="0"/>
        <v>0</v>
      </c>
      <c r="H15" s="59">
        <v>10</v>
      </c>
      <c r="I15" s="57"/>
      <c r="J15" s="58">
        <f t="shared" si="1"/>
        <v>0</v>
      </c>
      <c r="K15" s="59">
        <v>15</v>
      </c>
      <c r="L15" s="57"/>
      <c r="M15" s="58">
        <f t="shared" si="2"/>
        <v>0</v>
      </c>
      <c r="N15" s="60">
        <f t="shared" si="3"/>
        <v>0</v>
      </c>
    </row>
    <row r="16" spans="1:14">
      <c r="A16" s="59"/>
      <c r="B16" s="59"/>
      <c r="C16" s="59"/>
      <c r="D16" s="57"/>
      <c r="E16" s="57"/>
      <c r="F16" s="57"/>
      <c r="G16" s="58">
        <f t="shared" si="0"/>
        <v>0</v>
      </c>
      <c r="H16" s="57"/>
      <c r="I16" s="57"/>
      <c r="J16" s="58">
        <f t="shared" si="1"/>
        <v>0</v>
      </c>
      <c r="K16" s="57"/>
      <c r="L16" s="57"/>
      <c r="M16" s="58">
        <f t="shared" si="2"/>
        <v>0</v>
      </c>
      <c r="N16" s="60">
        <f t="shared" si="3"/>
        <v>0</v>
      </c>
    </row>
    <row r="17" spans="1:14">
      <c r="A17" s="59"/>
      <c r="B17" s="59"/>
      <c r="C17" s="59"/>
      <c r="D17" s="59"/>
      <c r="E17" s="57"/>
      <c r="F17" s="57"/>
      <c r="G17" s="58">
        <f t="shared" si="0"/>
        <v>0</v>
      </c>
      <c r="H17" s="57"/>
      <c r="I17" s="57"/>
      <c r="J17" s="58">
        <f t="shared" si="1"/>
        <v>0</v>
      </c>
      <c r="K17" s="57"/>
      <c r="L17" s="57"/>
      <c r="M17" s="58">
        <f t="shared" si="2"/>
        <v>0</v>
      </c>
      <c r="N17" s="60">
        <f t="shared" si="3"/>
        <v>0</v>
      </c>
    </row>
    <row r="18" spans="1:14">
      <c r="A18" s="59"/>
      <c r="B18" s="59"/>
      <c r="C18" s="59"/>
      <c r="D18" s="59"/>
      <c r="E18" s="57"/>
      <c r="F18" s="57"/>
      <c r="G18" s="58">
        <f t="shared" si="0"/>
        <v>0</v>
      </c>
      <c r="H18" s="57"/>
      <c r="I18" s="57"/>
      <c r="J18" s="58">
        <f t="shared" si="1"/>
        <v>0</v>
      </c>
      <c r="K18" s="57"/>
      <c r="L18" s="57"/>
      <c r="M18" s="58">
        <f t="shared" si="2"/>
        <v>0</v>
      </c>
      <c r="N18" s="60">
        <f t="shared" si="3"/>
        <v>0</v>
      </c>
    </row>
    <row r="19" spans="1:14">
      <c r="A19" s="59"/>
      <c r="B19" s="59"/>
      <c r="C19" s="59"/>
      <c r="D19" s="59"/>
      <c r="E19" s="57"/>
      <c r="F19" s="57"/>
      <c r="G19" s="58">
        <f t="shared" si="0"/>
        <v>0</v>
      </c>
      <c r="H19" s="57"/>
      <c r="I19" s="57"/>
      <c r="J19" s="58">
        <f t="shared" si="1"/>
        <v>0</v>
      </c>
      <c r="K19" s="57"/>
      <c r="L19" s="57"/>
      <c r="M19" s="58">
        <f t="shared" si="2"/>
        <v>0</v>
      </c>
      <c r="N19" s="60">
        <f t="shared" si="3"/>
        <v>0</v>
      </c>
    </row>
    <row r="20" spans="1:14">
      <c r="A20" s="59"/>
      <c r="B20" s="59"/>
      <c r="C20" s="59"/>
      <c r="D20" s="59"/>
      <c r="E20" s="57"/>
      <c r="F20" s="57"/>
      <c r="G20" s="58">
        <f t="shared" si="0"/>
        <v>0</v>
      </c>
      <c r="H20" s="57"/>
      <c r="I20" s="57"/>
      <c r="J20" s="58">
        <f t="shared" si="1"/>
        <v>0</v>
      </c>
      <c r="K20" s="57"/>
      <c r="L20" s="57"/>
      <c r="M20" s="58">
        <f t="shared" si="2"/>
        <v>0</v>
      </c>
      <c r="N20" s="60">
        <f t="shared" si="3"/>
        <v>0</v>
      </c>
    </row>
    <row r="21" spans="1:14">
      <c r="A21" s="59"/>
      <c r="B21" s="59"/>
      <c r="C21" s="59"/>
      <c r="D21" s="59"/>
      <c r="E21" s="57"/>
      <c r="F21" s="57"/>
      <c r="G21" s="58">
        <f t="shared" si="0"/>
        <v>0</v>
      </c>
      <c r="H21" s="57"/>
      <c r="I21" s="57"/>
      <c r="J21" s="58">
        <f t="shared" si="1"/>
        <v>0</v>
      </c>
      <c r="K21" s="57"/>
      <c r="L21" s="57"/>
      <c r="M21" s="58">
        <f t="shared" si="2"/>
        <v>0</v>
      </c>
      <c r="N21" s="60">
        <f t="shared" si="3"/>
        <v>0</v>
      </c>
    </row>
    <row r="22" spans="1:14">
      <c r="A22" s="59"/>
      <c r="B22" s="59"/>
      <c r="C22" s="59"/>
      <c r="D22" s="59"/>
      <c r="E22" s="57"/>
      <c r="F22" s="57"/>
      <c r="G22" s="58">
        <f t="shared" si="0"/>
        <v>0</v>
      </c>
      <c r="H22" s="57"/>
      <c r="I22" s="57"/>
      <c r="J22" s="58">
        <f t="shared" si="1"/>
        <v>0</v>
      </c>
      <c r="K22" s="57"/>
      <c r="L22" s="57"/>
      <c r="M22" s="58">
        <f t="shared" si="2"/>
        <v>0</v>
      </c>
      <c r="N22" s="60">
        <f t="shared" si="3"/>
        <v>0</v>
      </c>
    </row>
    <row r="23" spans="1:14">
      <c r="A23" s="57"/>
      <c r="B23" s="57"/>
      <c r="C23" s="59"/>
      <c r="D23" s="59"/>
      <c r="E23" s="57"/>
      <c r="F23" s="57"/>
      <c r="G23" s="58">
        <f t="shared" si="0"/>
        <v>0</v>
      </c>
      <c r="H23" s="57"/>
      <c r="I23" s="57"/>
      <c r="J23" s="58">
        <f t="shared" si="1"/>
        <v>0</v>
      </c>
      <c r="K23" s="57"/>
      <c r="L23" s="57"/>
      <c r="M23" s="58">
        <f t="shared" si="2"/>
        <v>0</v>
      </c>
      <c r="N23" s="60">
        <f t="shared" si="3"/>
        <v>0</v>
      </c>
    </row>
    <row r="24" spans="1:14">
      <c r="A24" s="59"/>
      <c r="B24" s="57"/>
      <c r="C24" s="59"/>
      <c r="D24" s="59"/>
      <c r="E24" s="57"/>
      <c r="F24" s="57"/>
      <c r="G24" s="58">
        <f t="shared" si="0"/>
        <v>0</v>
      </c>
      <c r="H24" s="57"/>
      <c r="I24" s="57"/>
      <c r="J24" s="58">
        <f t="shared" si="1"/>
        <v>0</v>
      </c>
      <c r="K24" s="57"/>
      <c r="L24" s="57"/>
      <c r="M24" s="58">
        <f t="shared" si="2"/>
        <v>0</v>
      </c>
      <c r="N24" s="60">
        <f t="shared" si="3"/>
        <v>0</v>
      </c>
    </row>
    <row r="25" spans="1:14">
      <c r="A25" s="59"/>
      <c r="B25" s="59"/>
      <c r="C25" s="59"/>
      <c r="D25" s="59"/>
      <c r="E25" s="59"/>
      <c r="F25" s="59"/>
      <c r="G25" s="58">
        <f t="shared" si="0"/>
        <v>0</v>
      </c>
      <c r="H25" s="57"/>
      <c r="I25" s="57"/>
      <c r="J25" s="58">
        <f t="shared" si="1"/>
        <v>0</v>
      </c>
      <c r="K25" s="57"/>
      <c r="L25" s="57"/>
      <c r="M25" s="58">
        <f t="shared" si="2"/>
        <v>0</v>
      </c>
      <c r="N25" s="60">
        <f t="shared" si="3"/>
        <v>0</v>
      </c>
    </row>
    <row r="26" spans="1:14">
      <c r="A26" s="59"/>
      <c r="B26" s="59"/>
      <c r="C26" s="59"/>
      <c r="D26" s="59"/>
      <c r="E26" s="59"/>
      <c r="F26" s="59"/>
      <c r="G26" s="58">
        <f t="shared" si="0"/>
        <v>0</v>
      </c>
      <c r="H26" s="57"/>
      <c r="I26" s="57"/>
      <c r="J26" s="58">
        <f t="shared" si="1"/>
        <v>0</v>
      </c>
      <c r="K26" s="57"/>
      <c r="L26" s="57"/>
      <c r="M26" s="58">
        <f t="shared" si="2"/>
        <v>0</v>
      </c>
      <c r="N26" s="60">
        <f t="shared" si="3"/>
        <v>0</v>
      </c>
    </row>
    <row r="27" spans="1:14">
      <c r="A27" s="59"/>
      <c r="B27" s="59"/>
      <c r="C27" s="59"/>
      <c r="D27" s="59"/>
      <c r="E27" s="57"/>
      <c r="F27" s="57"/>
      <c r="G27" s="58">
        <f t="shared" si="0"/>
        <v>0</v>
      </c>
      <c r="H27" s="57"/>
      <c r="I27" s="57"/>
      <c r="J27" s="58">
        <f t="shared" si="1"/>
        <v>0</v>
      </c>
      <c r="K27" s="57"/>
      <c r="L27" s="57"/>
      <c r="M27" s="58">
        <f t="shared" si="2"/>
        <v>0</v>
      </c>
      <c r="N27" s="60">
        <f t="shared" si="3"/>
        <v>0</v>
      </c>
    </row>
    <row r="28" spans="1:14">
      <c r="A28" s="59"/>
      <c r="B28" s="59"/>
      <c r="C28" s="59"/>
      <c r="D28" s="59"/>
      <c r="E28" s="57"/>
      <c r="F28" s="57"/>
      <c r="G28" s="58">
        <f t="shared" si="0"/>
        <v>0</v>
      </c>
      <c r="H28" s="57"/>
      <c r="I28" s="57"/>
      <c r="J28" s="58">
        <f t="shared" si="1"/>
        <v>0</v>
      </c>
      <c r="K28" s="57"/>
      <c r="L28" s="57"/>
      <c r="M28" s="58">
        <f t="shared" si="2"/>
        <v>0</v>
      </c>
      <c r="N28" s="60">
        <f t="shared" si="3"/>
        <v>0</v>
      </c>
    </row>
    <row r="29" spans="1:14">
      <c r="A29" s="57"/>
      <c r="B29" s="57"/>
      <c r="C29" s="57"/>
      <c r="D29" s="57"/>
      <c r="E29" s="57"/>
      <c r="F29" s="57"/>
      <c r="G29" s="58">
        <f t="shared" si="0"/>
        <v>0</v>
      </c>
      <c r="H29" s="57"/>
      <c r="I29" s="57"/>
      <c r="J29" s="58">
        <f t="shared" si="1"/>
        <v>0</v>
      </c>
      <c r="K29" s="57"/>
      <c r="L29" s="57"/>
      <c r="M29" s="58">
        <f t="shared" si="2"/>
        <v>0</v>
      </c>
      <c r="N29" s="60">
        <f t="shared" si="3"/>
        <v>0</v>
      </c>
    </row>
    <row r="30" spans="1:14">
      <c r="A30" s="57"/>
      <c r="B30" s="57"/>
      <c r="C30" s="57"/>
      <c r="D30" s="57"/>
      <c r="E30" s="57"/>
      <c r="F30" s="57"/>
      <c r="G30" s="58">
        <f t="shared" si="0"/>
        <v>0</v>
      </c>
      <c r="H30" s="57"/>
      <c r="I30" s="57"/>
      <c r="J30" s="58">
        <f t="shared" si="1"/>
        <v>0</v>
      </c>
      <c r="K30" s="57"/>
      <c r="L30" s="57"/>
      <c r="M30" s="58">
        <f t="shared" si="2"/>
        <v>0</v>
      </c>
      <c r="N30" s="60">
        <f t="shared" si="3"/>
        <v>0</v>
      </c>
    </row>
    <row r="31" spans="1:14">
      <c r="A31" s="57"/>
      <c r="B31" s="57"/>
      <c r="C31" s="57"/>
      <c r="D31" s="57"/>
      <c r="E31" s="57"/>
      <c r="F31" s="57"/>
      <c r="G31" s="58">
        <f t="shared" si="0"/>
        <v>0</v>
      </c>
      <c r="H31" s="57"/>
      <c r="I31" s="57"/>
      <c r="J31" s="58">
        <f t="shared" si="1"/>
        <v>0</v>
      </c>
      <c r="K31" s="57"/>
      <c r="L31" s="57"/>
      <c r="M31" s="58">
        <f t="shared" si="2"/>
        <v>0</v>
      </c>
      <c r="N31" s="60">
        <f t="shared" si="3"/>
        <v>0</v>
      </c>
    </row>
    <row r="32" spans="1:14">
      <c r="A32" s="57"/>
      <c r="B32" s="57"/>
      <c r="C32" s="57"/>
      <c r="D32" s="57"/>
      <c r="E32" s="57"/>
      <c r="F32" s="57"/>
      <c r="G32" s="58">
        <f t="shared" si="0"/>
        <v>0</v>
      </c>
      <c r="H32" s="57"/>
      <c r="I32" s="57"/>
      <c r="J32" s="58">
        <f t="shared" si="1"/>
        <v>0</v>
      </c>
      <c r="K32" s="57"/>
      <c r="L32" s="57"/>
      <c r="M32" s="58">
        <f t="shared" si="2"/>
        <v>0</v>
      </c>
      <c r="N32" s="60">
        <f t="shared" si="3"/>
        <v>0</v>
      </c>
    </row>
    <row r="33" spans="1:14">
      <c r="A33" s="57"/>
      <c r="B33" s="57"/>
      <c r="C33" s="57"/>
      <c r="D33" s="57"/>
      <c r="E33" s="57"/>
      <c r="F33" s="57"/>
      <c r="G33" s="58">
        <f t="shared" si="0"/>
        <v>0</v>
      </c>
      <c r="H33" s="57"/>
      <c r="I33" s="57"/>
      <c r="J33" s="58">
        <f t="shared" si="1"/>
        <v>0</v>
      </c>
      <c r="K33" s="57"/>
      <c r="L33" s="57"/>
      <c r="M33" s="58">
        <f t="shared" si="2"/>
        <v>0</v>
      </c>
      <c r="N33" s="60">
        <f t="shared" si="3"/>
        <v>0</v>
      </c>
    </row>
    <row r="34" spans="1:14">
      <c r="A34" s="57"/>
      <c r="B34" s="57"/>
      <c r="C34" s="57"/>
      <c r="D34" s="57"/>
      <c r="E34" s="57"/>
      <c r="F34" s="57"/>
      <c r="G34" s="58">
        <f t="shared" si="0"/>
        <v>0</v>
      </c>
      <c r="H34" s="57"/>
      <c r="I34" s="57"/>
      <c r="J34" s="58">
        <f t="shared" si="1"/>
        <v>0</v>
      </c>
      <c r="K34" s="57"/>
      <c r="L34" s="57"/>
      <c r="M34" s="58">
        <f t="shared" si="2"/>
        <v>0</v>
      </c>
      <c r="N34" s="60">
        <f t="shared" si="3"/>
        <v>0</v>
      </c>
    </row>
    <row r="35" spans="1:14">
      <c r="A35" s="57"/>
      <c r="B35" s="57"/>
      <c r="C35" s="57"/>
      <c r="D35" s="57"/>
      <c r="E35" s="57"/>
      <c r="F35" s="57"/>
      <c r="G35" s="58">
        <f t="shared" si="0"/>
        <v>0</v>
      </c>
      <c r="H35" s="57"/>
      <c r="I35" s="57"/>
      <c r="J35" s="58">
        <f t="shared" si="1"/>
        <v>0</v>
      </c>
      <c r="K35" s="57"/>
      <c r="L35" s="57"/>
      <c r="M35" s="58">
        <f t="shared" si="2"/>
        <v>0</v>
      </c>
      <c r="N35" s="60">
        <f t="shared" si="3"/>
        <v>0</v>
      </c>
    </row>
    <row r="36" spans="1:14">
      <c r="A36" s="57"/>
      <c r="B36" s="57"/>
      <c r="C36" s="57"/>
      <c r="D36" s="57"/>
      <c r="E36" s="57"/>
      <c r="F36" s="57"/>
      <c r="G36" s="58">
        <f t="shared" si="0"/>
        <v>0</v>
      </c>
      <c r="H36" s="57"/>
      <c r="I36" s="57"/>
      <c r="J36" s="58">
        <f t="shared" si="1"/>
        <v>0</v>
      </c>
      <c r="K36" s="57"/>
      <c r="L36" s="57"/>
      <c r="M36" s="58">
        <f t="shared" si="2"/>
        <v>0</v>
      </c>
      <c r="N36" s="60">
        <f t="shared" si="3"/>
        <v>0</v>
      </c>
    </row>
    <row r="37" spans="1:14">
      <c r="A37" s="57"/>
      <c r="B37" s="57"/>
      <c r="C37" s="57"/>
      <c r="D37" s="57"/>
      <c r="E37" s="57"/>
      <c r="F37" s="57"/>
      <c r="G37" s="58">
        <f t="shared" si="0"/>
        <v>0</v>
      </c>
      <c r="H37" s="57"/>
      <c r="I37" s="57"/>
      <c r="J37" s="58">
        <f t="shared" si="1"/>
        <v>0</v>
      </c>
      <c r="K37" s="57"/>
      <c r="L37" s="57"/>
      <c r="M37" s="58">
        <f t="shared" si="2"/>
        <v>0</v>
      </c>
      <c r="N37" s="60">
        <f t="shared" si="3"/>
        <v>0</v>
      </c>
    </row>
    <row r="38" spans="1:14">
      <c r="A38" s="57"/>
      <c r="B38" s="57"/>
      <c r="C38" s="57"/>
      <c r="D38" s="57"/>
      <c r="E38" s="57"/>
      <c r="F38" s="57"/>
      <c r="G38" s="58">
        <f t="shared" si="0"/>
        <v>0</v>
      </c>
      <c r="H38" s="57"/>
      <c r="I38" s="57"/>
      <c r="J38" s="58">
        <f t="shared" si="1"/>
        <v>0</v>
      </c>
      <c r="K38" s="57"/>
      <c r="L38" s="57"/>
      <c r="M38" s="58">
        <f t="shared" si="2"/>
        <v>0</v>
      </c>
      <c r="N38" s="60">
        <f t="shared" si="3"/>
        <v>0</v>
      </c>
    </row>
    <row r="39" spans="1:14">
      <c r="A39" s="57"/>
      <c r="B39" s="57"/>
      <c r="C39" s="57"/>
      <c r="D39" s="57"/>
      <c r="E39" s="57"/>
      <c r="F39" s="57"/>
      <c r="G39" s="58">
        <f t="shared" si="0"/>
        <v>0</v>
      </c>
      <c r="H39" s="57"/>
      <c r="I39" s="57"/>
      <c r="J39" s="58">
        <f t="shared" si="1"/>
        <v>0</v>
      </c>
      <c r="K39" s="57"/>
      <c r="L39" s="57"/>
      <c r="M39" s="58">
        <f t="shared" si="2"/>
        <v>0</v>
      </c>
      <c r="N39" s="60">
        <f t="shared" si="3"/>
        <v>0</v>
      </c>
    </row>
    <row r="40" spans="1:14">
      <c r="A40" s="57"/>
      <c r="B40" s="57"/>
      <c r="C40" s="57"/>
      <c r="D40" s="57"/>
      <c r="E40" s="57"/>
      <c r="F40" s="57"/>
      <c r="G40" s="58">
        <f t="shared" si="0"/>
        <v>0</v>
      </c>
      <c r="H40" s="57"/>
      <c r="I40" s="57"/>
      <c r="J40" s="58">
        <f t="shared" si="1"/>
        <v>0</v>
      </c>
      <c r="K40" s="57"/>
      <c r="L40" s="57"/>
      <c r="M40" s="58">
        <f t="shared" si="2"/>
        <v>0</v>
      </c>
      <c r="N40" s="60">
        <f t="shared" si="3"/>
        <v>0</v>
      </c>
    </row>
    <row r="41" spans="1:14">
      <c r="A41" s="57"/>
      <c r="B41" s="57"/>
      <c r="C41" s="57"/>
      <c r="D41" s="57"/>
      <c r="E41" s="57"/>
      <c r="F41" s="57"/>
      <c r="G41" s="58">
        <f t="shared" si="0"/>
        <v>0</v>
      </c>
      <c r="H41" s="57"/>
      <c r="I41" s="57"/>
      <c r="J41" s="58">
        <f t="shared" si="1"/>
        <v>0</v>
      </c>
      <c r="K41" s="57"/>
      <c r="L41" s="57"/>
      <c r="M41" s="58">
        <f t="shared" si="2"/>
        <v>0</v>
      </c>
      <c r="N41" s="60">
        <f t="shared" si="3"/>
        <v>0</v>
      </c>
    </row>
    <row r="42" spans="1:14">
      <c r="A42" s="57"/>
      <c r="B42" s="57"/>
      <c r="C42" s="57"/>
      <c r="D42" s="57"/>
      <c r="E42" s="57"/>
      <c r="F42" s="57"/>
      <c r="G42" s="58">
        <f t="shared" si="0"/>
        <v>0</v>
      </c>
      <c r="H42" s="57"/>
      <c r="I42" s="57"/>
      <c r="J42" s="58">
        <f t="shared" si="1"/>
        <v>0</v>
      </c>
      <c r="K42" s="57"/>
      <c r="L42" s="57"/>
      <c r="M42" s="58">
        <f t="shared" si="2"/>
        <v>0</v>
      </c>
      <c r="N42" s="60">
        <f t="shared" si="3"/>
        <v>0</v>
      </c>
    </row>
    <row r="43" spans="1:14">
      <c r="A43" s="57"/>
      <c r="B43" s="57"/>
      <c r="C43" s="57"/>
      <c r="D43" s="57"/>
      <c r="E43" s="57"/>
      <c r="F43" s="57"/>
      <c r="G43" s="58">
        <f t="shared" si="0"/>
        <v>0</v>
      </c>
      <c r="H43" s="57"/>
      <c r="I43" s="57"/>
      <c r="J43" s="58">
        <f t="shared" si="1"/>
        <v>0</v>
      </c>
      <c r="K43" s="57"/>
      <c r="L43" s="57"/>
      <c r="M43" s="58">
        <f t="shared" si="2"/>
        <v>0</v>
      </c>
      <c r="N43" s="60">
        <f t="shared" si="3"/>
        <v>0</v>
      </c>
    </row>
    <row r="44" spans="1:14">
      <c r="A44" s="57"/>
      <c r="B44" s="57"/>
      <c r="C44" s="57"/>
      <c r="D44" s="57"/>
      <c r="E44" s="57"/>
      <c r="F44" s="57"/>
      <c r="G44" s="58">
        <f t="shared" si="0"/>
        <v>0</v>
      </c>
      <c r="H44" s="57"/>
      <c r="I44" s="57"/>
      <c r="J44" s="58">
        <f t="shared" si="1"/>
        <v>0</v>
      </c>
      <c r="K44" s="57"/>
      <c r="L44" s="57"/>
      <c r="M44" s="58">
        <f t="shared" si="2"/>
        <v>0</v>
      </c>
      <c r="N44" s="60">
        <f t="shared" si="3"/>
        <v>0</v>
      </c>
    </row>
    <row r="45" spans="1:14">
      <c r="A45" s="57"/>
      <c r="B45" s="57"/>
      <c r="C45" s="57"/>
      <c r="D45" s="57"/>
      <c r="E45" s="57"/>
      <c r="F45" s="57"/>
      <c r="G45" s="58">
        <f t="shared" si="0"/>
        <v>0</v>
      </c>
      <c r="H45" s="57"/>
      <c r="I45" s="57"/>
      <c r="J45" s="58">
        <f t="shared" si="1"/>
        <v>0</v>
      </c>
      <c r="K45" s="57"/>
      <c r="L45" s="57"/>
      <c r="M45" s="58">
        <f t="shared" si="2"/>
        <v>0</v>
      </c>
      <c r="N45" s="60">
        <f t="shared" si="3"/>
        <v>0</v>
      </c>
    </row>
    <row r="46" spans="1:14">
      <c r="A46" s="57"/>
      <c r="B46" s="57"/>
      <c r="C46" s="57"/>
      <c r="D46" s="57"/>
      <c r="E46" s="57"/>
      <c r="F46" s="57"/>
      <c r="G46" s="58"/>
      <c r="H46" s="57"/>
      <c r="I46" s="57"/>
      <c r="J46" s="58"/>
      <c r="K46" s="57"/>
      <c r="L46" s="57"/>
      <c r="M46" s="58"/>
      <c r="N46" s="60"/>
    </row>
    <row r="47" spans="1:14">
      <c r="A47" s="57"/>
      <c r="B47" s="57"/>
      <c r="C47" s="57"/>
      <c r="D47" s="57"/>
      <c r="E47" s="57"/>
      <c r="F47" s="57"/>
      <c r="G47" s="58"/>
      <c r="H47" s="57"/>
      <c r="I47" s="57"/>
      <c r="J47" s="58"/>
      <c r="K47" s="57"/>
      <c r="L47" s="57"/>
      <c r="M47" s="58"/>
      <c r="N47" s="60"/>
    </row>
    <row r="48" spans="1:14">
      <c r="A48" s="57"/>
      <c r="B48" s="57"/>
      <c r="C48" s="57"/>
      <c r="D48" s="57"/>
      <c r="E48" s="57"/>
      <c r="F48" s="57"/>
      <c r="G48" s="58"/>
      <c r="H48" s="57"/>
      <c r="I48" s="57"/>
      <c r="J48" s="58"/>
      <c r="K48" s="57"/>
      <c r="L48" s="57"/>
      <c r="M48" s="58"/>
      <c r="N48" s="60"/>
    </row>
    <row r="49" spans="1:14">
      <c r="A49" s="57"/>
      <c r="B49" s="57"/>
      <c r="C49" s="57"/>
      <c r="D49" s="57"/>
      <c r="E49" s="57"/>
      <c r="F49" s="57"/>
      <c r="G49" s="58"/>
      <c r="H49" s="57"/>
      <c r="I49" s="57"/>
      <c r="J49" s="58"/>
      <c r="K49" s="57"/>
      <c r="L49" s="57"/>
      <c r="M49" s="58"/>
      <c r="N49" s="60"/>
    </row>
    <row r="50" spans="1:14">
      <c r="A50" s="57"/>
      <c r="B50" s="57"/>
      <c r="C50" s="57"/>
      <c r="D50" s="57"/>
      <c r="E50" s="57"/>
      <c r="F50" s="57"/>
      <c r="G50" s="58"/>
      <c r="H50" s="57"/>
      <c r="I50" s="57"/>
      <c r="J50" s="58"/>
      <c r="K50" s="57"/>
      <c r="L50" s="57"/>
      <c r="M50" s="58"/>
      <c r="N50" s="60"/>
    </row>
    <row r="51" spans="1:14">
      <c r="A51" s="57"/>
      <c r="B51" s="57"/>
      <c r="C51" s="57"/>
      <c r="D51" s="57"/>
      <c r="E51" s="57"/>
      <c r="F51" s="57"/>
      <c r="G51" s="58"/>
      <c r="H51" s="57"/>
      <c r="I51" s="57"/>
      <c r="J51" s="58"/>
      <c r="K51" s="57"/>
      <c r="L51" s="57"/>
      <c r="M51" s="58"/>
      <c r="N51" s="60"/>
    </row>
    <row r="52" spans="1:14">
      <c r="A52" s="57"/>
      <c r="B52" s="57"/>
      <c r="C52" s="57"/>
      <c r="D52" s="57"/>
      <c r="E52" s="57"/>
      <c r="F52" s="57"/>
      <c r="G52" s="58"/>
      <c r="H52" s="57"/>
      <c r="I52" s="57"/>
      <c r="J52" s="58"/>
      <c r="K52" s="57"/>
      <c r="L52" s="57"/>
      <c r="M52" s="58"/>
      <c r="N52" s="60"/>
    </row>
    <row r="53" spans="1:14">
      <c r="A53" s="57"/>
      <c r="B53" s="57"/>
      <c r="C53" s="57"/>
      <c r="D53" s="57"/>
      <c r="E53" s="57"/>
      <c r="F53" s="57"/>
      <c r="G53" s="58"/>
      <c r="H53" s="57"/>
      <c r="I53" s="57"/>
      <c r="J53" s="58"/>
      <c r="K53" s="57"/>
      <c r="L53" s="57"/>
      <c r="M53" s="58"/>
      <c r="N53" s="60"/>
    </row>
    <row r="54" spans="1:14">
      <c r="A54" s="57"/>
      <c r="B54" s="57"/>
      <c r="C54" s="57"/>
      <c r="D54" s="57"/>
      <c r="E54" s="57"/>
      <c r="F54" s="57"/>
      <c r="G54" s="58"/>
      <c r="H54" s="57"/>
      <c r="I54" s="57"/>
      <c r="J54" s="58"/>
      <c r="K54" s="57"/>
      <c r="L54" s="57"/>
      <c r="M54" s="58"/>
      <c r="N54" s="60"/>
    </row>
    <row r="55" spans="1:14">
      <c r="A55" s="57"/>
      <c r="B55" s="57"/>
      <c r="C55" s="57"/>
      <c r="D55" s="57"/>
      <c r="E55" s="57"/>
      <c r="F55" s="57"/>
      <c r="G55" s="58"/>
      <c r="H55" s="57"/>
      <c r="I55" s="57"/>
      <c r="J55" s="58"/>
      <c r="K55" s="57"/>
      <c r="L55" s="57"/>
      <c r="M55" s="58"/>
      <c r="N55" s="60"/>
    </row>
    <row r="56" spans="1:14">
      <c r="A56" s="57"/>
      <c r="B56" s="57"/>
      <c r="C56" s="57"/>
      <c r="D56" s="57"/>
      <c r="E56" s="57"/>
      <c r="F56" s="57"/>
      <c r="G56" s="58"/>
      <c r="H56" s="57"/>
      <c r="I56" s="57"/>
      <c r="J56" s="58"/>
      <c r="K56" s="57"/>
      <c r="L56" s="57"/>
      <c r="M56" s="58"/>
      <c r="N56" s="60"/>
    </row>
    <row r="57" spans="1:14">
      <c r="A57" s="57"/>
      <c r="B57" s="57"/>
      <c r="C57" s="57"/>
      <c r="D57" s="57"/>
      <c r="E57" s="57"/>
      <c r="F57" s="57"/>
      <c r="G57" s="58"/>
      <c r="H57" s="57"/>
      <c r="I57" s="57"/>
      <c r="J57" s="58"/>
      <c r="K57" s="57"/>
      <c r="L57" s="57"/>
      <c r="M57" s="58"/>
      <c r="N57" s="60"/>
    </row>
    <row r="58" spans="1:14">
      <c r="A58" s="57"/>
      <c r="B58" s="57"/>
      <c r="C58" s="57"/>
      <c r="D58" s="57"/>
      <c r="E58" s="57"/>
      <c r="F58" s="57"/>
      <c r="G58" s="58"/>
      <c r="H58" s="57"/>
      <c r="I58" s="57"/>
      <c r="J58" s="58"/>
      <c r="K58" s="57"/>
      <c r="L58" s="57"/>
      <c r="M58" s="58"/>
      <c r="N58" s="60"/>
    </row>
    <row r="59" spans="1:14">
      <c r="A59" s="57"/>
      <c r="B59" s="57"/>
      <c r="C59" s="57"/>
      <c r="D59" s="57"/>
      <c r="E59" s="57"/>
      <c r="F59" s="57"/>
      <c r="G59" s="58"/>
      <c r="H59" s="57"/>
      <c r="I59" s="57"/>
      <c r="J59" s="58"/>
      <c r="K59" s="57"/>
      <c r="L59" s="57"/>
      <c r="M59" s="58"/>
      <c r="N59" s="60"/>
    </row>
    <row r="60" spans="1:14">
      <c r="A60" s="57"/>
      <c r="B60" s="57"/>
      <c r="C60" s="57"/>
      <c r="D60" s="57"/>
      <c r="E60" s="57"/>
      <c r="F60" s="57"/>
      <c r="G60" s="58"/>
      <c r="H60" s="57"/>
      <c r="I60" s="57"/>
      <c r="J60" s="58"/>
      <c r="K60" s="57"/>
      <c r="L60" s="57"/>
      <c r="M60" s="58"/>
      <c r="N60" s="60"/>
    </row>
    <row r="61" spans="1:14">
      <c r="A61" s="57"/>
      <c r="B61" s="57"/>
      <c r="C61" s="57"/>
      <c r="D61" s="57"/>
      <c r="E61" s="57"/>
      <c r="F61" s="57"/>
      <c r="G61" s="58"/>
      <c r="H61" s="57"/>
      <c r="I61" s="57"/>
      <c r="J61" s="58"/>
      <c r="K61" s="57"/>
      <c r="L61" s="57"/>
      <c r="M61" s="58"/>
      <c r="N61" s="60"/>
    </row>
    <row r="62" spans="1:14">
      <c r="A62" s="57"/>
      <c r="B62" s="57"/>
      <c r="C62" s="57"/>
      <c r="D62" s="57"/>
      <c r="E62" s="57"/>
      <c r="F62" s="57"/>
      <c r="G62" s="58"/>
      <c r="H62" s="57"/>
      <c r="I62" s="57"/>
      <c r="J62" s="58"/>
      <c r="K62" s="57"/>
      <c r="L62" s="57"/>
      <c r="M62" s="58"/>
      <c r="N62" s="60"/>
    </row>
    <row r="63" spans="1:14">
      <c r="A63" s="57"/>
      <c r="B63" s="57"/>
      <c r="C63" s="57"/>
      <c r="D63" s="57"/>
      <c r="E63" s="57"/>
      <c r="F63" s="57"/>
      <c r="G63" s="58"/>
      <c r="H63" s="57"/>
      <c r="I63" s="57"/>
      <c r="J63" s="58"/>
      <c r="K63" s="57"/>
      <c r="L63" s="57"/>
      <c r="M63" s="58"/>
      <c r="N63" s="60"/>
    </row>
    <row r="64" spans="1:14">
      <c r="A64" s="57"/>
      <c r="B64" s="57"/>
      <c r="C64" s="57"/>
      <c r="D64" s="57"/>
      <c r="E64" s="57"/>
      <c r="F64" s="57"/>
      <c r="G64" s="58"/>
      <c r="H64" s="57"/>
      <c r="I64" s="57"/>
      <c r="J64" s="58"/>
      <c r="K64" s="57"/>
      <c r="L64" s="57"/>
      <c r="M64" s="58"/>
      <c r="N64" s="60"/>
    </row>
    <row r="65" spans="1:14">
      <c r="A65" s="57"/>
      <c r="B65" s="57"/>
      <c r="C65" s="57"/>
      <c r="D65" s="57"/>
      <c r="E65" s="57"/>
      <c r="F65" s="57"/>
      <c r="G65" s="58"/>
      <c r="H65" s="57"/>
      <c r="I65" s="57"/>
      <c r="J65" s="58"/>
      <c r="K65" s="57"/>
      <c r="L65" s="57"/>
      <c r="M65" s="58"/>
      <c r="N65" s="60"/>
    </row>
    <row r="66" spans="1:14">
      <c r="A66" s="57"/>
      <c r="B66" s="57"/>
      <c r="C66" s="57"/>
      <c r="D66" s="57"/>
      <c r="E66" s="57"/>
      <c r="F66" s="57"/>
      <c r="G66" s="58"/>
      <c r="H66" s="57"/>
      <c r="I66" s="57"/>
      <c r="J66" s="58"/>
      <c r="K66" s="57"/>
      <c r="L66" s="57"/>
      <c r="M66" s="58"/>
      <c r="N66" s="60"/>
    </row>
    <row r="67" spans="1:14">
      <c r="A67" s="57"/>
      <c r="B67" s="57"/>
      <c r="C67" s="57"/>
      <c r="D67" s="57"/>
      <c r="E67" s="57"/>
      <c r="F67" s="57"/>
      <c r="G67" s="58"/>
      <c r="H67" s="57"/>
      <c r="I67" s="57"/>
      <c r="J67" s="58"/>
      <c r="K67" s="57"/>
      <c r="L67" s="57"/>
      <c r="M67" s="58"/>
      <c r="N67" s="60"/>
    </row>
    <row r="68" spans="1:14">
      <c r="A68" s="57"/>
      <c r="B68" s="57"/>
      <c r="C68" s="57"/>
      <c r="D68" s="57"/>
      <c r="E68" s="57"/>
      <c r="F68" s="57"/>
      <c r="G68" s="58"/>
      <c r="H68" s="57"/>
      <c r="I68" s="57"/>
      <c r="J68" s="58"/>
      <c r="K68" s="57"/>
      <c r="L68" s="57"/>
      <c r="M68" s="58"/>
      <c r="N68" s="60"/>
    </row>
    <row r="69" spans="1:14">
      <c r="A69" s="57"/>
      <c r="B69" s="57"/>
      <c r="C69" s="57"/>
      <c r="D69" s="57"/>
      <c r="E69" s="57"/>
      <c r="F69" s="57"/>
      <c r="G69" s="58"/>
      <c r="H69" s="57"/>
      <c r="I69" s="57"/>
      <c r="J69" s="58"/>
      <c r="K69" s="57"/>
      <c r="L69" s="57"/>
      <c r="M69" s="58"/>
      <c r="N69" s="60"/>
    </row>
    <row r="70" spans="1:14">
      <c r="A70" s="57"/>
      <c r="B70" s="57"/>
      <c r="C70" s="57"/>
      <c r="D70" s="57"/>
      <c r="E70" s="57"/>
      <c r="F70" s="57"/>
      <c r="G70" s="58"/>
      <c r="H70" s="57"/>
      <c r="I70" s="57"/>
      <c r="J70" s="58"/>
      <c r="K70" s="57"/>
      <c r="L70" s="57"/>
      <c r="M70" s="58"/>
      <c r="N70" s="60"/>
    </row>
    <row r="71" spans="1:14">
      <c r="A71" s="57"/>
      <c r="B71" s="57"/>
      <c r="C71" s="57"/>
      <c r="D71" s="57"/>
      <c r="E71" s="57"/>
      <c r="F71" s="57"/>
      <c r="G71" s="58"/>
      <c r="H71" s="57"/>
      <c r="I71" s="57"/>
      <c r="J71" s="58"/>
      <c r="K71" s="57"/>
      <c r="L71" s="57"/>
      <c r="M71" s="58"/>
      <c r="N71" s="60"/>
    </row>
    <row r="72" spans="1:14">
      <c r="A72" s="57"/>
      <c r="B72" s="57"/>
      <c r="C72" s="57"/>
      <c r="D72" s="57"/>
      <c r="E72" s="57"/>
      <c r="F72" s="57"/>
      <c r="G72" s="58"/>
      <c r="H72" s="57"/>
      <c r="I72" s="57"/>
      <c r="J72" s="58"/>
      <c r="K72" s="57"/>
      <c r="L72" s="57"/>
      <c r="M72" s="58"/>
      <c r="N72" s="60"/>
    </row>
    <row r="73" spans="1:14">
      <c r="A73" s="57"/>
      <c r="B73" s="57"/>
      <c r="C73" s="57"/>
      <c r="D73" s="57"/>
      <c r="E73" s="57"/>
      <c r="F73" s="57"/>
      <c r="G73" s="58"/>
      <c r="H73" s="57"/>
      <c r="I73" s="57"/>
      <c r="J73" s="58"/>
      <c r="K73" s="57"/>
      <c r="L73" s="57"/>
      <c r="M73" s="58"/>
      <c r="N73" s="60"/>
    </row>
    <row r="74" spans="1:14">
      <c r="A74" s="57"/>
      <c r="B74" s="57"/>
      <c r="C74" s="57"/>
      <c r="D74" s="57"/>
      <c r="E74" s="57"/>
      <c r="F74" s="57"/>
      <c r="G74" s="58"/>
      <c r="H74" s="57"/>
      <c r="I74" s="57"/>
      <c r="J74" s="58"/>
      <c r="K74" s="57"/>
      <c r="L74" s="57"/>
      <c r="M74" s="58"/>
      <c r="N74" s="60"/>
    </row>
    <row r="75" spans="1:14">
      <c r="A75" s="57"/>
      <c r="B75" s="57"/>
      <c r="C75" s="57"/>
      <c r="D75" s="57"/>
      <c r="E75" s="57"/>
      <c r="F75" s="57"/>
      <c r="G75" s="58"/>
      <c r="H75" s="57"/>
      <c r="I75" s="57"/>
      <c r="J75" s="58"/>
      <c r="K75" s="57"/>
      <c r="L75" s="57"/>
      <c r="M75" s="58"/>
      <c r="N75" s="60"/>
    </row>
    <row r="76" spans="1:14">
      <c r="A76" s="57"/>
      <c r="B76" s="57"/>
      <c r="C76" s="57"/>
      <c r="D76" s="57"/>
      <c r="E76" s="57"/>
      <c r="F76" s="57"/>
      <c r="G76" s="58"/>
      <c r="H76" s="57"/>
      <c r="I76" s="57"/>
      <c r="J76" s="58"/>
      <c r="K76" s="57"/>
      <c r="L76" s="57"/>
      <c r="M76" s="58"/>
      <c r="N76" s="60"/>
    </row>
    <row r="77" spans="1:14">
      <c r="A77" s="57"/>
      <c r="B77" s="57"/>
      <c r="C77" s="57"/>
      <c r="D77" s="57"/>
      <c r="E77" s="57"/>
      <c r="F77" s="57"/>
      <c r="G77" s="58"/>
      <c r="H77" s="57"/>
      <c r="I77" s="57"/>
      <c r="J77" s="58"/>
      <c r="K77" s="57"/>
      <c r="L77" s="57"/>
      <c r="M77" s="58"/>
      <c r="N77" s="60"/>
    </row>
    <row r="78" spans="1:14">
      <c r="A78" s="57"/>
      <c r="B78" s="57"/>
      <c r="C78" s="57"/>
      <c r="D78" s="57"/>
      <c r="E78" s="57"/>
      <c r="F78" s="57"/>
      <c r="G78" s="58"/>
      <c r="H78" s="57"/>
      <c r="I78" s="57"/>
      <c r="J78" s="58"/>
      <c r="K78" s="57"/>
      <c r="L78" s="57"/>
      <c r="M78" s="58"/>
      <c r="N78" s="60"/>
    </row>
    <row r="79" spans="1:14">
      <c r="A79" s="57"/>
      <c r="B79" s="57"/>
      <c r="C79" s="57"/>
      <c r="D79" s="57"/>
      <c r="E79" s="57"/>
      <c r="F79" s="57"/>
      <c r="G79" s="58"/>
      <c r="H79" s="57"/>
      <c r="I79" s="57"/>
      <c r="J79" s="58"/>
      <c r="K79" s="57"/>
      <c r="L79" s="57"/>
      <c r="M79" s="58"/>
      <c r="N79" s="60"/>
    </row>
    <row r="80" spans="1:14">
      <c r="A80" s="57"/>
      <c r="B80" s="57"/>
      <c r="C80" s="57"/>
      <c r="D80" s="57"/>
      <c r="E80" s="57"/>
      <c r="F80" s="57"/>
      <c r="G80" s="58"/>
      <c r="H80" s="57"/>
      <c r="I80" s="57"/>
      <c r="J80" s="58"/>
      <c r="K80" s="57"/>
      <c r="L80" s="57"/>
      <c r="M80" s="58"/>
      <c r="N80" s="60"/>
    </row>
    <row r="81" spans="1:14">
      <c r="A81" s="57"/>
      <c r="B81" s="57"/>
      <c r="C81" s="57"/>
      <c r="D81" s="57"/>
      <c r="E81" s="57"/>
      <c r="F81" s="57"/>
      <c r="G81" s="58"/>
      <c r="H81" s="57"/>
      <c r="I81" s="57"/>
      <c r="J81" s="58"/>
      <c r="K81" s="57"/>
      <c r="L81" s="57"/>
      <c r="M81" s="58"/>
      <c r="N81" s="60"/>
    </row>
    <row r="82" spans="1:14">
      <c r="A82" s="57"/>
      <c r="B82" s="57"/>
      <c r="C82" s="57"/>
      <c r="D82" s="57"/>
      <c r="E82" s="57"/>
      <c r="F82" s="57"/>
      <c r="G82" s="58"/>
      <c r="H82" s="57"/>
      <c r="I82" s="57"/>
      <c r="J82" s="58"/>
      <c r="K82" s="57"/>
      <c r="L82" s="57"/>
      <c r="M82" s="58"/>
      <c r="N82" s="60"/>
    </row>
    <row r="83" spans="1:14">
      <c r="A83" s="57"/>
      <c r="B83" s="57"/>
      <c r="C83" s="57"/>
      <c r="D83" s="57"/>
      <c r="E83" s="57"/>
      <c r="F83" s="57"/>
      <c r="G83" s="58"/>
      <c r="H83" s="57"/>
      <c r="I83" s="57"/>
      <c r="J83" s="58"/>
      <c r="K83" s="57"/>
      <c r="L83" s="57"/>
      <c r="M83" s="58"/>
      <c r="N83" s="60"/>
    </row>
    <row r="84" spans="1:14">
      <c r="A84" s="57"/>
      <c r="B84" s="57"/>
      <c r="C84" s="57"/>
      <c r="D84" s="57"/>
      <c r="E84" s="57"/>
      <c r="F84" s="57"/>
      <c r="G84" s="58"/>
      <c r="H84" s="57"/>
      <c r="I84" s="57"/>
      <c r="J84" s="58"/>
      <c r="K84" s="57"/>
      <c r="L84" s="57"/>
      <c r="M84" s="58"/>
      <c r="N84" s="60"/>
    </row>
    <row r="85" spans="1:14">
      <c r="A85" s="57"/>
      <c r="B85" s="57"/>
      <c r="C85" s="57"/>
      <c r="D85" s="57"/>
      <c r="E85" s="57"/>
      <c r="F85" s="57"/>
      <c r="G85" s="58"/>
      <c r="H85" s="57"/>
      <c r="I85" s="57"/>
      <c r="J85" s="58"/>
      <c r="K85" s="57"/>
      <c r="L85" s="57"/>
      <c r="M85" s="58"/>
      <c r="N85" s="60"/>
    </row>
    <row r="86" spans="1:14">
      <c r="A86" s="57"/>
      <c r="B86" s="57"/>
      <c r="C86" s="57"/>
      <c r="D86" s="57"/>
      <c r="E86" s="57"/>
      <c r="F86" s="57"/>
      <c r="G86" s="58"/>
      <c r="H86" s="57"/>
      <c r="I86" s="57"/>
      <c r="J86" s="58"/>
      <c r="K86" s="57"/>
      <c r="L86" s="57"/>
      <c r="M86" s="58"/>
      <c r="N86" s="60"/>
    </row>
    <row r="87" spans="1:14">
      <c r="A87" s="57"/>
      <c r="B87" s="57"/>
      <c r="C87" s="57"/>
      <c r="D87" s="57"/>
      <c r="E87" s="57"/>
      <c r="F87" s="57"/>
      <c r="G87" s="58"/>
      <c r="H87" s="57"/>
      <c r="I87" s="57"/>
      <c r="J87" s="58"/>
      <c r="K87" s="57"/>
      <c r="L87" s="57"/>
      <c r="M87" s="58"/>
      <c r="N87" s="60"/>
    </row>
    <row r="88" spans="1:14">
      <c r="A88" s="57"/>
      <c r="B88" s="57"/>
      <c r="C88" s="57"/>
      <c r="D88" s="57"/>
      <c r="E88" s="57"/>
      <c r="F88" s="57"/>
      <c r="G88" s="58"/>
      <c r="H88" s="57"/>
      <c r="I88" s="57"/>
      <c r="J88" s="58"/>
      <c r="K88" s="57"/>
      <c r="L88" s="57"/>
      <c r="M88" s="58"/>
      <c r="N88" s="60"/>
    </row>
    <row r="89" spans="1:14">
      <c r="A89" s="57"/>
      <c r="B89" s="57"/>
      <c r="C89" s="57"/>
      <c r="D89" s="57"/>
      <c r="E89" s="57"/>
      <c r="F89" s="57"/>
      <c r="G89" s="58"/>
      <c r="H89" s="57"/>
      <c r="I89" s="57"/>
      <c r="J89" s="58"/>
      <c r="K89" s="57"/>
      <c r="L89" s="57"/>
      <c r="M89" s="58"/>
      <c r="N89" s="60"/>
    </row>
    <row r="90" spans="1:14">
      <c r="A90" s="57"/>
      <c r="B90" s="57"/>
      <c r="C90" s="57"/>
      <c r="D90" s="57"/>
      <c r="E90" s="57"/>
      <c r="F90" s="57"/>
      <c r="G90" s="58"/>
      <c r="H90" s="57"/>
      <c r="I90" s="57"/>
      <c r="J90" s="58"/>
      <c r="K90" s="57"/>
      <c r="L90" s="57"/>
      <c r="M90" s="58"/>
      <c r="N90" s="60"/>
    </row>
    <row r="91" spans="1:14">
      <c r="A91" s="57"/>
      <c r="B91" s="57"/>
      <c r="C91" s="57"/>
      <c r="D91" s="57"/>
      <c r="E91" s="57"/>
      <c r="F91" s="57"/>
      <c r="G91" s="58"/>
      <c r="H91" s="57"/>
      <c r="I91" s="57"/>
      <c r="J91" s="58"/>
      <c r="K91" s="57"/>
      <c r="L91" s="57"/>
      <c r="M91" s="58"/>
      <c r="N91" s="60"/>
    </row>
    <row r="92" spans="1:14">
      <c r="A92" s="57"/>
      <c r="B92" s="57"/>
      <c r="C92" s="57"/>
      <c r="D92" s="57"/>
      <c r="E92" s="57"/>
      <c r="F92" s="57"/>
      <c r="G92" s="58"/>
      <c r="H92" s="57"/>
      <c r="I92" s="57"/>
      <c r="J92" s="58"/>
      <c r="K92" s="57"/>
      <c r="L92" s="57"/>
      <c r="M92" s="58"/>
      <c r="N92" s="60"/>
    </row>
    <row r="93" spans="1:14">
      <c r="A93" s="57"/>
      <c r="B93" s="57"/>
      <c r="C93" s="57"/>
      <c r="D93" s="57"/>
      <c r="E93" s="57"/>
      <c r="F93" s="57"/>
      <c r="G93" s="58"/>
      <c r="H93" s="57"/>
      <c r="I93" s="57"/>
      <c r="J93" s="58"/>
      <c r="K93" s="57"/>
      <c r="L93" s="57"/>
      <c r="M93" s="58"/>
      <c r="N93" s="60"/>
    </row>
    <row r="94" spans="1:14">
      <c r="A94" s="57"/>
      <c r="B94" s="57"/>
      <c r="C94" s="57"/>
      <c r="D94" s="57"/>
      <c r="E94" s="57"/>
      <c r="F94" s="57"/>
      <c r="G94" s="58"/>
      <c r="H94" s="57"/>
      <c r="I94" s="57"/>
      <c r="J94" s="58"/>
      <c r="K94" s="57"/>
      <c r="L94" s="57"/>
      <c r="M94" s="58"/>
      <c r="N94" s="60"/>
    </row>
    <row r="95" spans="1:14">
      <c r="A95" s="57"/>
      <c r="B95" s="57"/>
      <c r="C95" s="57"/>
      <c r="D95" s="57"/>
      <c r="E95" s="57"/>
      <c r="F95" s="57"/>
      <c r="G95" s="58"/>
      <c r="H95" s="57"/>
      <c r="I95" s="57"/>
      <c r="J95" s="58"/>
      <c r="K95" s="57"/>
      <c r="L95" s="57"/>
      <c r="M95" s="58"/>
      <c r="N95" s="60"/>
    </row>
    <row r="96" spans="1:14">
      <c r="A96" s="57"/>
      <c r="B96" s="57"/>
      <c r="C96" s="57"/>
      <c r="D96" s="57"/>
      <c r="E96" s="57"/>
      <c r="F96" s="57"/>
      <c r="G96" s="58"/>
      <c r="H96" s="57"/>
      <c r="I96" s="57"/>
      <c r="J96" s="58"/>
      <c r="K96" s="57"/>
      <c r="L96" s="57"/>
      <c r="M96" s="58"/>
      <c r="N96" s="60"/>
    </row>
    <row r="97" spans="1:14">
      <c r="A97" s="57"/>
      <c r="B97" s="57"/>
      <c r="C97" s="57"/>
      <c r="D97" s="57"/>
      <c r="E97" s="57"/>
      <c r="F97" s="57"/>
      <c r="G97" s="58"/>
      <c r="H97" s="57"/>
      <c r="I97" s="57"/>
      <c r="J97" s="58"/>
      <c r="K97" s="57"/>
      <c r="L97" s="57"/>
      <c r="M97" s="58"/>
      <c r="N97" s="60"/>
    </row>
    <row r="98" spans="1:14">
      <c r="A98" s="57"/>
      <c r="B98" s="57"/>
      <c r="C98" s="57"/>
      <c r="D98" s="57"/>
      <c r="E98" s="57"/>
      <c r="F98" s="57"/>
      <c r="G98" s="58"/>
      <c r="H98" s="57"/>
      <c r="I98" s="57"/>
      <c r="J98" s="58"/>
      <c r="K98" s="57"/>
      <c r="L98" s="57"/>
      <c r="M98" s="58"/>
      <c r="N98" s="60"/>
    </row>
    <row r="99" spans="1:14">
      <c r="A99" s="57"/>
      <c r="B99" s="57"/>
      <c r="C99" s="57"/>
      <c r="D99" s="57"/>
      <c r="E99" s="57"/>
      <c r="F99" s="57"/>
      <c r="G99" s="58"/>
      <c r="H99" s="57"/>
      <c r="I99" s="57"/>
      <c r="J99" s="58"/>
      <c r="K99" s="57"/>
      <c r="L99" s="57"/>
      <c r="M99" s="58"/>
      <c r="N99" s="60"/>
    </row>
    <row r="100" spans="1:14">
      <c r="A100" s="57"/>
      <c r="B100" s="57"/>
      <c r="C100" s="57"/>
      <c r="D100" s="57"/>
      <c r="E100" s="57"/>
      <c r="F100" s="57"/>
      <c r="G100" s="58"/>
      <c r="H100" s="57"/>
      <c r="I100" s="57"/>
      <c r="J100" s="58"/>
      <c r="K100" s="57"/>
      <c r="L100" s="57"/>
      <c r="M100" s="58"/>
      <c r="N100" s="60"/>
    </row>
    <row r="101" spans="1:14">
      <c r="A101" s="57"/>
      <c r="B101" s="57"/>
      <c r="C101" s="57"/>
      <c r="D101" s="57"/>
      <c r="E101" s="57"/>
      <c r="F101" s="57"/>
      <c r="G101" s="58"/>
      <c r="H101" s="57"/>
      <c r="I101" s="57"/>
      <c r="J101" s="58"/>
      <c r="K101" s="57"/>
      <c r="L101" s="57"/>
      <c r="M101" s="58"/>
      <c r="N101" s="60"/>
    </row>
    <row r="102" spans="1:14">
      <c r="A102" s="57"/>
      <c r="B102" s="57"/>
      <c r="C102" s="57"/>
      <c r="D102" s="57"/>
      <c r="E102" s="57"/>
      <c r="F102" s="57"/>
      <c r="G102" s="58"/>
      <c r="H102" s="57"/>
      <c r="I102" s="57"/>
      <c r="J102" s="58"/>
      <c r="K102" s="57"/>
      <c r="L102" s="57"/>
      <c r="M102" s="58"/>
      <c r="N102" s="60"/>
    </row>
    <row r="103" spans="1:14">
      <c r="A103" s="57"/>
      <c r="B103" s="57"/>
      <c r="C103" s="57"/>
      <c r="D103" s="57"/>
      <c r="E103" s="57"/>
      <c r="F103" s="57"/>
      <c r="G103" s="58"/>
      <c r="H103" s="57"/>
      <c r="I103" s="57"/>
      <c r="J103" s="58"/>
      <c r="K103" s="57"/>
      <c r="L103" s="57"/>
      <c r="M103" s="58"/>
      <c r="N103" s="60"/>
    </row>
    <row r="104" spans="1:14">
      <c r="A104" s="57"/>
      <c r="B104" s="57"/>
      <c r="C104" s="57"/>
      <c r="D104" s="57"/>
      <c r="E104" s="57"/>
      <c r="F104" s="57"/>
      <c r="G104" s="58"/>
      <c r="H104" s="57"/>
      <c r="I104" s="57"/>
      <c r="J104" s="58"/>
      <c r="K104" s="57"/>
      <c r="L104" s="57"/>
      <c r="M104" s="58"/>
      <c r="N104" s="60"/>
    </row>
    <row r="105" spans="1:14">
      <c r="A105" s="57"/>
      <c r="B105" s="57"/>
      <c r="C105" s="57"/>
      <c r="D105" s="57"/>
      <c r="E105" s="57"/>
      <c r="F105" s="57"/>
      <c r="G105" s="58"/>
      <c r="H105" s="57"/>
      <c r="I105" s="57"/>
      <c r="J105" s="58"/>
      <c r="K105" s="57"/>
      <c r="L105" s="57"/>
      <c r="M105" s="58"/>
      <c r="N105" s="60"/>
    </row>
    <row r="106" spans="1:14">
      <c r="A106" s="57"/>
      <c r="B106" s="57"/>
      <c r="C106" s="57"/>
      <c r="D106" s="57"/>
      <c r="E106" s="57"/>
      <c r="F106" s="57"/>
      <c r="G106" s="58"/>
      <c r="H106" s="57"/>
      <c r="I106" s="57"/>
      <c r="J106" s="58"/>
      <c r="K106" s="57"/>
      <c r="L106" s="57"/>
      <c r="M106" s="58"/>
      <c r="N106" s="60"/>
    </row>
    <row r="107" spans="1:14">
      <c r="A107" s="57"/>
      <c r="B107" s="57"/>
      <c r="C107" s="57"/>
      <c r="D107" s="57"/>
      <c r="E107" s="57"/>
      <c r="F107" s="57"/>
      <c r="G107" s="58"/>
      <c r="H107" s="57"/>
      <c r="I107" s="57"/>
      <c r="J107" s="58"/>
      <c r="K107" s="57"/>
      <c r="L107" s="57"/>
      <c r="M107" s="58"/>
      <c r="N107" s="60"/>
    </row>
    <row r="108" spans="1:14">
      <c r="A108" s="57"/>
      <c r="B108" s="57"/>
      <c r="C108" s="57"/>
      <c r="D108" s="57"/>
      <c r="E108" s="57"/>
      <c r="F108" s="57"/>
      <c r="G108" s="58"/>
      <c r="H108" s="57"/>
      <c r="I108" s="57"/>
      <c r="J108" s="58"/>
      <c r="K108" s="57"/>
      <c r="L108" s="57"/>
      <c r="M108" s="58"/>
      <c r="N108" s="60"/>
    </row>
    <row r="109" spans="1:14">
      <c r="A109" s="57"/>
      <c r="B109" s="57"/>
      <c r="C109" s="57"/>
      <c r="D109" s="57"/>
      <c r="E109" s="57"/>
      <c r="F109" s="57"/>
      <c r="G109" s="58"/>
      <c r="H109" s="57"/>
      <c r="I109" s="57"/>
      <c r="J109" s="58"/>
      <c r="K109" s="57"/>
      <c r="L109" s="57"/>
      <c r="M109" s="58"/>
      <c r="N109" s="60"/>
    </row>
    <row r="110" spans="1:14">
      <c r="A110" s="57"/>
      <c r="B110" s="57"/>
      <c r="C110" s="57"/>
      <c r="D110" s="57"/>
      <c r="E110" s="57"/>
      <c r="F110" s="57"/>
      <c r="G110" s="58"/>
      <c r="H110" s="57"/>
      <c r="I110" s="57"/>
      <c r="J110" s="58"/>
      <c r="K110" s="57"/>
      <c r="L110" s="57"/>
      <c r="M110" s="58"/>
      <c r="N110" s="60"/>
    </row>
    <row r="111" spans="1:14">
      <c r="A111" s="57"/>
      <c r="B111" s="57"/>
      <c r="C111" s="57"/>
      <c r="D111" s="57"/>
      <c r="E111" s="57"/>
      <c r="F111" s="57"/>
      <c r="G111" s="58"/>
      <c r="H111" s="57"/>
      <c r="I111" s="57"/>
      <c r="J111" s="58"/>
      <c r="K111" s="57"/>
      <c r="L111" s="57"/>
      <c r="M111" s="58"/>
      <c r="N111" s="60"/>
    </row>
    <row r="112" spans="1:14">
      <c r="A112" s="57"/>
      <c r="B112" s="57"/>
      <c r="C112" s="57"/>
      <c r="D112" s="57"/>
      <c r="E112" s="57"/>
      <c r="F112" s="57"/>
      <c r="G112" s="58"/>
      <c r="H112" s="57"/>
      <c r="I112" s="57"/>
      <c r="J112" s="58"/>
      <c r="K112" s="57"/>
      <c r="L112" s="57"/>
      <c r="M112" s="58"/>
      <c r="N112" s="60"/>
    </row>
    <row r="113" spans="1:14">
      <c r="A113" s="57"/>
      <c r="B113" s="57"/>
      <c r="C113" s="57"/>
      <c r="D113" s="57"/>
      <c r="E113" s="57"/>
      <c r="F113" s="57"/>
      <c r="G113" s="58"/>
      <c r="H113" s="57"/>
      <c r="I113" s="57"/>
      <c r="J113" s="58"/>
      <c r="K113" s="57"/>
      <c r="L113" s="57"/>
      <c r="M113" s="58"/>
      <c r="N113" s="60"/>
    </row>
    <row r="114" spans="1:14">
      <c r="A114" s="57"/>
      <c r="B114" s="57"/>
      <c r="C114" s="57"/>
      <c r="D114" s="57"/>
      <c r="E114" s="57"/>
      <c r="F114" s="57"/>
      <c r="G114" s="58"/>
      <c r="H114" s="57"/>
      <c r="I114" s="57"/>
      <c r="J114" s="58"/>
      <c r="K114" s="57"/>
      <c r="L114" s="57"/>
      <c r="M114" s="58"/>
      <c r="N114" s="60"/>
    </row>
    <row r="115" spans="1:14">
      <c r="A115" s="57"/>
      <c r="B115" s="57"/>
      <c r="C115" s="57"/>
      <c r="D115" s="57"/>
      <c r="E115" s="57"/>
      <c r="F115" s="57"/>
      <c r="G115" s="58"/>
      <c r="H115" s="57"/>
      <c r="I115" s="57"/>
      <c r="J115" s="58"/>
      <c r="K115" s="57"/>
      <c r="L115" s="57"/>
      <c r="M115" s="58"/>
      <c r="N115" s="60"/>
    </row>
    <row r="116" spans="1:14">
      <c r="A116" s="57"/>
      <c r="B116" s="57"/>
      <c r="C116" s="57"/>
      <c r="D116" s="57"/>
      <c r="E116" s="57"/>
      <c r="F116" s="57"/>
      <c r="G116" s="58"/>
      <c r="H116" s="57"/>
      <c r="I116" s="57"/>
      <c r="J116" s="58"/>
      <c r="K116" s="57"/>
      <c r="L116" s="57"/>
      <c r="M116" s="58"/>
      <c r="N116" s="60"/>
    </row>
    <row r="117" spans="1:14">
      <c r="A117" s="57"/>
      <c r="B117" s="57"/>
      <c r="C117" s="57"/>
      <c r="D117" s="57"/>
      <c r="E117" s="57"/>
      <c r="F117" s="57"/>
      <c r="G117" s="58"/>
      <c r="H117" s="57"/>
      <c r="I117" s="57"/>
      <c r="J117" s="58"/>
      <c r="K117" s="57"/>
      <c r="L117" s="57"/>
      <c r="M117" s="58"/>
      <c r="N117" s="60"/>
    </row>
    <row r="118" spans="1:14">
      <c r="A118" s="57"/>
      <c r="B118" s="57"/>
      <c r="C118" s="57"/>
      <c r="D118" s="57"/>
      <c r="E118" s="57"/>
      <c r="F118" s="57"/>
      <c r="G118" s="58"/>
      <c r="H118" s="57"/>
      <c r="I118" s="57"/>
      <c r="J118" s="58"/>
      <c r="K118" s="57"/>
      <c r="L118" s="57"/>
      <c r="M118" s="58"/>
      <c r="N118" s="60"/>
    </row>
    <row r="119" spans="1:14">
      <c r="A119" s="57"/>
      <c r="B119" s="57"/>
      <c r="C119" s="57"/>
      <c r="D119" s="57"/>
      <c r="E119" s="57"/>
      <c r="F119" s="57"/>
      <c r="G119" s="58"/>
      <c r="H119" s="57"/>
      <c r="I119" s="57"/>
      <c r="J119" s="58"/>
      <c r="K119" s="57"/>
      <c r="L119" s="57"/>
      <c r="M119" s="58"/>
      <c r="N119" s="60"/>
    </row>
    <row r="120" spans="1:14">
      <c r="A120" s="57"/>
      <c r="B120" s="57"/>
      <c r="C120" s="57"/>
      <c r="D120" s="57"/>
      <c r="E120" s="57"/>
      <c r="F120" s="57"/>
      <c r="G120" s="58"/>
      <c r="H120" s="57"/>
      <c r="I120" s="57"/>
      <c r="J120" s="58"/>
      <c r="K120" s="57"/>
      <c r="L120" s="57"/>
      <c r="M120" s="58"/>
      <c r="N120" s="60"/>
    </row>
    <row r="121" spans="1:14">
      <c r="A121" s="57"/>
      <c r="B121" s="57"/>
      <c r="C121" s="57"/>
      <c r="D121" s="57"/>
      <c r="E121" s="57"/>
      <c r="F121" s="57"/>
      <c r="G121" s="58"/>
      <c r="H121" s="57"/>
      <c r="I121" s="57"/>
      <c r="J121" s="58"/>
      <c r="K121" s="57"/>
      <c r="L121" s="57"/>
      <c r="M121" s="58"/>
      <c r="N121" s="60"/>
    </row>
    <row r="122" spans="1:14">
      <c r="A122" s="57"/>
      <c r="B122" s="57"/>
      <c r="C122" s="57"/>
      <c r="D122" s="57"/>
      <c r="E122" s="57"/>
      <c r="F122" s="57"/>
      <c r="G122" s="58"/>
      <c r="H122" s="57"/>
      <c r="I122" s="57"/>
      <c r="J122" s="58"/>
      <c r="K122" s="57"/>
      <c r="L122" s="57"/>
      <c r="M122" s="58"/>
      <c r="N122" s="60"/>
    </row>
    <row r="123" spans="1:14">
      <c r="A123" s="57"/>
      <c r="B123" s="57"/>
      <c r="C123" s="57"/>
      <c r="D123" s="57"/>
      <c r="E123" s="57"/>
      <c r="F123" s="57"/>
      <c r="G123" s="58"/>
      <c r="H123" s="57"/>
      <c r="I123" s="57"/>
      <c r="J123" s="58"/>
      <c r="K123" s="57"/>
      <c r="L123" s="57"/>
      <c r="M123" s="58"/>
      <c r="N123" s="60"/>
    </row>
    <row r="124" spans="1:14">
      <c r="A124" s="57"/>
      <c r="B124" s="57"/>
      <c r="C124" s="57"/>
      <c r="D124" s="57"/>
      <c r="E124" s="57"/>
      <c r="F124" s="57"/>
      <c r="G124" s="58"/>
      <c r="H124" s="57"/>
      <c r="I124" s="57"/>
      <c r="J124" s="58"/>
      <c r="K124" s="57"/>
      <c r="L124" s="57"/>
      <c r="M124" s="58"/>
      <c r="N124" s="60"/>
    </row>
    <row r="125" spans="1:14">
      <c r="A125" s="57"/>
      <c r="B125" s="57"/>
      <c r="C125" s="57"/>
      <c r="D125" s="57"/>
      <c r="E125" s="57"/>
      <c r="F125" s="57"/>
      <c r="G125" s="58"/>
      <c r="H125" s="57"/>
      <c r="I125" s="57"/>
      <c r="J125" s="58"/>
      <c r="K125" s="57"/>
      <c r="L125" s="57"/>
      <c r="M125" s="58"/>
      <c r="N125" s="60"/>
    </row>
    <row r="126" spans="1:14">
      <c r="A126" s="57"/>
      <c r="B126" s="57"/>
      <c r="C126" s="57"/>
      <c r="D126" s="57"/>
      <c r="E126" s="57"/>
      <c r="F126" s="57"/>
      <c r="G126" s="58"/>
      <c r="H126" s="57"/>
      <c r="I126" s="57"/>
      <c r="J126" s="58"/>
      <c r="K126" s="57"/>
      <c r="L126" s="57"/>
      <c r="M126" s="58"/>
      <c r="N126" s="60"/>
    </row>
    <row r="127" spans="1:14">
      <c r="A127" s="57"/>
      <c r="B127" s="57"/>
      <c r="C127" s="57"/>
      <c r="D127" s="57"/>
      <c r="E127" s="57"/>
      <c r="F127" s="57"/>
      <c r="G127" s="58"/>
      <c r="H127" s="57"/>
      <c r="I127" s="57"/>
      <c r="J127" s="58"/>
      <c r="K127" s="57"/>
      <c r="L127" s="57"/>
      <c r="M127" s="58"/>
      <c r="N127" s="60"/>
    </row>
    <row r="128" spans="1:14">
      <c r="A128" s="57"/>
      <c r="B128" s="57"/>
      <c r="C128" s="57"/>
      <c r="D128" s="57"/>
      <c r="E128" s="57"/>
      <c r="F128" s="57"/>
      <c r="G128" s="58"/>
      <c r="H128" s="57"/>
      <c r="I128" s="57"/>
      <c r="J128" s="58"/>
      <c r="K128" s="57"/>
      <c r="L128" s="57"/>
      <c r="M128" s="58"/>
      <c r="N128" s="60"/>
    </row>
    <row r="129" spans="1:14">
      <c r="A129" s="57"/>
      <c r="B129" s="57"/>
      <c r="C129" s="57"/>
      <c r="D129" s="57"/>
      <c r="E129" s="57"/>
      <c r="F129" s="57"/>
      <c r="G129" s="58"/>
      <c r="H129" s="57"/>
      <c r="I129" s="57"/>
      <c r="J129" s="58"/>
      <c r="K129" s="57"/>
      <c r="L129" s="57"/>
      <c r="M129" s="58"/>
      <c r="N129" s="60"/>
    </row>
    <row r="130" spans="1:14">
      <c r="A130" s="57"/>
      <c r="B130" s="57"/>
      <c r="C130" s="57"/>
      <c r="D130" s="57"/>
      <c r="E130" s="57"/>
      <c r="F130" s="57"/>
      <c r="G130" s="58"/>
      <c r="H130" s="57"/>
      <c r="I130" s="57"/>
      <c r="J130" s="58"/>
      <c r="K130" s="57"/>
      <c r="L130" s="57"/>
      <c r="M130" s="58"/>
      <c r="N130" s="60"/>
    </row>
    <row r="131" spans="1:14">
      <c r="A131" s="57"/>
      <c r="B131" s="57"/>
      <c r="C131" s="57"/>
      <c r="D131" s="57"/>
      <c r="E131" s="57"/>
      <c r="F131" s="57"/>
      <c r="G131" s="58"/>
      <c r="H131" s="57"/>
      <c r="I131" s="57"/>
      <c r="J131" s="58"/>
      <c r="K131" s="57"/>
      <c r="L131" s="57"/>
      <c r="M131" s="58"/>
      <c r="N131" s="60"/>
    </row>
    <row r="132" spans="1:14">
      <c r="A132" s="57"/>
      <c r="B132" s="57"/>
      <c r="C132" s="57"/>
      <c r="D132" s="57"/>
      <c r="E132" s="57"/>
      <c r="F132" s="57"/>
      <c r="G132" s="58"/>
      <c r="H132" s="57"/>
      <c r="I132" s="57"/>
      <c r="J132" s="58"/>
      <c r="K132" s="57"/>
      <c r="L132" s="57"/>
      <c r="M132" s="58"/>
      <c r="N132" s="60"/>
    </row>
    <row r="133" spans="1:14">
      <c r="A133" s="57"/>
      <c r="B133" s="57"/>
      <c r="C133" s="57"/>
      <c r="D133" s="57"/>
      <c r="E133" s="57"/>
      <c r="F133" s="57"/>
      <c r="G133" s="58"/>
      <c r="H133" s="57"/>
      <c r="I133" s="57"/>
      <c r="J133" s="58"/>
      <c r="K133" s="57"/>
      <c r="L133" s="57"/>
      <c r="M133" s="58"/>
      <c r="N133" s="60"/>
    </row>
    <row r="134" spans="1:14">
      <c r="A134" s="57"/>
      <c r="B134" s="57"/>
      <c r="C134" s="57"/>
      <c r="D134" s="57"/>
      <c r="E134" s="57"/>
      <c r="F134" s="57"/>
      <c r="G134" s="58"/>
      <c r="H134" s="57"/>
      <c r="I134" s="57"/>
      <c r="J134" s="58"/>
      <c r="K134" s="57"/>
      <c r="L134" s="57"/>
      <c r="M134" s="58"/>
      <c r="N134" s="60"/>
    </row>
    <row r="135" spans="1:14">
      <c r="A135" s="57"/>
      <c r="B135" s="57"/>
      <c r="C135" s="57"/>
      <c r="D135" s="57"/>
      <c r="E135" s="57"/>
      <c r="F135" s="57"/>
      <c r="G135" s="58"/>
      <c r="H135" s="57"/>
      <c r="I135" s="57"/>
      <c r="J135" s="58"/>
      <c r="K135" s="57"/>
      <c r="L135" s="57"/>
      <c r="M135" s="58"/>
      <c r="N135" s="60"/>
    </row>
    <row r="136" spans="1:14">
      <c r="A136" s="57"/>
      <c r="B136" s="57"/>
      <c r="C136" s="57"/>
      <c r="D136" s="57"/>
      <c r="E136" s="57"/>
      <c r="F136" s="57"/>
      <c r="G136" s="58"/>
      <c r="H136" s="57"/>
      <c r="I136" s="57"/>
      <c r="J136" s="58"/>
      <c r="K136" s="57"/>
      <c r="L136" s="57"/>
      <c r="M136" s="58"/>
      <c r="N136" s="60"/>
    </row>
    <row r="137" spans="1:14">
      <c r="A137" s="57"/>
      <c r="B137" s="57"/>
      <c r="C137" s="57"/>
      <c r="D137" s="57"/>
      <c r="E137" s="57"/>
      <c r="F137" s="57"/>
      <c r="G137" s="58"/>
      <c r="H137" s="57"/>
      <c r="I137" s="57"/>
      <c r="J137" s="58"/>
      <c r="K137" s="57"/>
      <c r="L137" s="57"/>
      <c r="M137" s="58"/>
      <c r="N137" s="60"/>
    </row>
    <row r="138" spans="1:14">
      <c r="A138" s="57"/>
      <c r="B138" s="57"/>
      <c r="C138" s="57"/>
      <c r="D138" s="57"/>
      <c r="E138" s="57"/>
      <c r="F138" s="57"/>
      <c r="G138" s="58"/>
      <c r="H138" s="57"/>
      <c r="I138" s="57"/>
      <c r="J138" s="58"/>
      <c r="K138" s="57"/>
      <c r="L138" s="57"/>
      <c r="M138" s="58"/>
      <c r="N138" s="60"/>
    </row>
    <row r="139" spans="1:14">
      <c r="A139" s="57"/>
      <c r="B139" s="57"/>
      <c r="C139" s="57"/>
      <c r="D139" s="57"/>
      <c r="E139" s="57"/>
      <c r="F139" s="57"/>
      <c r="G139" s="58"/>
      <c r="H139" s="57"/>
      <c r="I139" s="57"/>
      <c r="J139" s="58"/>
      <c r="K139" s="57"/>
      <c r="L139" s="57"/>
      <c r="M139" s="58"/>
      <c r="N139" s="60"/>
    </row>
    <row r="140" spans="1:14">
      <c r="A140" s="57"/>
      <c r="B140" s="57"/>
      <c r="C140" s="57"/>
      <c r="D140" s="57"/>
      <c r="E140" s="57"/>
      <c r="F140" s="57"/>
      <c r="G140" s="58"/>
      <c r="H140" s="57"/>
      <c r="I140" s="57"/>
      <c r="J140" s="58"/>
      <c r="K140" s="57"/>
      <c r="L140" s="57"/>
      <c r="M140" s="58"/>
      <c r="N140" s="60"/>
    </row>
    <row r="141" spans="1:14">
      <c r="A141" s="57"/>
      <c r="B141" s="57"/>
      <c r="C141" s="57"/>
      <c r="D141" s="57"/>
      <c r="E141" s="57"/>
      <c r="F141" s="57"/>
      <c r="G141" s="58"/>
      <c r="H141" s="57"/>
      <c r="I141" s="57"/>
      <c r="J141" s="58"/>
      <c r="K141" s="57"/>
      <c r="L141" s="57"/>
      <c r="M141" s="58"/>
      <c r="N141" s="60"/>
    </row>
    <row r="142" spans="1:14">
      <c r="A142" s="57"/>
      <c r="B142" s="57"/>
      <c r="C142" s="57"/>
      <c r="D142" s="57"/>
      <c r="E142" s="57"/>
      <c r="F142" s="57"/>
      <c r="G142" s="58"/>
      <c r="H142" s="57"/>
      <c r="I142" s="57"/>
      <c r="J142" s="58"/>
      <c r="K142" s="57"/>
      <c r="L142" s="57"/>
      <c r="M142" s="58"/>
      <c r="N142" s="60"/>
    </row>
    <row r="143" spans="1:14">
      <c r="A143" s="57"/>
      <c r="B143" s="57"/>
      <c r="C143" s="57"/>
      <c r="D143" s="57"/>
      <c r="E143" s="57"/>
      <c r="F143" s="57"/>
      <c r="G143" s="58"/>
      <c r="H143" s="57"/>
      <c r="I143" s="57"/>
      <c r="J143" s="58"/>
      <c r="K143" s="57"/>
      <c r="L143" s="57"/>
      <c r="M143" s="58"/>
      <c r="N143" s="60"/>
    </row>
    <row r="144" spans="1:14">
      <c r="A144" s="57"/>
      <c r="B144" s="57"/>
      <c r="C144" s="57"/>
      <c r="D144" s="57"/>
      <c r="E144" s="57"/>
      <c r="F144" s="57"/>
      <c r="G144" s="58"/>
      <c r="H144" s="57"/>
      <c r="I144" s="57"/>
      <c r="J144" s="58"/>
      <c r="K144" s="57"/>
      <c r="L144" s="57"/>
      <c r="M144" s="58"/>
      <c r="N144" s="60"/>
    </row>
    <row r="145" spans="1:14">
      <c r="A145" s="57"/>
      <c r="B145" s="57"/>
      <c r="C145" s="57"/>
      <c r="D145" s="57"/>
      <c r="E145" s="57"/>
      <c r="F145" s="57"/>
      <c r="G145" s="58"/>
      <c r="H145" s="57"/>
      <c r="I145" s="57"/>
      <c r="J145" s="58"/>
      <c r="K145" s="57"/>
      <c r="L145" s="57"/>
      <c r="M145" s="58"/>
      <c r="N145" s="60"/>
    </row>
    <row r="146" spans="1:14">
      <c r="A146" s="57"/>
      <c r="B146" s="57"/>
      <c r="C146" s="57"/>
      <c r="D146" s="57"/>
      <c r="E146" s="57"/>
      <c r="F146" s="57"/>
      <c r="G146" s="58"/>
      <c r="H146" s="57"/>
      <c r="I146" s="57"/>
      <c r="J146" s="58"/>
      <c r="K146" s="57"/>
      <c r="L146" s="57"/>
      <c r="M146" s="58"/>
      <c r="N146" s="60"/>
    </row>
    <row r="147" spans="1:14">
      <c r="A147" s="57"/>
      <c r="B147" s="57"/>
      <c r="C147" s="57"/>
      <c r="D147" s="57"/>
      <c r="E147" s="57"/>
      <c r="F147" s="57"/>
      <c r="G147" s="58"/>
      <c r="H147" s="57"/>
      <c r="I147" s="57"/>
      <c r="J147" s="58"/>
      <c r="K147" s="57"/>
      <c r="L147" s="57"/>
      <c r="M147" s="58"/>
      <c r="N147" s="60"/>
    </row>
    <row r="148" spans="1:14">
      <c r="A148" s="57"/>
      <c r="B148" s="57"/>
      <c r="C148" s="57"/>
      <c r="D148" s="57"/>
      <c r="E148" s="57"/>
      <c r="F148" s="57"/>
      <c r="G148" s="58"/>
      <c r="H148" s="57"/>
      <c r="I148" s="57"/>
      <c r="J148" s="58"/>
      <c r="K148" s="57"/>
      <c r="L148" s="57"/>
      <c r="M148" s="58"/>
      <c r="N148" s="60"/>
    </row>
    <row r="149" spans="1:14">
      <c r="A149" s="57"/>
      <c r="B149" s="57"/>
      <c r="C149" s="57"/>
      <c r="D149" s="57"/>
      <c r="E149" s="57"/>
      <c r="F149" s="57"/>
      <c r="G149" s="58"/>
      <c r="H149" s="57"/>
      <c r="I149" s="57"/>
      <c r="J149" s="58"/>
      <c r="K149" s="57"/>
      <c r="L149" s="57"/>
      <c r="M149" s="58"/>
      <c r="N149" s="60"/>
    </row>
    <row r="150" spans="1:14">
      <c r="A150" s="57"/>
      <c r="B150" s="57"/>
      <c r="C150" s="57"/>
      <c r="D150" s="57"/>
      <c r="E150" s="57"/>
      <c r="F150" s="57"/>
      <c r="G150" s="58"/>
      <c r="H150" s="57"/>
      <c r="I150" s="57"/>
      <c r="J150" s="58"/>
      <c r="K150" s="57"/>
      <c r="L150" s="57"/>
      <c r="M150" s="58"/>
      <c r="N150" s="60"/>
    </row>
    <row r="151" spans="1:14">
      <c r="A151" s="57"/>
      <c r="B151" s="57"/>
      <c r="C151" s="57"/>
      <c r="D151" s="57"/>
      <c r="E151" s="57"/>
      <c r="F151" s="57"/>
      <c r="G151" s="58"/>
      <c r="H151" s="57"/>
      <c r="I151" s="57"/>
      <c r="J151" s="58"/>
      <c r="K151" s="57"/>
      <c r="L151" s="57"/>
      <c r="M151" s="58"/>
      <c r="N151" s="60"/>
    </row>
    <row r="152" spans="1:14">
      <c r="A152" s="57"/>
      <c r="B152" s="57"/>
      <c r="C152" s="57"/>
      <c r="D152" s="57"/>
      <c r="E152" s="57"/>
      <c r="F152" s="57"/>
      <c r="G152" s="58"/>
      <c r="H152" s="57"/>
      <c r="I152" s="57"/>
      <c r="J152" s="58"/>
      <c r="K152" s="57"/>
      <c r="L152" s="57"/>
      <c r="M152" s="58"/>
      <c r="N152" s="60"/>
    </row>
    <row r="153" spans="1:14">
      <c r="A153" s="57"/>
      <c r="B153" s="57"/>
      <c r="C153" s="57"/>
      <c r="D153" s="57"/>
      <c r="E153" s="57"/>
      <c r="F153" s="57"/>
      <c r="G153" s="58"/>
      <c r="H153" s="57"/>
      <c r="I153" s="57"/>
      <c r="J153" s="58"/>
      <c r="K153" s="57"/>
      <c r="L153" s="57"/>
      <c r="M153" s="58"/>
      <c r="N153" s="60"/>
    </row>
    <row r="154" spans="1:14">
      <c r="A154" s="57"/>
      <c r="B154" s="57"/>
      <c r="C154" s="57"/>
      <c r="D154" s="57"/>
      <c r="E154" s="57"/>
      <c r="F154" s="57"/>
      <c r="G154" s="58"/>
      <c r="H154" s="57"/>
      <c r="I154" s="57"/>
      <c r="J154" s="58"/>
      <c r="K154" s="57"/>
      <c r="L154" s="57"/>
      <c r="M154" s="58"/>
      <c r="N154" s="60"/>
    </row>
    <row r="155" spans="1:14">
      <c r="A155" s="57"/>
      <c r="B155" s="57"/>
      <c r="C155" s="57"/>
      <c r="D155" s="57"/>
      <c r="E155" s="57"/>
      <c r="F155" s="57"/>
      <c r="G155" s="58"/>
      <c r="H155" s="57"/>
      <c r="I155" s="57"/>
      <c r="J155" s="58"/>
      <c r="K155" s="57"/>
      <c r="L155" s="57"/>
      <c r="M155" s="58"/>
      <c r="N155" s="60"/>
    </row>
    <row r="156" spans="1:14">
      <c r="A156" s="57"/>
      <c r="B156" s="57"/>
      <c r="C156" s="57"/>
      <c r="D156" s="57"/>
      <c r="E156" s="57"/>
      <c r="F156" s="57"/>
      <c r="G156" s="58"/>
      <c r="H156" s="57"/>
      <c r="I156" s="57"/>
      <c r="J156" s="58"/>
      <c r="K156" s="57"/>
      <c r="L156" s="57"/>
      <c r="M156" s="58"/>
      <c r="N156" s="60"/>
    </row>
    <row r="157" spans="1:14">
      <c r="A157" s="57"/>
      <c r="B157" s="57"/>
      <c r="C157" s="57"/>
      <c r="D157" s="57"/>
      <c r="E157" s="57"/>
      <c r="F157" s="57"/>
      <c r="G157" s="58"/>
      <c r="H157" s="57"/>
      <c r="I157" s="57"/>
      <c r="J157" s="58"/>
      <c r="K157" s="57"/>
      <c r="L157" s="57"/>
      <c r="M157" s="58"/>
      <c r="N157" s="60"/>
    </row>
    <row r="158" spans="1:14">
      <c r="A158" s="57"/>
      <c r="B158" s="57"/>
      <c r="C158" s="57"/>
      <c r="D158" s="57"/>
      <c r="E158" s="57"/>
      <c r="F158" s="57"/>
      <c r="G158" s="58"/>
      <c r="H158" s="57"/>
      <c r="I158" s="57"/>
      <c r="J158" s="58"/>
      <c r="K158" s="57"/>
      <c r="L158" s="57"/>
      <c r="M158" s="58"/>
      <c r="N158" s="60"/>
    </row>
    <row r="159" spans="1:14">
      <c r="A159" s="57"/>
      <c r="B159" s="57"/>
      <c r="C159" s="57"/>
      <c r="D159" s="57"/>
      <c r="E159" s="57"/>
      <c r="F159" s="57"/>
      <c r="G159" s="58"/>
      <c r="H159" s="57"/>
      <c r="I159" s="57"/>
      <c r="J159" s="58"/>
      <c r="K159" s="57"/>
      <c r="L159" s="57"/>
      <c r="M159" s="58"/>
      <c r="N159" s="60"/>
    </row>
    <row r="160" spans="1:14">
      <c r="A160" s="57"/>
      <c r="B160" s="57"/>
      <c r="C160" s="57"/>
      <c r="D160" s="57"/>
      <c r="E160" s="57"/>
      <c r="F160" s="57"/>
      <c r="G160" s="58"/>
      <c r="H160" s="57"/>
      <c r="I160" s="57"/>
      <c r="J160" s="58"/>
      <c r="K160" s="57"/>
      <c r="L160" s="57"/>
      <c r="M160" s="58"/>
      <c r="N160" s="60"/>
    </row>
    <row r="161" spans="1:14">
      <c r="A161" s="57"/>
      <c r="B161" s="57"/>
      <c r="C161" s="57"/>
      <c r="D161" s="57"/>
      <c r="E161" s="57"/>
      <c r="F161" s="57"/>
      <c r="G161" s="58"/>
      <c r="H161" s="57"/>
      <c r="I161" s="57"/>
      <c r="J161" s="58"/>
      <c r="K161" s="57"/>
      <c r="L161" s="57"/>
      <c r="M161" s="58"/>
      <c r="N161" s="60"/>
    </row>
    <row r="162" spans="1:14">
      <c r="A162" s="57"/>
      <c r="B162" s="57"/>
      <c r="C162" s="57"/>
      <c r="D162" s="57"/>
      <c r="E162" s="57"/>
      <c r="F162" s="57"/>
      <c r="G162" s="58"/>
      <c r="H162" s="57"/>
      <c r="I162" s="57"/>
      <c r="J162" s="58"/>
      <c r="K162" s="57"/>
      <c r="L162" s="57"/>
      <c r="M162" s="58"/>
      <c r="N162" s="60"/>
    </row>
    <row r="163" spans="1:14">
      <c r="A163" s="57"/>
      <c r="B163" s="57"/>
      <c r="C163" s="57"/>
      <c r="D163" s="57"/>
      <c r="E163" s="57"/>
      <c r="F163" s="57"/>
      <c r="G163" s="58"/>
      <c r="H163" s="57"/>
      <c r="I163" s="57"/>
      <c r="J163" s="58"/>
      <c r="K163" s="57"/>
      <c r="L163" s="57"/>
      <c r="M163" s="58"/>
      <c r="N163" s="60"/>
    </row>
    <row r="164" spans="1:14">
      <c r="A164" s="57"/>
      <c r="B164" s="57"/>
      <c r="C164" s="57"/>
      <c r="D164" s="57"/>
      <c r="E164" s="57"/>
      <c r="F164" s="57"/>
      <c r="G164" s="58"/>
      <c r="H164" s="57"/>
      <c r="I164" s="57"/>
      <c r="J164" s="58"/>
      <c r="K164" s="57"/>
      <c r="L164" s="57"/>
      <c r="M164" s="58"/>
      <c r="N164" s="60"/>
    </row>
    <row r="165" spans="1:14">
      <c r="A165" s="57"/>
      <c r="B165" s="57"/>
      <c r="C165" s="57"/>
      <c r="D165" s="57"/>
      <c r="E165" s="57"/>
      <c r="F165" s="57"/>
      <c r="G165" s="58"/>
      <c r="H165" s="57"/>
      <c r="I165" s="57"/>
      <c r="J165" s="58"/>
      <c r="K165" s="57"/>
      <c r="L165" s="57"/>
      <c r="M165" s="58"/>
      <c r="N165" s="60"/>
    </row>
    <row r="166" spans="1:14">
      <c r="A166" s="57"/>
      <c r="B166" s="57"/>
      <c r="C166" s="57"/>
      <c r="D166" s="57"/>
      <c r="E166" s="57"/>
      <c r="F166" s="57"/>
      <c r="G166" s="58"/>
      <c r="H166" s="57"/>
      <c r="I166" s="57"/>
      <c r="J166" s="58"/>
      <c r="K166" s="57"/>
      <c r="L166" s="57"/>
      <c r="M166" s="58"/>
      <c r="N166" s="60"/>
    </row>
    <row r="167" spans="1:14">
      <c r="A167" s="57"/>
      <c r="B167" s="57"/>
      <c r="C167" s="57"/>
      <c r="D167" s="57"/>
      <c r="E167" s="57"/>
      <c r="F167" s="57"/>
      <c r="G167" s="58"/>
      <c r="H167" s="57"/>
      <c r="I167" s="57"/>
      <c r="J167" s="58"/>
      <c r="K167" s="57"/>
      <c r="L167" s="57"/>
      <c r="M167" s="58"/>
      <c r="N167" s="60"/>
    </row>
    <row r="168" spans="1:14">
      <c r="A168" s="57"/>
      <c r="B168" s="57"/>
      <c r="C168" s="57"/>
      <c r="D168" s="57"/>
      <c r="E168" s="57"/>
      <c r="F168" s="57"/>
      <c r="G168" s="58"/>
      <c r="H168" s="57"/>
      <c r="I168" s="57"/>
      <c r="J168" s="58"/>
      <c r="K168" s="57"/>
      <c r="L168" s="57"/>
      <c r="M168" s="58"/>
      <c r="N168" s="60"/>
    </row>
    <row r="169" spans="1:14">
      <c r="A169" s="57"/>
      <c r="B169" s="57"/>
      <c r="C169" s="57"/>
      <c r="D169" s="57"/>
      <c r="E169" s="57"/>
      <c r="F169" s="57"/>
      <c r="G169" s="58"/>
      <c r="H169" s="57"/>
      <c r="I169" s="57"/>
      <c r="J169" s="58"/>
      <c r="K169" s="57"/>
      <c r="L169" s="57"/>
      <c r="M169" s="58"/>
      <c r="N169" s="60"/>
    </row>
    <row r="170" spans="1:14">
      <c r="A170" s="57"/>
      <c r="B170" s="57"/>
      <c r="C170" s="57"/>
      <c r="D170" s="57"/>
      <c r="E170" s="57"/>
      <c r="F170" s="57"/>
      <c r="G170" s="58"/>
      <c r="H170" s="57"/>
      <c r="I170" s="57"/>
      <c r="J170" s="58"/>
      <c r="K170" s="57"/>
      <c r="L170" s="57"/>
      <c r="M170" s="58"/>
      <c r="N170" s="60"/>
    </row>
    <row r="171" spans="1:14">
      <c r="A171" s="57"/>
      <c r="B171" s="57"/>
      <c r="C171" s="57"/>
      <c r="D171" s="57"/>
      <c r="E171" s="57"/>
      <c r="F171" s="57"/>
      <c r="G171" s="58"/>
      <c r="H171" s="57"/>
      <c r="I171" s="57"/>
      <c r="J171" s="58"/>
      <c r="K171" s="57"/>
      <c r="L171" s="57"/>
      <c r="M171" s="58"/>
      <c r="N171" s="60"/>
    </row>
    <row r="172" spans="1:14">
      <c r="A172" s="57"/>
      <c r="B172" s="57"/>
      <c r="C172" s="57"/>
      <c r="D172" s="57"/>
      <c r="E172" s="57"/>
      <c r="F172" s="57"/>
      <c r="G172" s="58"/>
      <c r="H172" s="57"/>
      <c r="I172" s="57"/>
      <c r="J172" s="58"/>
      <c r="K172" s="57"/>
      <c r="L172" s="57"/>
      <c r="M172" s="58"/>
      <c r="N172" s="60"/>
    </row>
    <row r="173" spans="1:14">
      <c r="A173" s="57"/>
      <c r="B173" s="57"/>
      <c r="C173" s="57"/>
      <c r="D173" s="57"/>
      <c r="E173" s="57"/>
      <c r="F173" s="57"/>
      <c r="G173" s="58"/>
      <c r="H173" s="57"/>
      <c r="I173" s="57"/>
      <c r="J173" s="58"/>
      <c r="K173" s="57"/>
      <c r="L173" s="57"/>
      <c r="M173" s="58"/>
      <c r="N173" s="60"/>
    </row>
    <row r="174" spans="1:14">
      <c r="A174" s="57"/>
      <c r="B174" s="57"/>
      <c r="C174" s="57"/>
      <c r="D174" s="57"/>
      <c r="E174" s="57"/>
      <c r="F174" s="57"/>
      <c r="G174" s="58"/>
      <c r="H174" s="57"/>
      <c r="I174" s="57"/>
      <c r="J174" s="58"/>
      <c r="K174" s="57"/>
      <c r="L174" s="57"/>
      <c r="M174" s="58"/>
      <c r="N174" s="60"/>
    </row>
    <row r="175" spans="1:14">
      <c r="A175" s="57"/>
      <c r="B175" s="57"/>
      <c r="C175" s="57"/>
      <c r="D175" s="57"/>
      <c r="E175" s="57"/>
      <c r="F175" s="57"/>
      <c r="G175" s="58"/>
      <c r="H175" s="57"/>
      <c r="I175" s="57"/>
      <c r="J175" s="58"/>
      <c r="K175" s="57"/>
      <c r="L175" s="57"/>
      <c r="M175" s="58"/>
      <c r="N175" s="60"/>
    </row>
    <row r="176" spans="1:14">
      <c r="A176" s="57"/>
      <c r="B176" s="57"/>
      <c r="C176" s="57"/>
      <c r="D176" s="57"/>
      <c r="E176" s="57"/>
      <c r="F176" s="57"/>
      <c r="G176" s="58"/>
      <c r="H176" s="57"/>
      <c r="I176" s="57"/>
      <c r="J176" s="58"/>
      <c r="K176" s="57"/>
      <c r="L176" s="57"/>
      <c r="M176" s="58"/>
      <c r="N176" s="60"/>
    </row>
    <row r="177" spans="1:14">
      <c r="A177" s="57"/>
      <c r="B177" s="57"/>
      <c r="C177" s="57"/>
      <c r="D177" s="57"/>
      <c r="E177" s="57"/>
      <c r="F177" s="57"/>
      <c r="G177" s="58"/>
      <c r="H177" s="57"/>
      <c r="I177" s="57"/>
      <c r="J177" s="58"/>
      <c r="K177" s="57"/>
      <c r="L177" s="57"/>
      <c r="M177" s="58"/>
      <c r="N177" s="60"/>
    </row>
    <row r="178" spans="1:14">
      <c r="A178" s="57"/>
      <c r="B178" s="57"/>
      <c r="C178" s="57"/>
      <c r="D178" s="57"/>
      <c r="E178" s="57"/>
      <c r="F178" s="57"/>
      <c r="G178" s="58"/>
      <c r="H178" s="57"/>
      <c r="I178" s="57"/>
      <c r="J178" s="58"/>
      <c r="K178" s="57"/>
      <c r="L178" s="57"/>
      <c r="M178" s="58"/>
      <c r="N178" s="60"/>
    </row>
    <row r="179" spans="1:14">
      <c r="A179" s="57"/>
      <c r="B179" s="57"/>
      <c r="C179" s="57"/>
      <c r="D179" s="57"/>
      <c r="E179" s="57"/>
      <c r="F179" s="57"/>
      <c r="G179" s="58"/>
      <c r="H179" s="57"/>
      <c r="I179" s="57"/>
      <c r="J179" s="58"/>
      <c r="K179" s="57"/>
      <c r="L179" s="57"/>
      <c r="M179" s="58"/>
      <c r="N179" s="60"/>
    </row>
    <row r="180" spans="1:14">
      <c r="A180" s="57"/>
      <c r="B180" s="57"/>
      <c r="C180" s="57"/>
      <c r="D180" s="57"/>
      <c r="E180" s="57"/>
      <c r="F180" s="57"/>
      <c r="G180" s="58"/>
      <c r="H180" s="57"/>
      <c r="I180" s="57"/>
      <c r="J180" s="58"/>
      <c r="K180" s="57"/>
      <c r="L180" s="57"/>
      <c r="M180" s="58"/>
      <c r="N180" s="60"/>
    </row>
    <row r="181" spans="1:14">
      <c r="A181" s="57"/>
      <c r="B181" s="57"/>
      <c r="C181" s="57"/>
      <c r="D181" s="57"/>
      <c r="E181" s="57"/>
      <c r="F181" s="57"/>
      <c r="G181" s="58"/>
      <c r="H181" s="57"/>
      <c r="I181" s="57"/>
      <c r="J181" s="58"/>
      <c r="K181" s="57"/>
      <c r="L181" s="57"/>
      <c r="M181" s="58"/>
      <c r="N181" s="60"/>
    </row>
    <row r="182" spans="1:14">
      <c r="A182" s="57"/>
      <c r="B182" s="57"/>
      <c r="C182" s="57"/>
      <c r="D182" s="57"/>
      <c r="E182" s="57"/>
      <c r="F182" s="57"/>
      <c r="G182" s="58"/>
      <c r="H182" s="57"/>
      <c r="I182" s="57"/>
      <c r="J182" s="58"/>
      <c r="K182" s="57"/>
      <c r="L182" s="57"/>
      <c r="M182" s="58"/>
      <c r="N182" s="60"/>
    </row>
    <row r="183" spans="1:14">
      <c r="A183" s="57"/>
      <c r="B183" s="57"/>
      <c r="C183" s="57"/>
      <c r="D183" s="57"/>
      <c r="E183" s="57"/>
      <c r="F183" s="57"/>
      <c r="G183" s="58"/>
      <c r="H183" s="57"/>
      <c r="I183" s="57"/>
      <c r="J183" s="58"/>
      <c r="K183" s="57"/>
      <c r="L183" s="57"/>
      <c r="M183" s="58"/>
      <c r="N183" s="60"/>
    </row>
    <row r="184" spans="1:14">
      <c r="A184" s="57"/>
      <c r="B184" s="57"/>
      <c r="C184" s="57"/>
      <c r="D184" s="57"/>
      <c r="E184" s="57"/>
      <c r="F184" s="57"/>
      <c r="G184" s="58"/>
      <c r="H184" s="57"/>
      <c r="I184" s="57"/>
      <c r="J184" s="58"/>
      <c r="K184" s="57"/>
      <c r="L184" s="57"/>
      <c r="M184" s="58"/>
      <c r="N184" s="60"/>
    </row>
    <row r="185" spans="1:14">
      <c r="A185" s="57"/>
      <c r="B185" s="57"/>
      <c r="C185" s="57"/>
      <c r="D185" s="57"/>
      <c r="E185" s="57"/>
      <c r="F185" s="57"/>
      <c r="G185" s="58"/>
      <c r="H185" s="57"/>
      <c r="I185" s="57"/>
      <c r="J185" s="58"/>
      <c r="K185" s="57"/>
      <c r="L185" s="57"/>
      <c r="M185" s="58"/>
      <c r="N185" s="60"/>
    </row>
    <row r="186" spans="1:14">
      <c r="A186" s="57"/>
      <c r="B186" s="57"/>
      <c r="C186" s="57"/>
      <c r="D186" s="57"/>
      <c r="E186" s="57"/>
      <c r="F186" s="57"/>
      <c r="G186" s="58"/>
      <c r="H186" s="57"/>
      <c r="I186" s="57"/>
      <c r="J186" s="58"/>
      <c r="K186" s="57"/>
      <c r="L186" s="57"/>
      <c r="M186" s="58"/>
      <c r="N186" s="60"/>
    </row>
    <row r="187" spans="1:14">
      <c r="A187" s="57"/>
      <c r="B187" s="57"/>
      <c r="C187" s="57"/>
      <c r="D187" s="57"/>
      <c r="E187" s="57"/>
      <c r="F187" s="57"/>
      <c r="G187" s="58"/>
      <c r="H187" s="57"/>
      <c r="I187" s="57"/>
      <c r="J187" s="58"/>
      <c r="K187" s="57"/>
      <c r="L187" s="57"/>
      <c r="M187" s="58"/>
      <c r="N187" s="60"/>
    </row>
    <row r="188" spans="1:14">
      <c r="A188" s="57"/>
      <c r="B188" s="57"/>
      <c r="C188" s="57"/>
      <c r="D188" s="57"/>
      <c r="E188" s="57"/>
      <c r="F188" s="57"/>
      <c r="G188" s="58"/>
      <c r="H188" s="57"/>
      <c r="I188" s="57"/>
      <c r="J188" s="58"/>
      <c r="K188" s="57"/>
      <c r="L188" s="57"/>
      <c r="M188" s="58"/>
      <c r="N188" s="60"/>
    </row>
    <row r="189" spans="1:14">
      <c r="A189" s="57"/>
      <c r="B189" s="57"/>
      <c r="C189" s="57"/>
      <c r="D189" s="57"/>
      <c r="E189" s="57"/>
      <c r="F189" s="57"/>
      <c r="G189" s="58"/>
      <c r="H189" s="57"/>
      <c r="I189" s="57"/>
      <c r="J189" s="58"/>
      <c r="K189" s="57"/>
      <c r="L189" s="57"/>
      <c r="M189" s="58"/>
      <c r="N189" s="60"/>
    </row>
    <row r="190" spans="1:14">
      <c r="A190" s="57"/>
      <c r="B190" s="57"/>
      <c r="C190" s="57"/>
      <c r="D190" s="57"/>
      <c r="E190" s="57"/>
      <c r="F190" s="57"/>
      <c r="G190" s="58"/>
      <c r="H190" s="57"/>
      <c r="I190" s="57"/>
      <c r="J190" s="58"/>
      <c r="K190" s="57"/>
      <c r="L190" s="57"/>
      <c r="M190" s="58"/>
      <c r="N190" s="60"/>
    </row>
    <row r="191" spans="1:14">
      <c r="A191" s="57"/>
      <c r="B191" s="57"/>
      <c r="C191" s="57"/>
      <c r="D191" s="57"/>
      <c r="E191" s="57"/>
      <c r="F191" s="57"/>
      <c r="G191" s="58"/>
      <c r="H191" s="57"/>
      <c r="I191" s="57"/>
      <c r="J191" s="58"/>
      <c r="K191" s="57"/>
      <c r="L191" s="57"/>
      <c r="M191" s="58"/>
      <c r="N191" s="60"/>
    </row>
    <row r="192" spans="1:14">
      <c r="A192" s="57"/>
      <c r="B192" s="57"/>
      <c r="C192" s="57"/>
      <c r="D192" s="57"/>
      <c r="E192" s="57"/>
      <c r="F192" s="57"/>
      <c r="G192" s="58"/>
      <c r="H192" s="57"/>
      <c r="I192" s="57"/>
      <c r="J192" s="58"/>
      <c r="K192" s="57"/>
      <c r="L192" s="57"/>
      <c r="M192" s="58"/>
      <c r="N192" s="60"/>
    </row>
    <row r="193" spans="1:14">
      <c r="A193" s="57"/>
      <c r="B193" s="57"/>
      <c r="C193" s="57"/>
      <c r="D193" s="57"/>
      <c r="E193" s="57"/>
      <c r="F193" s="57"/>
      <c r="G193" s="58"/>
      <c r="H193" s="57"/>
      <c r="I193" s="57"/>
      <c r="J193" s="58"/>
      <c r="K193" s="57"/>
      <c r="L193" s="57"/>
      <c r="M193" s="58"/>
      <c r="N193" s="60"/>
    </row>
    <row r="194" spans="1:14">
      <c r="A194" s="57"/>
      <c r="B194" s="57"/>
      <c r="C194" s="57"/>
      <c r="D194" s="57"/>
      <c r="E194" s="57"/>
      <c r="F194" s="57"/>
      <c r="G194" s="58"/>
      <c r="H194" s="57"/>
      <c r="I194" s="57"/>
      <c r="J194" s="58"/>
      <c r="K194" s="57"/>
      <c r="L194" s="57"/>
      <c r="M194" s="58"/>
      <c r="N194" s="60"/>
    </row>
    <row r="195" spans="1:14">
      <c r="A195" s="57"/>
      <c r="B195" s="57"/>
      <c r="C195" s="57"/>
      <c r="D195" s="57"/>
      <c r="E195" s="57"/>
      <c r="F195" s="57"/>
      <c r="G195" s="58"/>
      <c r="H195" s="57"/>
      <c r="I195" s="57"/>
      <c r="J195" s="58"/>
      <c r="K195" s="57"/>
      <c r="L195" s="57"/>
      <c r="M195" s="58"/>
      <c r="N195" s="60"/>
    </row>
    <row r="196" spans="1:14">
      <c r="A196" s="57"/>
      <c r="B196" s="57"/>
      <c r="C196" s="57"/>
      <c r="D196" s="57"/>
      <c r="E196" s="57"/>
      <c r="F196" s="57"/>
      <c r="G196" s="58"/>
      <c r="H196" s="57"/>
      <c r="I196" s="57"/>
      <c r="J196" s="58"/>
      <c r="K196" s="57"/>
      <c r="L196" s="57"/>
      <c r="M196" s="58"/>
      <c r="N196" s="60"/>
    </row>
    <row r="197" spans="1:14">
      <c r="A197" s="57"/>
      <c r="B197" s="57"/>
      <c r="C197" s="57"/>
      <c r="D197" s="57"/>
      <c r="E197" s="57"/>
      <c r="F197" s="57"/>
      <c r="G197" s="58"/>
      <c r="H197" s="57"/>
      <c r="I197" s="57"/>
      <c r="J197" s="58"/>
      <c r="K197" s="57"/>
      <c r="L197" s="57"/>
      <c r="M197" s="58"/>
      <c r="N197" s="60"/>
    </row>
    <row r="198" spans="1:14">
      <c r="A198" s="57"/>
      <c r="B198" s="57"/>
      <c r="C198" s="57"/>
      <c r="D198" s="57"/>
      <c r="E198" s="57"/>
      <c r="F198" s="57"/>
      <c r="G198" s="58"/>
      <c r="H198" s="57"/>
      <c r="I198" s="57"/>
      <c r="J198" s="58"/>
      <c r="K198" s="57"/>
      <c r="L198" s="57"/>
      <c r="M198" s="58"/>
      <c r="N198" s="60"/>
    </row>
    <row r="199" spans="1:14">
      <c r="A199" s="57"/>
      <c r="B199" s="57"/>
      <c r="C199" s="57"/>
      <c r="D199" s="57"/>
      <c r="E199" s="57"/>
      <c r="F199" s="57"/>
      <c r="G199" s="58"/>
      <c r="H199" s="57"/>
      <c r="I199" s="57"/>
      <c r="J199" s="58"/>
      <c r="K199" s="57"/>
      <c r="L199" s="57"/>
      <c r="M199" s="58"/>
      <c r="N199" s="60"/>
    </row>
    <row r="200" spans="1:14">
      <c r="A200" s="57"/>
      <c r="B200" s="57"/>
      <c r="C200" s="57"/>
      <c r="D200" s="57"/>
      <c r="E200" s="57"/>
      <c r="F200" s="57"/>
      <c r="G200" s="58"/>
      <c r="H200" s="57"/>
      <c r="I200" s="57"/>
      <c r="J200" s="58"/>
      <c r="K200" s="57"/>
      <c r="L200" s="57"/>
      <c r="M200" s="58"/>
      <c r="N200" s="60"/>
    </row>
    <row r="201" spans="1:14">
      <c r="A201" s="57"/>
      <c r="B201" s="57"/>
      <c r="C201" s="57"/>
      <c r="D201" s="57"/>
      <c r="E201" s="57"/>
      <c r="F201" s="57"/>
      <c r="G201" s="58"/>
      <c r="H201" s="57"/>
      <c r="I201" s="57"/>
      <c r="J201" s="58"/>
      <c r="K201" s="57"/>
      <c r="L201" s="57"/>
      <c r="M201" s="58"/>
      <c r="N201" s="60"/>
    </row>
    <row r="202" spans="1:14">
      <c r="A202" s="57"/>
      <c r="B202" s="57"/>
      <c r="C202" s="57"/>
      <c r="D202" s="57"/>
      <c r="E202" s="57"/>
      <c r="F202" s="57"/>
      <c r="G202" s="58"/>
      <c r="H202" s="57"/>
      <c r="I202" s="57"/>
      <c r="J202" s="58"/>
      <c r="K202" s="57"/>
      <c r="L202" s="57"/>
      <c r="M202" s="58"/>
      <c r="N202" s="60"/>
    </row>
    <row r="203" spans="1:14">
      <c r="A203" s="57"/>
      <c r="B203" s="57"/>
      <c r="C203" s="57"/>
      <c r="D203" s="57"/>
      <c r="E203" s="57"/>
      <c r="F203" s="57"/>
      <c r="G203" s="58"/>
      <c r="H203" s="57"/>
      <c r="I203" s="57"/>
      <c r="J203" s="58"/>
      <c r="K203" s="57"/>
      <c r="L203" s="57"/>
      <c r="M203" s="58"/>
      <c r="N203" s="60"/>
    </row>
    <row r="204" spans="1:14">
      <c r="A204" s="57"/>
      <c r="B204" s="57"/>
      <c r="C204" s="57"/>
      <c r="D204" s="57"/>
      <c r="E204" s="57"/>
      <c r="F204" s="57"/>
      <c r="G204" s="58"/>
      <c r="H204" s="57"/>
      <c r="I204" s="57"/>
      <c r="J204" s="58"/>
      <c r="K204" s="57"/>
      <c r="L204" s="57"/>
      <c r="M204" s="58"/>
      <c r="N204" s="60"/>
    </row>
    <row r="205" spans="1:14">
      <c r="A205" s="57"/>
      <c r="B205" s="57"/>
      <c r="C205" s="57"/>
      <c r="D205" s="57"/>
      <c r="E205" s="57"/>
      <c r="F205" s="57"/>
      <c r="G205" s="58"/>
      <c r="H205" s="57"/>
      <c r="I205" s="57"/>
      <c r="J205" s="58"/>
      <c r="K205" s="57"/>
      <c r="L205" s="57"/>
      <c r="M205" s="58"/>
      <c r="N205" s="60"/>
    </row>
    <row r="206" spans="1:14">
      <c r="A206" s="57"/>
      <c r="B206" s="57"/>
      <c r="C206" s="57"/>
      <c r="D206" s="57"/>
      <c r="E206" s="57"/>
      <c r="F206" s="57"/>
      <c r="G206" s="58"/>
      <c r="H206" s="57"/>
      <c r="I206" s="57"/>
      <c r="J206" s="58"/>
      <c r="K206" s="57"/>
      <c r="L206" s="57"/>
      <c r="M206" s="58"/>
      <c r="N206" s="60"/>
    </row>
    <row r="207" spans="1:14">
      <c r="A207" s="57"/>
      <c r="B207" s="57"/>
      <c r="C207" s="57"/>
      <c r="D207" s="57"/>
      <c r="E207" s="57"/>
      <c r="F207" s="57"/>
      <c r="G207" s="58"/>
      <c r="H207" s="57"/>
      <c r="I207" s="57"/>
      <c r="J207" s="58"/>
      <c r="K207" s="57"/>
      <c r="L207" s="57"/>
      <c r="M207" s="58"/>
      <c r="N207" s="60"/>
    </row>
    <row r="208" spans="1:14">
      <c r="A208" s="57"/>
      <c r="B208" s="57"/>
      <c r="C208" s="57"/>
      <c r="D208" s="57"/>
      <c r="E208" s="57"/>
      <c r="F208" s="57"/>
      <c r="G208" s="58"/>
      <c r="H208" s="57"/>
      <c r="I208" s="57"/>
      <c r="J208" s="58"/>
      <c r="K208" s="57"/>
      <c r="L208" s="57"/>
      <c r="M208" s="58"/>
      <c r="N208" s="60"/>
    </row>
    <row r="209" spans="1:14">
      <c r="A209" s="57"/>
      <c r="B209" s="57"/>
      <c r="C209" s="57"/>
      <c r="D209" s="57"/>
      <c r="E209" s="57"/>
      <c r="F209" s="57"/>
      <c r="G209" s="58"/>
      <c r="H209" s="57"/>
      <c r="I209" s="57"/>
      <c r="J209" s="58"/>
      <c r="K209" s="57"/>
      <c r="L209" s="57"/>
      <c r="M209" s="58"/>
      <c r="N209" s="60"/>
    </row>
    <row r="210" spans="1:14">
      <c r="A210" s="57"/>
      <c r="B210" s="57"/>
      <c r="C210" s="57"/>
      <c r="D210" s="57"/>
      <c r="E210" s="57"/>
      <c r="F210" s="57"/>
      <c r="G210" s="58"/>
      <c r="H210" s="57"/>
      <c r="I210" s="57"/>
      <c r="J210" s="58"/>
      <c r="K210" s="57"/>
      <c r="L210" s="57"/>
      <c r="M210" s="58"/>
      <c r="N210" s="60"/>
    </row>
    <row r="211" spans="1:14">
      <c r="A211" s="57"/>
      <c r="B211" s="57"/>
      <c r="C211" s="57"/>
      <c r="D211" s="57"/>
      <c r="E211" s="57"/>
      <c r="F211" s="57"/>
      <c r="G211" s="58"/>
      <c r="H211" s="57"/>
      <c r="I211" s="57"/>
      <c r="J211" s="58"/>
      <c r="K211" s="57"/>
      <c r="L211" s="57"/>
      <c r="M211" s="58"/>
      <c r="N211" s="60"/>
    </row>
    <row r="212" spans="1:14">
      <c r="A212" s="57"/>
      <c r="B212" s="57"/>
      <c r="C212" s="57"/>
      <c r="D212" s="57"/>
      <c r="E212" s="57"/>
      <c r="F212" s="57"/>
      <c r="G212" s="58"/>
      <c r="H212" s="57"/>
      <c r="I212" s="57"/>
      <c r="J212" s="58"/>
      <c r="K212" s="57"/>
      <c r="L212" s="57"/>
      <c r="M212" s="58"/>
      <c r="N212" s="60"/>
    </row>
    <row r="213" spans="1:14">
      <c r="A213" s="57"/>
      <c r="B213" s="57"/>
      <c r="C213" s="57"/>
      <c r="D213" s="57"/>
      <c r="E213" s="57"/>
      <c r="F213" s="57"/>
      <c r="G213" s="58"/>
      <c r="H213" s="57"/>
      <c r="I213" s="57"/>
      <c r="J213" s="58"/>
      <c r="K213" s="57"/>
      <c r="L213" s="57"/>
      <c r="M213" s="58"/>
      <c r="N213" s="60"/>
    </row>
    <row r="214" spans="1:14">
      <c r="A214" s="57"/>
      <c r="B214" s="57"/>
      <c r="C214" s="57"/>
      <c r="D214" s="57"/>
      <c r="E214" s="57"/>
      <c r="F214" s="57"/>
      <c r="G214" s="58"/>
      <c r="H214" s="57"/>
      <c r="I214" s="57"/>
      <c r="J214" s="58"/>
      <c r="K214" s="57"/>
      <c r="L214" s="57"/>
      <c r="M214" s="58"/>
      <c r="N214" s="60"/>
    </row>
    <row r="215" spans="1:14">
      <c r="A215" s="57"/>
      <c r="B215" s="57"/>
      <c r="C215" s="57"/>
      <c r="D215" s="57"/>
      <c r="E215" s="57"/>
      <c r="F215" s="57"/>
      <c r="G215" s="58"/>
      <c r="H215" s="57"/>
      <c r="I215" s="57"/>
      <c r="J215" s="58"/>
      <c r="K215" s="57"/>
      <c r="L215" s="57"/>
      <c r="M215" s="58"/>
      <c r="N215" s="60"/>
    </row>
    <row r="216" spans="1:14">
      <c r="A216" s="57"/>
      <c r="B216" s="57"/>
      <c r="C216" s="57"/>
      <c r="D216" s="57"/>
      <c r="E216" s="57"/>
      <c r="F216" s="57"/>
      <c r="G216" s="58"/>
      <c r="H216" s="57"/>
      <c r="I216" s="57"/>
      <c r="J216" s="58"/>
      <c r="K216" s="57"/>
      <c r="L216" s="57"/>
      <c r="M216" s="58"/>
      <c r="N216" s="60"/>
    </row>
    <row r="217" spans="1:14">
      <c r="A217" s="57"/>
      <c r="B217" s="57"/>
      <c r="C217" s="57"/>
      <c r="D217" s="57"/>
      <c r="E217" s="57"/>
      <c r="F217" s="57"/>
      <c r="G217" s="58"/>
      <c r="H217" s="57"/>
      <c r="I217" s="57"/>
      <c r="J217" s="58"/>
      <c r="K217" s="57"/>
      <c r="L217" s="57"/>
      <c r="M217" s="58"/>
      <c r="N217" s="60"/>
    </row>
    <row r="218" spans="1:14">
      <c r="A218" s="57"/>
      <c r="B218" s="57"/>
      <c r="C218" s="57"/>
      <c r="D218" s="57"/>
      <c r="E218" s="57"/>
      <c r="F218" s="57"/>
      <c r="G218" s="58"/>
      <c r="H218" s="57"/>
      <c r="I218" s="57"/>
      <c r="J218" s="58"/>
      <c r="K218" s="57"/>
      <c r="L218" s="57"/>
      <c r="M218" s="58"/>
      <c r="N218" s="60"/>
    </row>
    <row r="219" spans="1:14">
      <c r="A219" s="57"/>
      <c r="B219" s="57"/>
      <c r="C219" s="57"/>
      <c r="D219" s="57"/>
      <c r="E219" s="57"/>
      <c r="F219" s="57"/>
      <c r="G219" s="58"/>
      <c r="H219" s="57"/>
      <c r="I219" s="57"/>
      <c r="J219" s="58"/>
      <c r="K219" s="57"/>
      <c r="L219" s="57"/>
      <c r="M219" s="58"/>
      <c r="N219" s="60"/>
    </row>
    <row r="220" spans="1:14">
      <c r="A220" s="57"/>
      <c r="B220" s="57"/>
      <c r="C220" s="57"/>
      <c r="D220" s="57"/>
      <c r="E220" s="57"/>
      <c r="F220" s="57"/>
      <c r="G220" s="58"/>
      <c r="H220" s="57"/>
      <c r="I220" s="57"/>
      <c r="J220" s="58"/>
      <c r="K220" s="57"/>
      <c r="L220" s="57"/>
      <c r="M220" s="58"/>
      <c r="N220" s="60"/>
    </row>
    <row r="221" spans="1:14">
      <c r="A221" s="57"/>
      <c r="B221" s="57"/>
      <c r="C221" s="57"/>
      <c r="D221" s="57"/>
      <c r="E221" s="57"/>
      <c r="F221" s="57"/>
      <c r="G221" s="58"/>
      <c r="H221" s="57"/>
      <c r="I221" s="57"/>
      <c r="J221" s="58"/>
      <c r="K221" s="57"/>
      <c r="L221" s="57"/>
      <c r="M221" s="58"/>
      <c r="N221" s="60"/>
    </row>
    <row r="222" spans="1:14">
      <c r="A222" s="57"/>
      <c r="B222" s="57"/>
      <c r="C222" s="57"/>
      <c r="D222" s="57"/>
      <c r="E222" s="57"/>
      <c r="F222" s="57"/>
      <c r="G222" s="58"/>
      <c r="H222" s="57"/>
      <c r="I222" s="57"/>
      <c r="J222" s="58"/>
      <c r="K222" s="57"/>
      <c r="L222" s="57"/>
      <c r="M222" s="58"/>
      <c r="N222" s="60"/>
    </row>
    <row r="223" spans="1:14">
      <c r="A223" s="57"/>
      <c r="B223" s="57"/>
      <c r="C223" s="57"/>
      <c r="D223" s="57"/>
      <c r="E223" s="57"/>
      <c r="F223" s="57"/>
      <c r="G223" s="58"/>
      <c r="H223" s="57"/>
      <c r="I223" s="57"/>
      <c r="J223" s="58"/>
      <c r="K223" s="57"/>
      <c r="L223" s="57"/>
      <c r="M223" s="58"/>
      <c r="N223" s="60"/>
    </row>
    <row r="224" spans="1:14">
      <c r="A224" s="57"/>
      <c r="B224" s="57"/>
      <c r="C224" s="57"/>
      <c r="D224" s="57"/>
      <c r="E224" s="57"/>
      <c r="F224" s="57"/>
      <c r="G224" s="58"/>
      <c r="H224" s="57"/>
      <c r="I224" s="57"/>
      <c r="J224" s="58"/>
      <c r="K224" s="57"/>
      <c r="L224" s="57"/>
      <c r="M224" s="58"/>
      <c r="N224" s="60"/>
    </row>
    <row r="225" spans="1:14">
      <c r="A225" s="57"/>
      <c r="B225" s="57"/>
      <c r="C225" s="57"/>
      <c r="D225" s="57"/>
      <c r="E225" s="57"/>
      <c r="F225" s="57"/>
      <c r="G225" s="58"/>
      <c r="H225" s="57"/>
      <c r="I225" s="57"/>
      <c r="J225" s="58"/>
      <c r="K225" s="57"/>
      <c r="L225" s="57"/>
      <c r="M225" s="58"/>
      <c r="N225" s="60"/>
    </row>
    <row r="226" spans="1:14">
      <c r="A226" s="57"/>
      <c r="B226" s="57"/>
      <c r="C226" s="57"/>
      <c r="D226" s="57"/>
      <c r="E226" s="57"/>
      <c r="F226" s="57"/>
      <c r="G226" s="58"/>
      <c r="H226" s="57"/>
      <c r="I226" s="57"/>
      <c r="J226" s="58"/>
      <c r="K226" s="57"/>
      <c r="L226" s="57"/>
      <c r="M226" s="58"/>
      <c r="N226" s="60"/>
    </row>
    <row r="227" spans="1:14">
      <c r="A227" s="57"/>
      <c r="B227" s="57"/>
      <c r="C227" s="57"/>
      <c r="D227" s="57"/>
      <c r="E227" s="57"/>
      <c r="F227" s="57"/>
      <c r="G227" s="58"/>
      <c r="H227" s="57"/>
      <c r="I227" s="57"/>
      <c r="J227" s="58"/>
      <c r="K227" s="57"/>
      <c r="L227" s="57"/>
      <c r="M227" s="58"/>
      <c r="N227" s="60"/>
    </row>
    <row r="228" spans="1:14">
      <c r="A228" s="57"/>
      <c r="B228" s="57"/>
      <c r="C228" s="57"/>
      <c r="D228" s="57"/>
      <c r="E228" s="57"/>
      <c r="F228" s="57"/>
      <c r="G228" s="58"/>
      <c r="H228" s="57"/>
      <c r="I228" s="57"/>
      <c r="J228" s="58"/>
      <c r="K228" s="57"/>
      <c r="L228" s="57"/>
      <c r="M228" s="58"/>
      <c r="N228" s="60"/>
    </row>
    <row r="229" spans="1:14">
      <c r="A229" s="57"/>
      <c r="B229" s="57"/>
      <c r="C229" s="57"/>
      <c r="D229" s="57"/>
      <c r="E229" s="57"/>
      <c r="F229" s="57"/>
      <c r="G229" s="58"/>
      <c r="H229" s="57"/>
      <c r="I229" s="57"/>
      <c r="J229" s="58"/>
      <c r="K229" s="57"/>
      <c r="L229" s="57"/>
      <c r="M229" s="58"/>
      <c r="N229" s="60"/>
    </row>
    <row r="230" spans="1:14">
      <c r="A230" s="57"/>
      <c r="B230" s="57"/>
      <c r="C230" s="57"/>
      <c r="D230" s="57"/>
      <c r="E230" s="57"/>
      <c r="F230" s="57"/>
      <c r="G230" s="58"/>
      <c r="H230" s="57"/>
      <c r="I230" s="57"/>
      <c r="J230" s="58"/>
      <c r="K230" s="57"/>
      <c r="L230" s="57"/>
      <c r="M230" s="58"/>
      <c r="N230" s="60"/>
    </row>
    <row r="231" spans="1:14">
      <c r="A231" s="57"/>
      <c r="B231" s="57"/>
      <c r="C231" s="57"/>
      <c r="D231" s="57"/>
      <c r="E231" s="57"/>
      <c r="F231" s="57"/>
      <c r="G231" s="58"/>
      <c r="H231" s="57"/>
      <c r="I231" s="57"/>
      <c r="J231" s="58"/>
      <c r="K231" s="57"/>
      <c r="L231" s="57"/>
      <c r="M231" s="58"/>
      <c r="N231" s="60"/>
    </row>
    <row r="232" spans="1:14">
      <c r="A232" s="57"/>
      <c r="B232" s="57"/>
      <c r="C232" s="57"/>
      <c r="D232" s="57"/>
      <c r="E232" s="57"/>
      <c r="F232" s="57"/>
      <c r="G232" s="58"/>
      <c r="H232" s="57"/>
      <c r="I232" s="57"/>
      <c r="J232" s="58"/>
      <c r="K232" s="57"/>
      <c r="L232" s="57"/>
      <c r="M232" s="58"/>
      <c r="N232" s="60"/>
    </row>
    <row r="233" spans="1:14">
      <c r="A233" s="57"/>
      <c r="B233" s="57"/>
      <c r="C233" s="57"/>
      <c r="D233" s="57"/>
      <c r="E233" s="57"/>
      <c r="F233" s="57"/>
      <c r="G233" s="58"/>
      <c r="H233" s="57"/>
      <c r="I233" s="57"/>
      <c r="J233" s="58"/>
      <c r="K233" s="57"/>
      <c r="L233" s="57"/>
      <c r="M233" s="58"/>
      <c r="N233" s="60"/>
    </row>
    <row r="234" spans="1:14">
      <c r="A234" s="57"/>
      <c r="B234" s="57"/>
      <c r="C234" s="57"/>
      <c r="D234" s="57"/>
      <c r="E234" s="57"/>
      <c r="F234" s="57"/>
      <c r="G234" s="58"/>
      <c r="H234" s="57"/>
      <c r="I234" s="57"/>
      <c r="J234" s="58"/>
      <c r="K234" s="57"/>
      <c r="L234" s="57"/>
      <c r="M234" s="58"/>
      <c r="N234" s="60"/>
    </row>
    <row r="235" spans="1:14">
      <c r="A235" s="57"/>
      <c r="B235" s="57"/>
      <c r="C235" s="57"/>
      <c r="D235" s="57"/>
      <c r="E235" s="57"/>
      <c r="F235" s="57"/>
      <c r="G235" s="58"/>
      <c r="H235" s="57"/>
      <c r="I235" s="57"/>
      <c r="J235" s="58"/>
      <c r="K235" s="57"/>
      <c r="L235" s="57"/>
      <c r="M235" s="58"/>
      <c r="N235" s="60"/>
    </row>
    <row r="236" spans="1:14">
      <c r="A236" s="57"/>
      <c r="B236" s="57"/>
      <c r="C236" s="57"/>
      <c r="D236" s="57"/>
      <c r="E236" s="57"/>
      <c r="F236" s="57"/>
      <c r="G236" s="58"/>
      <c r="H236" s="57"/>
      <c r="I236" s="57"/>
      <c r="J236" s="58"/>
      <c r="K236" s="57"/>
      <c r="L236" s="57"/>
      <c r="M236" s="58"/>
      <c r="N236" s="60"/>
    </row>
    <row r="237" spans="1:14">
      <c r="A237" s="57"/>
      <c r="B237" s="57"/>
      <c r="C237" s="57"/>
      <c r="D237" s="57"/>
      <c r="E237" s="57"/>
      <c r="F237" s="57"/>
      <c r="G237" s="58"/>
      <c r="H237" s="57"/>
      <c r="I237" s="57"/>
      <c r="J237" s="58"/>
      <c r="K237" s="57"/>
      <c r="L237" s="57"/>
      <c r="M237" s="58"/>
      <c r="N237" s="60"/>
    </row>
    <row r="238" spans="1:14">
      <c r="A238" s="57"/>
      <c r="B238" s="57"/>
      <c r="C238" s="57"/>
      <c r="D238" s="57"/>
      <c r="E238" s="57"/>
      <c r="F238" s="57"/>
      <c r="G238" s="58"/>
      <c r="H238" s="57"/>
      <c r="I238" s="57"/>
      <c r="J238" s="58"/>
      <c r="K238" s="57"/>
      <c r="L238" s="57"/>
      <c r="M238" s="58"/>
      <c r="N238" s="60"/>
    </row>
    <row r="239" spans="1:14">
      <c r="A239" s="57"/>
      <c r="B239" s="57"/>
      <c r="C239" s="57"/>
      <c r="D239" s="57"/>
      <c r="E239" s="57"/>
      <c r="F239" s="57"/>
      <c r="G239" s="58"/>
      <c r="H239" s="57"/>
      <c r="I239" s="57"/>
      <c r="J239" s="58"/>
      <c r="K239" s="57"/>
      <c r="L239" s="57"/>
      <c r="M239" s="58"/>
      <c r="N239" s="60"/>
    </row>
    <row r="240" spans="1:14">
      <c r="A240" s="57"/>
      <c r="B240" s="57"/>
      <c r="C240" s="57"/>
      <c r="D240" s="57"/>
      <c r="E240" s="57"/>
      <c r="F240" s="57"/>
      <c r="G240" s="58"/>
      <c r="H240" s="57"/>
      <c r="I240" s="57"/>
      <c r="J240" s="58"/>
      <c r="K240" s="57"/>
      <c r="L240" s="57"/>
      <c r="M240" s="58"/>
      <c r="N240" s="60"/>
    </row>
    <row r="241" spans="1:14">
      <c r="A241" s="57"/>
      <c r="B241" s="57"/>
      <c r="C241" s="57"/>
      <c r="D241" s="57"/>
      <c r="E241" s="57"/>
      <c r="F241" s="57"/>
      <c r="G241" s="58"/>
      <c r="H241" s="57"/>
      <c r="I241" s="57"/>
      <c r="J241" s="58"/>
      <c r="K241" s="57"/>
      <c r="L241" s="57"/>
      <c r="M241" s="58"/>
      <c r="N241" s="60"/>
    </row>
    <row r="242" spans="1:14">
      <c r="A242" s="57"/>
      <c r="B242" s="57"/>
      <c r="C242" s="57"/>
      <c r="D242" s="57"/>
      <c r="E242" s="57"/>
      <c r="F242" s="57"/>
      <c r="G242" s="58"/>
      <c r="H242" s="57"/>
      <c r="I242" s="57"/>
      <c r="J242" s="58"/>
      <c r="K242" s="57"/>
      <c r="L242" s="57"/>
      <c r="M242" s="58"/>
      <c r="N242" s="60"/>
    </row>
    <row r="243" spans="1:14">
      <c r="A243" s="57"/>
      <c r="B243" s="57"/>
      <c r="C243" s="57"/>
      <c r="D243" s="57"/>
      <c r="E243" s="57"/>
      <c r="F243" s="57"/>
      <c r="G243" s="58"/>
      <c r="H243" s="57"/>
      <c r="I243" s="57"/>
      <c r="J243" s="58"/>
      <c r="K243" s="57"/>
      <c r="L243" s="57"/>
      <c r="M243" s="58"/>
      <c r="N243" s="60"/>
    </row>
    <row r="244" spans="1:14">
      <c r="A244" s="57"/>
      <c r="B244" s="57"/>
      <c r="C244" s="57"/>
      <c r="D244" s="57"/>
      <c r="E244" s="57"/>
      <c r="F244" s="57"/>
      <c r="G244" s="58"/>
      <c r="H244" s="57"/>
      <c r="I244" s="57"/>
      <c r="J244" s="58"/>
      <c r="K244" s="57"/>
      <c r="L244" s="57"/>
      <c r="M244" s="58"/>
      <c r="N244" s="60"/>
    </row>
    <row r="245" spans="1:14">
      <c r="A245" s="57"/>
      <c r="B245" s="57"/>
      <c r="C245" s="57"/>
      <c r="D245" s="57"/>
      <c r="E245" s="57"/>
      <c r="F245" s="57"/>
      <c r="G245" s="58"/>
      <c r="H245" s="57"/>
      <c r="I245" s="57"/>
      <c r="J245" s="58"/>
      <c r="K245" s="57"/>
      <c r="L245" s="57"/>
      <c r="M245" s="58"/>
      <c r="N245" s="60"/>
    </row>
    <row r="246" spans="1:14">
      <c r="A246" s="57"/>
      <c r="B246" s="57"/>
      <c r="C246" s="57"/>
      <c r="D246" s="57"/>
      <c r="E246" s="57"/>
      <c r="F246" s="57"/>
      <c r="G246" s="58"/>
      <c r="H246" s="57"/>
      <c r="I246" s="57"/>
      <c r="J246" s="58"/>
      <c r="K246" s="57"/>
      <c r="L246" s="57"/>
      <c r="M246" s="58"/>
      <c r="N246" s="60"/>
    </row>
    <row r="247" spans="1:14">
      <c r="A247" s="57"/>
      <c r="B247" s="57"/>
      <c r="C247" s="57"/>
      <c r="D247" s="57"/>
      <c r="E247" s="57"/>
      <c r="F247" s="57"/>
      <c r="G247" s="58"/>
      <c r="H247" s="57"/>
      <c r="I247" s="57"/>
      <c r="J247" s="58"/>
      <c r="K247" s="57"/>
      <c r="L247" s="57"/>
      <c r="M247" s="58"/>
      <c r="N247" s="60"/>
    </row>
    <row r="248" spans="1:14">
      <c r="A248" s="57"/>
      <c r="B248" s="57"/>
      <c r="C248" s="57"/>
      <c r="D248" s="57"/>
      <c r="E248" s="57"/>
      <c r="F248" s="57"/>
      <c r="G248" s="58"/>
      <c r="H248" s="57"/>
      <c r="I248" s="57"/>
      <c r="J248" s="58"/>
      <c r="K248" s="57"/>
      <c r="L248" s="57"/>
      <c r="M248" s="58"/>
      <c r="N248" s="60"/>
    </row>
    <row r="249" spans="1:14">
      <c r="A249" s="57"/>
      <c r="B249" s="57"/>
      <c r="C249" s="57"/>
      <c r="D249" s="57"/>
      <c r="E249" s="57"/>
      <c r="F249" s="57"/>
      <c r="G249" s="58"/>
      <c r="H249" s="57"/>
      <c r="I249" s="57"/>
      <c r="J249" s="58"/>
      <c r="K249" s="57"/>
      <c r="L249" s="57"/>
      <c r="M249" s="58"/>
      <c r="N249" s="60"/>
    </row>
    <row r="250" spans="1:14">
      <c r="A250" s="57"/>
      <c r="B250" s="57"/>
      <c r="C250" s="57"/>
      <c r="D250" s="57"/>
      <c r="E250" s="57"/>
      <c r="F250" s="57"/>
      <c r="G250" s="58"/>
      <c r="H250" s="57"/>
      <c r="I250" s="57"/>
      <c r="J250" s="58"/>
      <c r="K250" s="57"/>
      <c r="L250" s="57"/>
      <c r="M250" s="58"/>
      <c r="N250" s="60"/>
    </row>
    <row r="251" spans="1:14">
      <c r="A251" s="57"/>
      <c r="B251" s="57"/>
      <c r="C251" s="57"/>
      <c r="D251" s="57"/>
      <c r="E251" s="57"/>
      <c r="F251" s="57"/>
      <c r="G251" s="58"/>
      <c r="H251" s="57"/>
      <c r="I251" s="57"/>
      <c r="J251" s="58"/>
      <c r="K251" s="57"/>
      <c r="L251" s="57"/>
      <c r="M251" s="58"/>
      <c r="N251" s="60"/>
    </row>
    <row r="252" spans="1:14">
      <c r="A252" s="57"/>
      <c r="B252" s="57"/>
      <c r="C252" s="57"/>
      <c r="D252" s="57"/>
      <c r="E252" s="57"/>
      <c r="F252" s="57"/>
      <c r="G252" s="58"/>
      <c r="H252" s="57"/>
      <c r="I252" s="57"/>
      <c r="J252" s="58"/>
      <c r="K252" s="57"/>
      <c r="L252" s="57"/>
      <c r="M252" s="58"/>
      <c r="N252" s="60"/>
    </row>
    <row r="253" spans="1:14">
      <c r="A253" s="57"/>
      <c r="B253" s="57"/>
      <c r="C253" s="57"/>
      <c r="D253" s="57"/>
      <c r="E253" s="57"/>
      <c r="F253" s="57"/>
      <c r="G253" s="58"/>
      <c r="H253" s="57"/>
      <c r="I253" s="57"/>
      <c r="J253" s="58"/>
      <c r="K253" s="57"/>
      <c r="L253" s="57"/>
      <c r="M253" s="58"/>
      <c r="N253" s="60"/>
    </row>
    <row r="254" spans="1:14">
      <c r="A254" s="57"/>
      <c r="B254" s="57"/>
      <c r="C254" s="57"/>
      <c r="D254" s="57"/>
      <c r="E254" s="57"/>
      <c r="F254" s="57"/>
      <c r="G254" s="58"/>
      <c r="H254" s="57"/>
      <c r="I254" s="57"/>
      <c r="J254" s="58"/>
      <c r="K254" s="57"/>
      <c r="L254" s="57"/>
      <c r="M254" s="58"/>
      <c r="N254" s="60"/>
    </row>
    <row r="255" spans="1:14">
      <c r="A255" s="57"/>
      <c r="B255" s="57"/>
      <c r="C255" s="57"/>
      <c r="D255" s="57"/>
      <c r="E255" s="57"/>
      <c r="F255" s="57"/>
      <c r="G255" s="58"/>
      <c r="H255" s="57"/>
      <c r="I255" s="57"/>
      <c r="J255" s="58"/>
      <c r="K255" s="57"/>
      <c r="L255" s="57"/>
      <c r="M255" s="58"/>
      <c r="N255" s="60"/>
    </row>
    <row r="256" spans="1:14">
      <c r="A256" s="57"/>
      <c r="B256" s="57"/>
      <c r="C256" s="57"/>
      <c r="D256" s="57"/>
      <c r="E256" s="57"/>
      <c r="F256" s="57"/>
      <c r="G256" s="58"/>
      <c r="H256" s="57"/>
      <c r="I256" s="57"/>
      <c r="J256" s="58"/>
      <c r="K256" s="57"/>
      <c r="L256" s="57"/>
      <c r="M256" s="58"/>
      <c r="N256" s="60"/>
    </row>
    <row r="257" spans="1:14">
      <c r="A257" s="57"/>
      <c r="B257" s="57"/>
      <c r="C257" s="57"/>
      <c r="D257" s="57"/>
      <c r="E257" s="57"/>
      <c r="F257" s="57"/>
      <c r="G257" s="58"/>
      <c r="H257" s="57"/>
      <c r="I257" s="57"/>
      <c r="J257" s="58"/>
      <c r="K257" s="57"/>
      <c r="L257" s="57"/>
      <c r="M257" s="58"/>
      <c r="N257" s="60"/>
    </row>
    <row r="258" spans="1:14">
      <c r="A258" s="57"/>
      <c r="B258" s="57"/>
      <c r="C258" s="57"/>
      <c r="D258" s="57"/>
      <c r="E258" s="57"/>
      <c r="F258" s="57"/>
      <c r="G258" s="58"/>
      <c r="H258" s="57"/>
      <c r="I258" s="57"/>
      <c r="J258" s="58"/>
      <c r="K258" s="57"/>
      <c r="L258" s="57"/>
      <c r="M258" s="58"/>
      <c r="N258" s="60"/>
    </row>
    <row r="259" spans="1:14">
      <c r="A259" s="57"/>
      <c r="B259" s="57"/>
      <c r="C259" s="57"/>
      <c r="D259" s="57"/>
      <c r="E259" s="57"/>
      <c r="F259" s="57"/>
      <c r="G259" s="58"/>
      <c r="H259" s="57"/>
      <c r="I259" s="57"/>
      <c r="J259" s="58"/>
      <c r="K259" s="57"/>
      <c r="L259" s="57"/>
      <c r="M259" s="58"/>
      <c r="N259" s="60"/>
    </row>
    <row r="260" spans="1:14">
      <c r="A260" s="57"/>
      <c r="B260" s="57"/>
      <c r="C260" s="57"/>
      <c r="D260" s="57"/>
      <c r="E260" s="57"/>
      <c r="F260" s="57"/>
      <c r="G260" s="58"/>
      <c r="H260" s="57"/>
      <c r="I260" s="57"/>
      <c r="J260" s="58"/>
      <c r="K260" s="57"/>
      <c r="L260" s="57"/>
      <c r="M260" s="58"/>
      <c r="N260" s="60"/>
    </row>
    <row r="261" spans="1:14">
      <c r="A261" s="57"/>
      <c r="B261" s="57"/>
      <c r="C261" s="57"/>
      <c r="D261" s="57"/>
      <c r="E261" s="57"/>
      <c r="F261" s="57"/>
      <c r="G261" s="58"/>
      <c r="H261" s="57"/>
      <c r="I261" s="57"/>
      <c r="J261" s="58"/>
      <c r="K261" s="57"/>
      <c r="L261" s="57"/>
      <c r="M261" s="58"/>
      <c r="N261" s="60"/>
    </row>
    <row r="262" spans="1:14">
      <c r="A262" s="57"/>
      <c r="B262" s="57"/>
      <c r="C262" s="57"/>
      <c r="D262" s="57"/>
      <c r="E262" s="57"/>
      <c r="F262" s="57"/>
      <c r="G262" s="58"/>
      <c r="H262" s="57"/>
      <c r="I262" s="57"/>
      <c r="J262" s="58"/>
      <c r="K262" s="57"/>
      <c r="L262" s="57"/>
      <c r="M262" s="58"/>
      <c r="N262" s="60"/>
    </row>
    <row r="263" spans="1:14">
      <c r="A263" s="57"/>
      <c r="B263" s="57"/>
      <c r="C263" s="57"/>
      <c r="D263" s="57"/>
      <c r="E263" s="57"/>
      <c r="F263" s="57"/>
      <c r="G263" s="58"/>
      <c r="H263" s="57"/>
      <c r="I263" s="57"/>
      <c r="J263" s="58"/>
      <c r="K263" s="57"/>
      <c r="L263" s="57"/>
      <c r="M263" s="58"/>
      <c r="N263" s="60"/>
    </row>
    <row r="264" spans="1:14">
      <c r="A264" s="57"/>
      <c r="B264" s="57"/>
      <c r="C264" s="57"/>
      <c r="D264" s="57"/>
      <c r="E264" s="57"/>
      <c r="F264" s="57"/>
      <c r="G264" s="58"/>
      <c r="H264" s="57"/>
      <c r="I264" s="57"/>
      <c r="J264" s="58"/>
      <c r="K264" s="57"/>
      <c r="L264" s="57"/>
      <c r="M264" s="58"/>
      <c r="N264" s="60"/>
    </row>
    <row r="265" spans="1:14">
      <c r="A265" s="57"/>
      <c r="B265" s="57"/>
      <c r="C265" s="57"/>
      <c r="D265" s="57"/>
      <c r="E265" s="57"/>
      <c r="F265" s="57"/>
      <c r="G265" s="58"/>
      <c r="H265" s="57"/>
      <c r="I265" s="57"/>
      <c r="J265" s="58"/>
      <c r="K265" s="57"/>
      <c r="L265" s="57"/>
      <c r="M265" s="58"/>
      <c r="N265" s="60"/>
    </row>
    <row r="266" spans="1:14">
      <c r="A266" s="57"/>
      <c r="B266" s="57"/>
      <c r="C266" s="57"/>
      <c r="D266" s="57"/>
      <c r="E266" s="57"/>
      <c r="F266" s="57"/>
      <c r="G266" s="58"/>
      <c r="H266" s="57"/>
      <c r="I266" s="57"/>
      <c r="J266" s="58"/>
      <c r="K266" s="57"/>
      <c r="L266" s="57"/>
      <c r="M266" s="58"/>
      <c r="N266" s="60"/>
    </row>
    <row r="267" spans="1:14">
      <c r="A267" s="57"/>
      <c r="B267" s="57"/>
      <c r="C267" s="57"/>
      <c r="D267" s="57"/>
      <c r="E267" s="57"/>
      <c r="F267" s="57"/>
      <c r="G267" s="58"/>
      <c r="H267" s="57"/>
      <c r="I267" s="57"/>
      <c r="J267" s="58"/>
      <c r="K267" s="57"/>
      <c r="L267" s="57"/>
      <c r="M267" s="58"/>
      <c r="N267" s="60"/>
    </row>
    <row r="268" spans="1:14">
      <c r="A268" s="57"/>
      <c r="B268" s="57"/>
      <c r="C268" s="57"/>
      <c r="D268" s="57"/>
      <c r="E268" s="57"/>
      <c r="F268" s="57"/>
      <c r="G268" s="58"/>
      <c r="H268" s="57"/>
      <c r="I268" s="57"/>
      <c r="J268" s="58"/>
      <c r="K268" s="57"/>
      <c r="L268" s="57"/>
      <c r="M268" s="58"/>
      <c r="N268" s="60"/>
    </row>
    <row r="269" spans="1:14">
      <c r="A269" s="57"/>
      <c r="B269" s="57"/>
      <c r="C269" s="57"/>
      <c r="D269" s="57"/>
      <c r="E269" s="57"/>
      <c r="F269" s="57"/>
      <c r="G269" s="58"/>
      <c r="H269" s="57"/>
      <c r="I269" s="57"/>
      <c r="J269" s="58"/>
      <c r="K269" s="57"/>
      <c r="L269" s="57"/>
      <c r="M269" s="58"/>
      <c r="N269" s="60"/>
    </row>
    <row r="270" spans="1:14">
      <c r="A270" s="57"/>
      <c r="B270" s="57"/>
      <c r="C270" s="57"/>
      <c r="D270" s="57"/>
      <c r="E270" s="57"/>
      <c r="F270" s="57"/>
      <c r="G270" s="58"/>
      <c r="H270" s="57"/>
      <c r="I270" s="57"/>
      <c r="J270" s="58"/>
      <c r="K270" s="57"/>
      <c r="L270" s="57"/>
      <c r="M270" s="58"/>
      <c r="N270" s="60"/>
    </row>
    <row r="271" spans="1:14">
      <c r="A271" s="57"/>
      <c r="B271" s="57"/>
      <c r="C271" s="57"/>
      <c r="D271" s="57"/>
      <c r="E271" s="57"/>
      <c r="F271" s="57"/>
      <c r="G271" s="58"/>
      <c r="H271" s="57"/>
      <c r="I271" s="57"/>
      <c r="J271" s="58"/>
      <c r="K271" s="57"/>
      <c r="L271" s="57"/>
      <c r="M271" s="58"/>
      <c r="N271" s="60"/>
    </row>
    <row r="272" spans="1:14">
      <c r="A272" s="57"/>
      <c r="B272" s="57"/>
      <c r="C272" s="57"/>
      <c r="D272" s="57"/>
      <c r="E272" s="57"/>
      <c r="F272" s="57"/>
      <c r="G272" s="58"/>
      <c r="H272" s="57"/>
      <c r="I272" s="57"/>
      <c r="J272" s="58"/>
      <c r="K272" s="57"/>
      <c r="L272" s="57"/>
      <c r="M272" s="58"/>
      <c r="N272" s="60"/>
    </row>
    <row r="273" spans="1:14">
      <c r="A273" s="57"/>
      <c r="B273" s="57"/>
      <c r="C273" s="57"/>
      <c r="D273" s="57"/>
      <c r="E273" s="57"/>
      <c r="F273" s="57"/>
      <c r="G273" s="58"/>
      <c r="H273" s="57"/>
      <c r="I273" s="57"/>
      <c r="J273" s="58"/>
      <c r="K273" s="57"/>
      <c r="L273" s="57"/>
      <c r="M273" s="58"/>
      <c r="N273" s="60"/>
    </row>
    <row r="274" spans="1:14">
      <c r="A274" s="57"/>
      <c r="B274" s="57"/>
      <c r="C274" s="57"/>
      <c r="D274" s="57"/>
      <c r="E274" s="57"/>
      <c r="F274" s="57"/>
      <c r="G274" s="58"/>
      <c r="H274" s="57"/>
      <c r="I274" s="57"/>
      <c r="J274" s="58"/>
      <c r="K274" s="57"/>
      <c r="L274" s="57"/>
      <c r="M274" s="58"/>
      <c r="N274" s="60"/>
    </row>
    <row r="275" spans="1:14">
      <c r="A275" s="57"/>
      <c r="B275" s="57"/>
      <c r="C275" s="57"/>
      <c r="D275" s="57"/>
      <c r="E275" s="57"/>
      <c r="F275" s="57"/>
      <c r="G275" s="58"/>
      <c r="H275" s="57"/>
      <c r="I275" s="57"/>
      <c r="J275" s="58"/>
      <c r="K275" s="57"/>
      <c r="L275" s="57"/>
      <c r="M275" s="58"/>
      <c r="N275" s="60"/>
    </row>
    <row r="276" spans="1:14">
      <c r="A276" s="57"/>
      <c r="B276" s="57"/>
      <c r="C276" s="57"/>
      <c r="D276" s="57"/>
      <c r="E276" s="57"/>
      <c r="F276" s="57"/>
      <c r="G276" s="58"/>
      <c r="H276" s="57"/>
      <c r="I276" s="57"/>
      <c r="J276" s="58"/>
      <c r="K276" s="57"/>
      <c r="L276" s="57"/>
      <c r="M276" s="58"/>
      <c r="N276" s="60"/>
    </row>
    <row r="277" spans="1:14">
      <c r="A277" s="57"/>
      <c r="B277" s="57"/>
      <c r="C277" s="57"/>
      <c r="D277" s="57"/>
      <c r="E277" s="57"/>
      <c r="F277" s="57"/>
      <c r="G277" s="58"/>
      <c r="H277" s="57"/>
      <c r="I277" s="57"/>
      <c r="J277" s="58"/>
      <c r="K277" s="57"/>
      <c r="L277" s="57"/>
      <c r="M277" s="58"/>
      <c r="N277" s="60"/>
    </row>
    <row r="278" spans="1:14">
      <c r="A278" s="57"/>
      <c r="B278" s="57"/>
      <c r="C278" s="57"/>
      <c r="D278" s="57"/>
      <c r="E278" s="57"/>
      <c r="F278" s="57"/>
      <c r="G278" s="58"/>
      <c r="H278" s="57"/>
      <c r="I278" s="57"/>
      <c r="J278" s="58"/>
      <c r="K278" s="57"/>
      <c r="L278" s="57"/>
      <c r="M278" s="58"/>
      <c r="N278" s="60"/>
    </row>
    <row r="279" spans="1:14">
      <c r="A279" s="57"/>
      <c r="B279" s="57"/>
      <c r="C279" s="57"/>
      <c r="D279" s="57"/>
      <c r="E279" s="57"/>
      <c r="F279" s="57"/>
      <c r="G279" s="58"/>
      <c r="H279" s="57"/>
      <c r="I279" s="57"/>
      <c r="J279" s="58"/>
      <c r="K279" s="57"/>
      <c r="L279" s="57"/>
      <c r="M279" s="58"/>
      <c r="N279" s="60"/>
    </row>
    <row r="280" spans="1:14">
      <c r="A280" s="57"/>
      <c r="B280" s="57"/>
      <c r="C280" s="57"/>
      <c r="D280" s="57"/>
      <c r="E280" s="57"/>
      <c r="F280" s="57"/>
      <c r="G280" s="58"/>
      <c r="H280" s="57"/>
      <c r="I280" s="57"/>
      <c r="J280" s="58"/>
      <c r="K280" s="57"/>
      <c r="L280" s="57"/>
      <c r="M280" s="58"/>
      <c r="N280" s="60"/>
    </row>
    <row r="281" spans="1:14">
      <c r="A281" s="57"/>
      <c r="B281" s="57"/>
      <c r="C281" s="57"/>
      <c r="D281" s="57"/>
      <c r="E281" s="57"/>
      <c r="F281" s="57"/>
      <c r="G281" s="58"/>
      <c r="H281" s="57"/>
      <c r="I281" s="57"/>
      <c r="J281" s="58"/>
      <c r="K281" s="57"/>
      <c r="L281" s="57"/>
      <c r="M281" s="58"/>
      <c r="N281" s="60"/>
    </row>
    <row r="282" spans="1:14">
      <c r="A282" s="57"/>
      <c r="B282" s="57"/>
      <c r="C282" s="57"/>
      <c r="D282" s="57"/>
      <c r="E282" s="57"/>
      <c r="F282" s="57"/>
      <c r="G282" s="58"/>
      <c r="H282" s="57"/>
      <c r="I282" s="57"/>
      <c r="J282" s="58"/>
      <c r="K282" s="57"/>
      <c r="L282" s="57"/>
      <c r="M282" s="58"/>
      <c r="N282" s="60"/>
    </row>
    <row r="283" spans="1:14">
      <c r="A283" s="57"/>
      <c r="B283" s="57"/>
      <c r="C283" s="57"/>
      <c r="D283" s="57"/>
      <c r="E283" s="57"/>
      <c r="F283" s="57"/>
      <c r="G283" s="58"/>
      <c r="H283" s="57"/>
      <c r="I283" s="57"/>
      <c r="J283" s="58"/>
      <c r="K283" s="57"/>
      <c r="L283" s="57"/>
      <c r="M283" s="58"/>
      <c r="N283" s="60"/>
    </row>
    <row r="284" spans="1:14">
      <c r="A284" s="57"/>
      <c r="B284" s="57"/>
      <c r="C284" s="57"/>
      <c r="D284" s="57"/>
      <c r="E284" s="57"/>
      <c r="F284" s="57"/>
      <c r="G284" s="58"/>
      <c r="H284" s="57"/>
      <c r="I284" s="57"/>
      <c r="J284" s="58"/>
      <c r="K284" s="57"/>
      <c r="L284" s="57"/>
      <c r="M284" s="58"/>
      <c r="N284" s="60"/>
    </row>
    <row r="285" spans="1:14">
      <c r="A285" s="57"/>
      <c r="B285" s="57"/>
      <c r="C285" s="57"/>
      <c r="D285" s="57"/>
      <c r="E285" s="57"/>
      <c r="F285" s="57"/>
      <c r="G285" s="58"/>
      <c r="H285" s="57"/>
      <c r="I285" s="57"/>
      <c r="J285" s="58"/>
      <c r="K285" s="57"/>
      <c r="L285" s="57"/>
      <c r="M285" s="58"/>
      <c r="N285" s="60"/>
    </row>
    <row r="286" spans="1:14">
      <c r="A286" s="57"/>
      <c r="B286" s="57"/>
      <c r="C286" s="57"/>
      <c r="D286" s="57"/>
      <c r="E286" s="57"/>
      <c r="F286" s="57"/>
      <c r="G286" s="58"/>
      <c r="H286" s="57"/>
      <c r="I286" s="57"/>
      <c r="J286" s="58"/>
      <c r="K286" s="57"/>
      <c r="L286" s="57"/>
      <c r="M286" s="58"/>
      <c r="N286" s="60"/>
    </row>
    <row r="287" spans="1:14">
      <c r="A287" s="57"/>
      <c r="B287" s="57"/>
      <c r="C287" s="57"/>
      <c r="D287" s="57"/>
      <c r="E287" s="57"/>
      <c r="F287" s="57"/>
      <c r="G287" s="58"/>
      <c r="H287" s="57"/>
      <c r="I287" s="57"/>
      <c r="J287" s="58"/>
      <c r="K287" s="57"/>
      <c r="L287" s="57"/>
      <c r="M287" s="58"/>
      <c r="N287" s="60"/>
    </row>
    <row r="288" spans="1:14">
      <c r="A288" s="57"/>
      <c r="B288" s="57"/>
      <c r="C288" s="57"/>
      <c r="D288" s="57"/>
      <c r="E288" s="57"/>
      <c r="F288" s="57"/>
      <c r="G288" s="58"/>
      <c r="H288" s="57"/>
      <c r="I288" s="57"/>
      <c r="J288" s="58"/>
      <c r="K288" s="57"/>
      <c r="L288" s="57"/>
      <c r="M288" s="58"/>
      <c r="N288" s="60"/>
    </row>
    <row r="289" spans="1:14">
      <c r="A289" s="57"/>
      <c r="B289" s="57"/>
      <c r="C289" s="57"/>
      <c r="D289" s="57"/>
      <c r="E289" s="57"/>
      <c r="F289" s="57"/>
      <c r="G289" s="58"/>
      <c r="H289" s="57"/>
      <c r="I289" s="57"/>
      <c r="J289" s="58"/>
      <c r="K289" s="57"/>
      <c r="L289" s="57"/>
      <c r="M289" s="58"/>
      <c r="N289" s="60"/>
    </row>
    <row r="290" spans="1:14">
      <c r="A290" s="57"/>
      <c r="B290" s="57"/>
      <c r="C290" s="57"/>
      <c r="D290" s="57"/>
      <c r="E290" s="57"/>
      <c r="F290" s="57"/>
      <c r="G290" s="58"/>
      <c r="H290" s="57"/>
      <c r="I290" s="57"/>
      <c r="J290" s="58"/>
      <c r="K290" s="57"/>
      <c r="L290" s="57"/>
      <c r="M290" s="58"/>
      <c r="N290" s="60"/>
    </row>
    <row r="291" spans="1:14">
      <c r="A291" s="57"/>
      <c r="B291" s="57"/>
      <c r="C291" s="57"/>
      <c r="D291" s="57"/>
      <c r="E291" s="57"/>
      <c r="F291" s="57"/>
      <c r="G291" s="58"/>
      <c r="H291" s="57"/>
      <c r="I291" s="57"/>
      <c r="J291" s="58"/>
      <c r="K291" s="57"/>
      <c r="L291" s="57"/>
      <c r="M291" s="58"/>
      <c r="N291" s="60"/>
    </row>
    <row r="292" spans="1:14">
      <c r="A292" s="57"/>
      <c r="B292" s="57"/>
      <c r="C292" s="57"/>
      <c r="D292" s="57"/>
      <c r="E292" s="57"/>
      <c r="F292" s="57"/>
      <c r="G292" s="58"/>
      <c r="H292" s="57"/>
      <c r="I292" s="57"/>
      <c r="J292" s="58"/>
      <c r="K292" s="57"/>
      <c r="L292" s="57"/>
      <c r="M292" s="58"/>
      <c r="N292" s="60"/>
    </row>
    <row r="293" spans="1:14">
      <c r="A293" s="57"/>
      <c r="B293" s="57"/>
      <c r="C293" s="57"/>
      <c r="D293" s="57"/>
      <c r="E293" s="57"/>
      <c r="F293" s="57"/>
      <c r="G293" s="58"/>
      <c r="H293" s="57"/>
      <c r="I293" s="57"/>
      <c r="J293" s="58"/>
      <c r="K293" s="57"/>
      <c r="L293" s="57"/>
      <c r="M293" s="58"/>
      <c r="N293" s="60"/>
    </row>
    <row r="294" spans="1:14">
      <c r="A294" s="57"/>
      <c r="B294" s="57"/>
      <c r="C294" s="57"/>
      <c r="D294" s="57"/>
      <c r="E294" s="57"/>
      <c r="F294" s="57"/>
      <c r="G294" s="58"/>
      <c r="H294" s="57"/>
      <c r="I294" s="57"/>
      <c r="J294" s="58"/>
      <c r="K294" s="57"/>
      <c r="L294" s="57"/>
      <c r="M294" s="58"/>
      <c r="N294" s="60"/>
    </row>
    <row r="295" spans="1:14">
      <c r="A295" s="57"/>
      <c r="B295" s="57"/>
      <c r="C295" s="57"/>
      <c r="D295" s="57"/>
      <c r="E295" s="57"/>
      <c r="F295" s="57"/>
      <c r="G295" s="58"/>
      <c r="H295" s="57"/>
      <c r="I295" s="57"/>
      <c r="J295" s="58"/>
      <c r="K295" s="57"/>
      <c r="L295" s="57"/>
      <c r="M295" s="58"/>
      <c r="N295" s="60"/>
    </row>
    <row r="296" spans="1:14">
      <c r="A296" s="57"/>
      <c r="B296" s="57"/>
      <c r="C296" s="57"/>
      <c r="D296" s="57"/>
      <c r="E296" s="57"/>
      <c r="F296" s="57"/>
      <c r="G296" s="58"/>
      <c r="H296" s="57"/>
      <c r="I296" s="57"/>
      <c r="J296" s="58"/>
      <c r="K296" s="57"/>
      <c r="L296" s="57"/>
      <c r="M296" s="58"/>
      <c r="N296" s="60"/>
    </row>
    <row r="297" spans="1:14">
      <c r="A297" s="57"/>
      <c r="B297" s="57"/>
      <c r="C297" s="57"/>
      <c r="D297" s="57"/>
      <c r="E297" s="57"/>
      <c r="F297" s="57"/>
      <c r="G297" s="58"/>
      <c r="H297" s="57"/>
      <c r="I297" s="57"/>
      <c r="J297" s="58"/>
      <c r="K297" s="57"/>
      <c r="L297" s="57"/>
      <c r="M297" s="58"/>
      <c r="N297" s="60"/>
    </row>
    <row r="298" spans="1:14">
      <c r="A298" s="57"/>
      <c r="B298" s="57"/>
      <c r="C298" s="57"/>
      <c r="D298" s="57"/>
      <c r="E298" s="57"/>
      <c r="F298" s="57"/>
      <c r="G298" s="58"/>
      <c r="H298" s="57"/>
      <c r="I298" s="57"/>
      <c r="J298" s="58"/>
      <c r="K298" s="57"/>
      <c r="L298" s="57"/>
      <c r="M298" s="58"/>
      <c r="N298" s="60"/>
    </row>
    <row r="299" spans="1:14">
      <c r="A299" s="57"/>
      <c r="B299" s="57"/>
      <c r="C299" s="57"/>
      <c r="D299" s="57"/>
      <c r="E299" s="57"/>
      <c r="F299" s="57"/>
      <c r="G299" s="58"/>
      <c r="H299" s="57"/>
      <c r="I299" s="57"/>
      <c r="J299" s="58"/>
      <c r="K299" s="57"/>
      <c r="L299" s="57"/>
      <c r="M299" s="58"/>
      <c r="N299" s="60"/>
    </row>
    <row r="300" spans="1:14">
      <c r="A300" s="57"/>
      <c r="B300" s="57"/>
      <c r="C300" s="57"/>
      <c r="D300" s="57"/>
      <c r="E300" s="57"/>
      <c r="F300" s="57"/>
      <c r="G300" s="58"/>
      <c r="H300" s="57"/>
      <c r="I300" s="57"/>
      <c r="J300" s="58"/>
      <c r="K300" s="57"/>
      <c r="L300" s="57"/>
      <c r="M300" s="58"/>
      <c r="N300" s="60"/>
    </row>
    <row r="301" spans="1:14">
      <c r="A301" s="57"/>
      <c r="B301" s="57"/>
      <c r="C301" s="57"/>
      <c r="D301" s="57"/>
      <c r="E301" s="57"/>
      <c r="F301" s="57"/>
      <c r="G301" s="58"/>
      <c r="H301" s="57"/>
      <c r="I301" s="57"/>
      <c r="J301" s="58"/>
      <c r="K301" s="57"/>
      <c r="L301" s="57"/>
      <c r="M301" s="58"/>
      <c r="N301" s="60"/>
    </row>
    <row r="302" spans="1:14">
      <c r="A302" s="57"/>
      <c r="B302" s="57"/>
      <c r="C302" s="57"/>
      <c r="D302" s="57"/>
      <c r="E302" s="57"/>
      <c r="F302" s="57"/>
      <c r="G302" s="58"/>
      <c r="H302" s="57"/>
      <c r="I302" s="57"/>
      <c r="J302" s="58"/>
      <c r="K302" s="57"/>
      <c r="L302" s="57"/>
      <c r="M302" s="58"/>
      <c r="N302" s="60"/>
    </row>
    <row r="303" spans="1:14">
      <c r="A303" s="57"/>
      <c r="B303" s="57"/>
      <c r="C303" s="57"/>
      <c r="D303" s="57"/>
      <c r="E303" s="57"/>
      <c r="F303" s="57"/>
      <c r="G303" s="58"/>
      <c r="H303" s="57"/>
      <c r="I303" s="57"/>
      <c r="J303" s="58"/>
      <c r="K303" s="57"/>
      <c r="L303" s="57"/>
      <c r="M303" s="58"/>
      <c r="N303" s="60"/>
    </row>
    <row r="304" spans="1:14">
      <c r="A304" s="57"/>
      <c r="B304" s="57"/>
      <c r="C304" s="57"/>
      <c r="D304" s="57"/>
      <c r="E304" s="57"/>
      <c r="F304" s="57"/>
      <c r="G304" s="58"/>
      <c r="H304" s="57"/>
      <c r="I304" s="57"/>
      <c r="J304" s="58"/>
      <c r="K304" s="57"/>
      <c r="L304" s="57"/>
      <c r="M304" s="58"/>
      <c r="N304" s="60"/>
    </row>
    <row r="305" spans="1:14">
      <c r="A305" s="57"/>
      <c r="B305" s="57"/>
      <c r="C305" s="57"/>
      <c r="D305" s="57"/>
      <c r="E305" s="57"/>
      <c r="F305" s="57"/>
      <c r="G305" s="58"/>
      <c r="H305" s="57"/>
      <c r="I305" s="57"/>
      <c r="J305" s="58"/>
      <c r="K305" s="57"/>
      <c r="L305" s="57"/>
      <c r="M305" s="58"/>
      <c r="N305" s="60"/>
    </row>
    <row r="306" spans="1:14">
      <c r="A306" s="57"/>
      <c r="B306" s="57"/>
      <c r="C306" s="57"/>
      <c r="D306" s="57"/>
      <c r="E306" s="57"/>
      <c r="F306" s="57"/>
      <c r="G306" s="58"/>
      <c r="H306" s="57"/>
      <c r="I306" s="57"/>
      <c r="J306" s="58"/>
      <c r="K306" s="57"/>
      <c r="L306" s="57"/>
      <c r="M306" s="58"/>
      <c r="N306" s="60"/>
    </row>
    <row r="307" spans="1:14">
      <c r="A307" s="57"/>
      <c r="B307" s="57"/>
      <c r="C307" s="57"/>
      <c r="D307" s="57"/>
      <c r="E307" s="57"/>
      <c r="F307" s="57"/>
      <c r="G307" s="58"/>
      <c r="H307" s="57"/>
      <c r="I307" s="57"/>
      <c r="J307" s="58"/>
      <c r="K307" s="57"/>
      <c r="L307" s="57"/>
      <c r="M307" s="58"/>
      <c r="N307" s="60"/>
    </row>
    <row r="308" spans="1:14">
      <c r="A308" s="57"/>
      <c r="B308" s="57"/>
      <c r="C308" s="57"/>
      <c r="D308" s="57"/>
      <c r="E308" s="57"/>
      <c r="F308" s="57"/>
      <c r="G308" s="58"/>
      <c r="H308" s="57"/>
      <c r="I308" s="57"/>
      <c r="J308" s="58"/>
      <c r="K308" s="57"/>
      <c r="L308" s="57"/>
      <c r="M308" s="58"/>
      <c r="N308" s="60"/>
    </row>
    <row r="309" spans="1:14">
      <c r="A309" s="57"/>
      <c r="B309" s="57"/>
      <c r="C309" s="57"/>
      <c r="D309" s="57"/>
      <c r="E309" s="57"/>
      <c r="F309" s="57"/>
      <c r="G309" s="58"/>
      <c r="H309" s="57"/>
      <c r="I309" s="57"/>
      <c r="J309" s="58"/>
      <c r="K309" s="57"/>
      <c r="L309" s="57"/>
      <c r="M309" s="58"/>
      <c r="N309" s="60"/>
    </row>
    <row r="310" spans="1:14">
      <c r="A310" s="57"/>
      <c r="B310" s="57"/>
      <c r="C310" s="57"/>
      <c r="D310" s="57"/>
      <c r="E310" s="57"/>
      <c r="F310" s="57"/>
      <c r="G310" s="58"/>
      <c r="H310" s="57"/>
      <c r="I310" s="57"/>
      <c r="J310" s="58"/>
      <c r="K310" s="57"/>
      <c r="L310" s="57"/>
      <c r="M310" s="58"/>
      <c r="N310" s="60"/>
    </row>
    <row r="311" spans="1:14">
      <c r="A311" s="57"/>
      <c r="B311" s="57"/>
      <c r="C311" s="57"/>
      <c r="D311" s="57"/>
      <c r="E311" s="57"/>
      <c r="F311" s="57"/>
      <c r="G311" s="58"/>
      <c r="H311" s="57"/>
      <c r="I311" s="57"/>
      <c r="J311" s="58"/>
      <c r="K311" s="57"/>
      <c r="L311" s="57"/>
      <c r="M311" s="58"/>
      <c r="N311" s="60"/>
    </row>
    <row r="312" spans="1:14">
      <c r="A312" s="57"/>
      <c r="B312" s="57"/>
      <c r="C312" s="57"/>
      <c r="D312" s="57"/>
      <c r="E312" s="57"/>
      <c r="F312" s="57"/>
      <c r="G312" s="58"/>
      <c r="H312" s="57"/>
      <c r="I312" s="57"/>
      <c r="J312" s="58"/>
      <c r="K312" s="57"/>
      <c r="L312" s="57"/>
      <c r="M312" s="58"/>
      <c r="N312" s="60"/>
    </row>
    <row r="313" spans="1:14">
      <c r="A313" s="57"/>
      <c r="B313" s="57"/>
      <c r="C313" s="57"/>
      <c r="D313" s="57"/>
      <c r="E313" s="57"/>
      <c r="F313" s="57"/>
      <c r="G313" s="58"/>
      <c r="H313" s="57"/>
      <c r="I313" s="57"/>
      <c r="J313" s="58"/>
      <c r="K313" s="57"/>
      <c r="L313" s="57"/>
      <c r="M313" s="58"/>
      <c r="N313" s="60"/>
    </row>
    <row r="314" spans="1:14">
      <c r="A314" s="57"/>
      <c r="B314" s="57"/>
      <c r="C314" s="57"/>
      <c r="D314" s="57"/>
      <c r="E314" s="57"/>
      <c r="F314" s="57"/>
      <c r="G314" s="58"/>
      <c r="H314" s="57"/>
      <c r="I314" s="57"/>
      <c r="J314" s="58"/>
      <c r="K314" s="57"/>
      <c r="L314" s="57"/>
      <c r="M314" s="58"/>
      <c r="N314" s="60"/>
    </row>
    <row r="315" spans="1:14">
      <c r="A315" s="57"/>
      <c r="B315" s="57"/>
      <c r="C315" s="57"/>
      <c r="D315" s="57"/>
      <c r="E315" s="57"/>
      <c r="F315" s="57"/>
      <c r="G315" s="58"/>
      <c r="H315" s="57"/>
      <c r="I315" s="57"/>
      <c r="J315" s="58"/>
      <c r="K315" s="57"/>
      <c r="L315" s="57"/>
      <c r="M315" s="58"/>
      <c r="N315" s="60"/>
    </row>
    <row r="316" spans="1:14">
      <c r="A316" s="57"/>
      <c r="B316" s="57"/>
      <c r="C316" s="57"/>
      <c r="D316" s="57"/>
      <c r="E316" s="57"/>
      <c r="F316" s="57"/>
      <c r="G316" s="58"/>
      <c r="H316" s="57"/>
      <c r="I316" s="57"/>
      <c r="J316" s="58"/>
      <c r="K316" s="57"/>
      <c r="L316" s="57"/>
      <c r="M316" s="58"/>
      <c r="N316" s="60"/>
    </row>
    <row r="317" spans="1:14">
      <c r="A317" s="57"/>
      <c r="B317" s="57"/>
      <c r="C317" s="57"/>
      <c r="D317" s="57"/>
      <c r="E317" s="57"/>
      <c r="F317" s="57"/>
      <c r="G317" s="58"/>
      <c r="H317" s="57"/>
      <c r="I317" s="57"/>
      <c r="J317" s="58"/>
      <c r="K317" s="57"/>
      <c r="L317" s="57"/>
      <c r="M317" s="58"/>
      <c r="N317" s="60"/>
    </row>
    <row r="318" spans="1:14">
      <c r="A318" s="57"/>
      <c r="B318" s="57"/>
      <c r="C318" s="57"/>
      <c r="D318" s="57"/>
      <c r="E318" s="57"/>
      <c r="F318" s="57"/>
      <c r="G318" s="58"/>
      <c r="H318" s="57"/>
      <c r="I318" s="57"/>
      <c r="J318" s="58"/>
      <c r="K318" s="57"/>
      <c r="L318" s="57"/>
      <c r="M318" s="58"/>
      <c r="N318" s="60"/>
    </row>
    <row r="319" spans="1:14">
      <c r="A319" s="57"/>
      <c r="B319" s="57"/>
      <c r="C319" s="57"/>
      <c r="D319" s="57"/>
      <c r="E319" s="57"/>
      <c r="F319" s="57"/>
      <c r="G319" s="58"/>
      <c r="H319" s="57"/>
      <c r="I319" s="57"/>
      <c r="J319" s="58"/>
      <c r="K319" s="57"/>
      <c r="L319" s="57"/>
      <c r="M319" s="58"/>
      <c r="N319" s="60"/>
    </row>
    <row r="320" spans="1:14">
      <c r="A320" s="57"/>
      <c r="B320" s="57"/>
      <c r="C320" s="57"/>
      <c r="D320" s="57"/>
      <c r="E320" s="57"/>
      <c r="F320" s="57"/>
      <c r="G320" s="58"/>
      <c r="H320" s="57"/>
      <c r="I320" s="57"/>
      <c r="J320" s="58"/>
      <c r="K320" s="57"/>
      <c r="L320" s="57"/>
      <c r="M320" s="58"/>
      <c r="N320" s="60"/>
    </row>
    <row r="321" spans="1:14">
      <c r="A321" s="57"/>
      <c r="B321" s="57"/>
      <c r="C321" s="57"/>
      <c r="D321" s="57"/>
      <c r="E321" s="57"/>
      <c r="F321" s="57"/>
      <c r="G321" s="58"/>
      <c r="H321" s="57"/>
      <c r="I321" s="57"/>
      <c r="J321" s="58"/>
      <c r="K321" s="57"/>
      <c r="L321" s="57"/>
      <c r="M321" s="58"/>
      <c r="N321" s="60"/>
    </row>
    <row r="322" spans="1:14">
      <c r="A322" s="57"/>
      <c r="B322" s="57"/>
      <c r="C322" s="57"/>
      <c r="D322" s="57"/>
      <c r="E322" s="57"/>
      <c r="F322" s="57"/>
      <c r="G322" s="58"/>
      <c r="H322" s="57"/>
      <c r="I322" s="57"/>
      <c r="J322" s="58"/>
      <c r="K322" s="57"/>
      <c r="L322" s="57"/>
      <c r="M322" s="58"/>
      <c r="N322" s="60"/>
    </row>
    <row r="323" spans="1:14">
      <c r="A323" s="57"/>
      <c r="B323" s="57"/>
      <c r="C323" s="57"/>
      <c r="D323" s="57"/>
      <c r="E323" s="57"/>
      <c r="F323" s="57"/>
      <c r="G323" s="58"/>
      <c r="H323" s="57"/>
      <c r="I323" s="57"/>
      <c r="J323" s="58"/>
      <c r="K323" s="57"/>
      <c r="L323" s="57"/>
      <c r="M323" s="58"/>
      <c r="N323" s="60"/>
    </row>
    <row r="324" spans="1:14">
      <c r="A324" s="57"/>
      <c r="B324" s="57"/>
      <c r="C324" s="57"/>
      <c r="D324" s="57"/>
      <c r="E324" s="57"/>
      <c r="F324" s="57"/>
      <c r="G324" s="58"/>
      <c r="H324" s="57"/>
      <c r="I324" s="57"/>
      <c r="J324" s="58"/>
      <c r="K324" s="57"/>
      <c r="L324" s="57"/>
      <c r="M324" s="58"/>
      <c r="N324" s="60"/>
    </row>
    <row r="325" spans="1:14">
      <c r="A325" s="57"/>
      <c r="B325" s="57"/>
      <c r="C325" s="57"/>
      <c r="D325" s="57"/>
      <c r="E325" s="57"/>
      <c r="F325" s="57"/>
      <c r="G325" s="58"/>
      <c r="H325" s="57"/>
      <c r="I325" s="57"/>
      <c r="J325" s="58"/>
      <c r="K325" s="57"/>
      <c r="L325" s="57"/>
      <c r="M325" s="58"/>
      <c r="N325" s="60"/>
    </row>
    <row r="326" spans="1:14">
      <c r="A326" s="57"/>
      <c r="B326" s="57"/>
      <c r="C326" s="57"/>
      <c r="D326" s="57"/>
      <c r="E326" s="57"/>
      <c r="F326" s="57"/>
      <c r="G326" s="58"/>
      <c r="H326" s="57"/>
      <c r="I326" s="57"/>
      <c r="J326" s="58"/>
      <c r="K326" s="57"/>
      <c r="L326" s="57"/>
      <c r="M326" s="58"/>
      <c r="N326" s="60"/>
    </row>
    <row r="327" spans="1:14">
      <c r="A327" s="57"/>
      <c r="B327" s="57"/>
      <c r="C327" s="57"/>
      <c r="D327" s="57"/>
      <c r="E327" s="57"/>
      <c r="F327" s="57"/>
      <c r="G327" s="58"/>
      <c r="H327" s="57"/>
      <c r="I327" s="57"/>
      <c r="J327" s="58"/>
      <c r="K327" s="57"/>
      <c r="L327" s="57"/>
      <c r="M327" s="58"/>
      <c r="N327" s="60"/>
    </row>
    <row r="328" spans="1:14">
      <c r="A328" s="57"/>
      <c r="B328" s="57"/>
      <c r="C328" s="57"/>
      <c r="D328" s="57"/>
      <c r="E328" s="57"/>
      <c r="F328" s="57"/>
      <c r="G328" s="58"/>
      <c r="H328" s="57"/>
      <c r="I328" s="57"/>
      <c r="J328" s="58"/>
      <c r="K328" s="57"/>
      <c r="L328" s="57"/>
      <c r="M328" s="58"/>
      <c r="N328" s="60"/>
    </row>
    <row r="329" spans="1:14">
      <c r="A329" s="57"/>
      <c r="B329" s="57"/>
      <c r="C329" s="57"/>
      <c r="D329" s="57"/>
      <c r="E329" s="57"/>
      <c r="F329" s="57"/>
      <c r="G329" s="58"/>
      <c r="H329" s="57"/>
      <c r="I329" s="57"/>
      <c r="J329" s="58"/>
      <c r="K329" s="57"/>
      <c r="L329" s="57"/>
      <c r="M329" s="58"/>
      <c r="N329" s="60"/>
    </row>
    <row r="330" spans="1:14">
      <c r="A330" s="57"/>
      <c r="B330" s="57"/>
      <c r="C330" s="57"/>
      <c r="D330" s="57"/>
      <c r="E330" s="57"/>
      <c r="F330" s="57"/>
      <c r="G330" s="58"/>
      <c r="H330" s="57"/>
      <c r="I330" s="57"/>
      <c r="J330" s="58"/>
      <c r="K330" s="57"/>
      <c r="L330" s="57"/>
      <c r="M330" s="58"/>
      <c r="N330" s="60"/>
    </row>
    <row r="331" spans="1:14">
      <c r="A331" s="57"/>
      <c r="B331" s="57"/>
      <c r="C331" s="57"/>
      <c r="D331" s="57"/>
      <c r="E331" s="57"/>
      <c r="F331" s="57"/>
      <c r="G331" s="58"/>
      <c r="H331" s="57"/>
      <c r="I331" s="57"/>
      <c r="J331" s="58"/>
      <c r="K331" s="57"/>
      <c r="L331" s="57"/>
      <c r="M331" s="58"/>
      <c r="N331" s="60"/>
    </row>
    <row r="332" spans="1:14">
      <c r="A332" s="57"/>
      <c r="B332" s="57"/>
      <c r="C332" s="57"/>
      <c r="D332" s="57"/>
      <c r="E332" s="57"/>
      <c r="F332" s="57"/>
      <c r="G332" s="58"/>
      <c r="H332" s="57"/>
      <c r="I332" s="57"/>
      <c r="J332" s="58"/>
      <c r="K332" s="57"/>
      <c r="L332" s="57"/>
      <c r="M332" s="58"/>
      <c r="N332" s="60"/>
    </row>
    <row r="333" spans="1:14">
      <c r="A333" s="57"/>
      <c r="B333" s="57"/>
      <c r="C333" s="57"/>
      <c r="D333" s="57"/>
      <c r="E333" s="57"/>
      <c r="F333" s="57"/>
      <c r="G333" s="58"/>
      <c r="H333" s="57"/>
      <c r="I333" s="57"/>
      <c r="J333" s="58"/>
      <c r="K333" s="57"/>
      <c r="L333" s="57"/>
      <c r="M333" s="58"/>
      <c r="N333" s="60"/>
    </row>
    <row r="334" spans="1:14">
      <c r="A334" s="57"/>
      <c r="B334" s="57"/>
      <c r="C334" s="57"/>
      <c r="D334" s="57"/>
      <c r="E334" s="57"/>
      <c r="F334" s="57"/>
      <c r="G334" s="58"/>
      <c r="H334" s="57"/>
      <c r="I334" s="57"/>
      <c r="J334" s="58"/>
      <c r="K334" s="57"/>
      <c r="L334" s="57"/>
      <c r="M334" s="58"/>
      <c r="N334" s="60"/>
    </row>
    <row r="335" spans="1:14">
      <c r="A335" s="57"/>
      <c r="B335" s="57"/>
      <c r="C335" s="57"/>
      <c r="D335" s="57"/>
      <c r="E335" s="57"/>
      <c r="F335" s="57"/>
      <c r="G335" s="58"/>
      <c r="H335" s="57"/>
      <c r="I335" s="57"/>
      <c r="J335" s="58"/>
      <c r="K335" s="57"/>
      <c r="L335" s="57"/>
      <c r="M335" s="58"/>
      <c r="N335" s="60"/>
    </row>
    <row r="336" spans="1:14">
      <c r="A336" s="57"/>
      <c r="B336" s="57"/>
      <c r="C336" s="57"/>
      <c r="D336" s="57"/>
      <c r="E336" s="57"/>
      <c r="F336" s="57"/>
      <c r="G336" s="58"/>
      <c r="H336" s="57"/>
      <c r="I336" s="57"/>
      <c r="J336" s="58"/>
      <c r="K336" s="57"/>
      <c r="L336" s="57"/>
      <c r="M336" s="58"/>
      <c r="N336" s="60"/>
    </row>
    <row r="337" spans="1:14">
      <c r="A337" s="57"/>
      <c r="B337" s="57"/>
      <c r="C337" s="57"/>
      <c r="D337" s="57"/>
      <c r="E337" s="57"/>
      <c r="F337" s="57"/>
      <c r="G337" s="58"/>
      <c r="H337" s="57"/>
      <c r="I337" s="57"/>
      <c r="J337" s="58"/>
      <c r="K337" s="57"/>
      <c r="L337" s="57"/>
      <c r="M337" s="58"/>
      <c r="N337" s="60"/>
    </row>
    <row r="338" spans="1:14">
      <c r="A338" s="57"/>
      <c r="B338" s="57"/>
      <c r="C338" s="57"/>
      <c r="D338" s="57"/>
      <c r="E338" s="57"/>
      <c r="F338" s="57"/>
      <c r="G338" s="58"/>
      <c r="H338" s="57"/>
      <c r="I338" s="57"/>
      <c r="J338" s="58"/>
      <c r="K338" s="57"/>
      <c r="L338" s="57"/>
      <c r="M338" s="58"/>
      <c r="N338" s="60"/>
    </row>
    <row r="339" spans="1:14">
      <c r="A339" s="57"/>
      <c r="B339" s="57"/>
      <c r="C339" s="57"/>
      <c r="D339" s="57"/>
      <c r="E339" s="57"/>
      <c r="F339" s="57"/>
      <c r="G339" s="58"/>
      <c r="H339" s="57"/>
      <c r="I339" s="57"/>
      <c r="J339" s="58"/>
      <c r="K339" s="57"/>
      <c r="L339" s="57"/>
      <c r="M339" s="58"/>
      <c r="N339" s="60"/>
    </row>
    <row r="340" spans="1:14">
      <c r="A340" s="57"/>
      <c r="B340" s="57"/>
      <c r="C340" s="57"/>
      <c r="D340" s="57"/>
      <c r="E340" s="57"/>
      <c r="F340" s="57"/>
      <c r="G340" s="58"/>
      <c r="H340" s="57"/>
      <c r="I340" s="57"/>
      <c r="J340" s="58"/>
      <c r="K340" s="57"/>
      <c r="L340" s="57"/>
      <c r="M340" s="58"/>
      <c r="N340" s="60"/>
    </row>
    <row r="341" spans="1:14">
      <c r="A341" s="57"/>
      <c r="B341" s="57"/>
      <c r="C341" s="57"/>
      <c r="D341" s="57"/>
      <c r="E341" s="57"/>
      <c r="F341" s="57"/>
      <c r="G341" s="58"/>
      <c r="H341" s="57"/>
      <c r="I341" s="57"/>
      <c r="J341" s="58"/>
      <c r="K341" s="57"/>
      <c r="L341" s="57"/>
      <c r="M341" s="58"/>
      <c r="N341" s="60"/>
    </row>
    <row r="342" spans="1:14">
      <c r="A342" s="57"/>
      <c r="B342" s="57"/>
      <c r="C342" s="57"/>
      <c r="D342" s="57"/>
      <c r="E342" s="57"/>
      <c r="F342" s="57"/>
      <c r="G342" s="58"/>
      <c r="H342" s="57"/>
      <c r="I342" s="57"/>
      <c r="J342" s="58"/>
      <c r="K342" s="57"/>
      <c r="L342" s="57"/>
      <c r="M342" s="58"/>
      <c r="N342" s="60"/>
    </row>
    <row r="343" spans="1:14">
      <c r="A343" s="57"/>
      <c r="B343" s="57"/>
      <c r="C343" s="57"/>
      <c r="D343" s="57"/>
      <c r="E343" s="57"/>
      <c r="F343" s="57"/>
      <c r="G343" s="58"/>
      <c r="H343" s="57"/>
      <c r="I343" s="57"/>
      <c r="J343" s="58"/>
      <c r="K343" s="57"/>
      <c r="L343" s="57"/>
      <c r="M343" s="58"/>
      <c r="N343" s="60"/>
    </row>
    <row r="344" spans="1:14">
      <c r="A344" s="57"/>
      <c r="B344" s="57"/>
      <c r="C344" s="57"/>
      <c r="D344" s="57"/>
      <c r="E344" s="57"/>
      <c r="F344" s="57"/>
      <c r="G344" s="58"/>
      <c r="H344" s="57"/>
      <c r="I344" s="57"/>
      <c r="J344" s="58"/>
      <c r="K344" s="57"/>
      <c r="L344" s="57"/>
      <c r="M344" s="58"/>
      <c r="N344" s="60"/>
    </row>
    <row r="345" spans="1:14">
      <c r="A345" s="57"/>
      <c r="B345" s="57"/>
      <c r="C345" s="57"/>
      <c r="D345" s="57"/>
      <c r="E345" s="57"/>
      <c r="F345" s="57"/>
      <c r="G345" s="58"/>
      <c r="H345" s="57"/>
      <c r="I345" s="57"/>
      <c r="J345" s="58"/>
      <c r="K345" s="57"/>
      <c r="L345" s="57"/>
      <c r="M345" s="58"/>
      <c r="N345" s="60"/>
    </row>
    <row r="346" spans="1:14">
      <c r="A346" s="57"/>
      <c r="B346" s="57"/>
      <c r="C346" s="57"/>
      <c r="D346" s="57"/>
      <c r="E346" s="57"/>
      <c r="F346" s="57"/>
      <c r="G346" s="58"/>
      <c r="H346" s="57"/>
      <c r="I346" s="57"/>
      <c r="J346" s="58"/>
      <c r="K346" s="57"/>
      <c r="L346" s="57"/>
      <c r="M346" s="58"/>
      <c r="N346" s="60"/>
    </row>
    <row r="347" spans="1:14">
      <c r="A347" s="57"/>
      <c r="B347" s="57"/>
      <c r="C347" s="57"/>
      <c r="D347" s="57"/>
      <c r="E347" s="57"/>
      <c r="F347" s="57"/>
      <c r="G347" s="58"/>
      <c r="H347" s="57"/>
      <c r="I347" s="57"/>
      <c r="J347" s="58"/>
      <c r="K347" s="57"/>
      <c r="L347" s="57"/>
      <c r="M347" s="58"/>
      <c r="N347" s="60"/>
    </row>
    <row r="348" spans="1:14">
      <c r="A348" s="57"/>
      <c r="B348" s="57"/>
      <c r="C348" s="57"/>
      <c r="D348" s="57"/>
      <c r="E348" s="57"/>
      <c r="F348" s="57"/>
      <c r="G348" s="58"/>
      <c r="H348" s="57"/>
      <c r="I348" s="57"/>
      <c r="J348" s="58"/>
      <c r="K348" s="57"/>
      <c r="L348" s="57"/>
      <c r="M348" s="58"/>
      <c r="N348" s="60"/>
    </row>
    <row r="349" spans="1:14">
      <c r="A349" s="57"/>
      <c r="B349" s="57"/>
      <c r="C349" s="57"/>
      <c r="D349" s="57"/>
      <c r="E349" s="57"/>
      <c r="F349" s="57"/>
      <c r="G349" s="58"/>
      <c r="H349" s="57"/>
      <c r="I349" s="57"/>
      <c r="J349" s="58"/>
      <c r="K349" s="57"/>
      <c r="L349" s="57"/>
      <c r="M349" s="58"/>
      <c r="N349" s="60"/>
    </row>
    <row r="350" spans="1:14">
      <c r="A350" s="57"/>
      <c r="B350" s="57"/>
      <c r="C350" s="57"/>
      <c r="D350" s="57"/>
      <c r="E350" s="57"/>
      <c r="F350" s="57"/>
      <c r="G350" s="58"/>
      <c r="H350" s="57"/>
      <c r="I350" s="57"/>
      <c r="J350" s="58"/>
      <c r="K350" s="57"/>
      <c r="L350" s="57"/>
      <c r="M350" s="58"/>
      <c r="N350" s="60"/>
    </row>
    <row r="351" spans="1:14">
      <c r="A351" s="57"/>
      <c r="B351" s="57"/>
      <c r="C351" s="57"/>
      <c r="D351" s="57"/>
      <c r="E351" s="57"/>
      <c r="F351" s="57"/>
      <c r="G351" s="58"/>
      <c r="H351" s="57"/>
      <c r="I351" s="57"/>
      <c r="J351" s="58"/>
      <c r="K351" s="57"/>
      <c r="L351" s="57"/>
      <c r="M351" s="58"/>
      <c r="N351" s="60"/>
    </row>
    <row r="352" spans="1:14">
      <c r="A352" s="57"/>
      <c r="B352" s="57"/>
      <c r="C352" s="57"/>
      <c r="D352" s="57"/>
      <c r="E352" s="57"/>
      <c r="F352" s="57"/>
      <c r="G352" s="58"/>
      <c r="H352" s="57"/>
      <c r="I352" s="57"/>
      <c r="J352" s="58"/>
      <c r="K352" s="57"/>
      <c r="L352" s="57"/>
      <c r="M352" s="58"/>
      <c r="N352" s="60"/>
    </row>
    <row r="353" spans="1:14">
      <c r="A353" s="57"/>
      <c r="B353" s="57"/>
      <c r="C353" s="57"/>
      <c r="D353" s="57"/>
      <c r="E353" s="57"/>
      <c r="F353" s="57"/>
      <c r="G353" s="58"/>
      <c r="H353" s="57"/>
      <c r="I353" s="57"/>
      <c r="J353" s="58"/>
      <c r="K353" s="57"/>
      <c r="L353" s="57"/>
      <c r="M353" s="58"/>
      <c r="N353" s="60"/>
    </row>
    <row r="354" spans="1:14">
      <c r="A354" s="57"/>
      <c r="B354" s="57"/>
      <c r="C354" s="57"/>
      <c r="D354" s="57"/>
      <c r="E354" s="57"/>
      <c r="F354" s="57"/>
      <c r="G354" s="58"/>
      <c r="H354" s="57"/>
      <c r="I354" s="57"/>
      <c r="J354" s="58"/>
      <c r="K354" s="57"/>
      <c r="L354" s="57"/>
      <c r="M354" s="58"/>
      <c r="N354" s="60"/>
    </row>
    <row r="355" spans="1:14">
      <c r="A355" s="57"/>
      <c r="B355" s="57"/>
      <c r="C355" s="57"/>
      <c r="D355" s="57"/>
      <c r="E355" s="57"/>
      <c r="F355" s="57"/>
      <c r="G355" s="58"/>
      <c r="H355" s="57"/>
      <c r="I355" s="57"/>
      <c r="J355" s="58"/>
      <c r="K355" s="57"/>
      <c r="L355" s="57"/>
      <c r="M355" s="58"/>
      <c r="N355" s="60"/>
    </row>
    <row r="356" spans="1:14">
      <c r="A356" s="57"/>
      <c r="B356" s="57"/>
      <c r="C356" s="57"/>
      <c r="D356" s="57"/>
      <c r="E356" s="57"/>
      <c r="F356" s="57"/>
      <c r="G356" s="58"/>
      <c r="H356" s="57"/>
      <c r="I356" s="57"/>
      <c r="J356" s="58"/>
      <c r="K356" s="57"/>
      <c r="L356" s="57"/>
      <c r="M356" s="58"/>
      <c r="N356" s="60"/>
    </row>
    <row r="357" spans="1:14">
      <c r="A357" s="57"/>
      <c r="B357" s="57"/>
      <c r="C357" s="57"/>
      <c r="D357" s="57"/>
      <c r="E357" s="57"/>
      <c r="F357" s="57"/>
      <c r="G357" s="58"/>
      <c r="H357" s="57"/>
      <c r="I357" s="57"/>
      <c r="J357" s="58"/>
      <c r="K357" s="57"/>
      <c r="L357" s="57"/>
      <c r="M357" s="58"/>
      <c r="N357" s="60"/>
    </row>
    <row r="358" spans="1:14">
      <c r="A358" s="57"/>
      <c r="B358" s="57"/>
      <c r="C358" s="57"/>
      <c r="D358" s="57"/>
      <c r="E358" s="57"/>
      <c r="F358" s="57"/>
      <c r="G358" s="58"/>
      <c r="H358" s="57"/>
      <c r="I358" s="57"/>
      <c r="J358" s="58"/>
      <c r="K358" s="57"/>
      <c r="L358" s="57"/>
      <c r="M358" s="58"/>
      <c r="N358" s="60"/>
    </row>
    <row r="359" spans="1:14">
      <c r="A359" s="57"/>
      <c r="B359" s="57"/>
      <c r="C359" s="57"/>
      <c r="D359" s="57"/>
      <c r="E359" s="57"/>
      <c r="F359" s="57"/>
      <c r="G359" s="58"/>
      <c r="H359" s="57"/>
      <c r="I359" s="57"/>
      <c r="J359" s="58"/>
      <c r="K359" s="57"/>
      <c r="L359" s="57"/>
      <c r="M359" s="58"/>
      <c r="N359" s="60"/>
    </row>
    <row r="360" spans="1:14">
      <c r="A360" s="57"/>
      <c r="B360" s="57"/>
      <c r="C360" s="57"/>
      <c r="D360" s="57"/>
      <c r="E360" s="57"/>
      <c r="F360" s="57"/>
      <c r="G360" s="58"/>
      <c r="H360" s="57"/>
      <c r="I360" s="57"/>
      <c r="J360" s="58"/>
      <c r="K360" s="57"/>
      <c r="L360" s="57"/>
      <c r="M360" s="58"/>
      <c r="N360" s="60"/>
    </row>
    <row r="361" spans="1:14">
      <c r="A361" s="57"/>
      <c r="B361" s="57"/>
      <c r="C361" s="57"/>
      <c r="D361" s="57"/>
      <c r="E361" s="57"/>
      <c r="F361" s="57"/>
      <c r="G361" s="58"/>
      <c r="H361" s="57"/>
      <c r="I361" s="57"/>
      <c r="J361" s="58"/>
      <c r="K361" s="57"/>
      <c r="L361" s="57"/>
      <c r="M361" s="58"/>
      <c r="N361" s="60"/>
    </row>
    <row r="362" spans="1:14">
      <c r="A362" s="57"/>
      <c r="B362" s="57"/>
      <c r="C362" s="57"/>
      <c r="D362" s="57"/>
      <c r="E362" s="57"/>
      <c r="F362" s="57"/>
      <c r="G362" s="58"/>
      <c r="H362" s="57"/>
      <c r="I362" s="57"/>
      <c r="J362" s="58"/>
      <c r="K362" s="57"/>
      <c r="L362" s="57"/>
      <c r="M362" s="58"/>
      <c r="N362" s="60"/>
    </row>
    <row r="363" spans="1:14">
      <c r="A363" s="57"/>
      <c r="B363" s="57"/>
      <c r="C363" s="57"/>
      <c r="D363" s="57"/>
      <c r="E363" s="57"/>
      <c r="F363" s="57"/>
      <c r="G363" s="58"/>
      <c r="H363" s="57"/>
      <c r="I363" s="57"/>
      <c r="J363" s="58"/>
      <c r="K363" s="57"/>
      <c r="L363" s="57"/>
      <c r="M363" s="58"/>
      <c r="N363" s="60"/>
    </row>
    <row r="364" spans="1:14">
      <c r="A364" s="57"/>
      <c r="B364" s="57"/>
      <c r="C364" s="57"/>
      <c r="D364" s="57"/>
      <c r="E364" s="57"/>
      <c r="F364" s="57"/>
      <c r="G364" s="58"/>
      <c r="H364" s="57"/>
      <c r="I364" s="57"/>
      <c r="J364" s="58"/>
      <c r="K364" s="57"/>
      <c r="L364" s="57"/>
      <c r="M364" s="58"/>
      <c r="N364" s="60"/>
    </row>
    <row r="365" spans="1:14">
      <c r="A365" s="57"/>
      <c r="B365" s="57"/>
      <c r="C365" s="57"/>
      <c r="D365" s="57"/>
      <c r="E365" s="57"/>
      <c r="F365" s="57"/>
      <c r="G365" s="58"/>
      <c r="H365" s="57"/>
      <c r="I365" s="57"/>
      <c r="J365" s="58"/>
      <c r="K365" s="57"/>
      <c r="L365" s="57"/>
      <c r="M365" s="58"/>
      <c r="N365" s="60"/>
    </row>
    <row r="366" spans="1:14">
      <c r="A366" s="57"/>
      <c r="B366" s="57"/>
      <c r="C366" s="57"/>
      <c r="D366" s="57"/>
      <c r="E366" s="57"/>
      <c r="F366" s="57"/>
      <c r="G366" s="58"/>
      <c r="H366" s="57"/>
      <c r="I366" s="57"/>
      <c r="J366" s="58"/>
      <c r="K366" s="57"/>
      <c r="L366" s="57"/>
      <c r="M366" s="58"/>
      <c r="N366" s="60"/>
    </row>
    <row r="367" spans="1:14">
      <c r="A367" s="57"/>
      <c r="B367" s="57"/>
      <c r="C367" s="57"/>
      <c r="D367" s="57"/>
      <c r="E367" s="57"/>
      <c r="F367" s="57"/>
      <c r="G367" s="58"/>
      <c r="H367" s="57"/>
      <c r="I367" s="57"/>
      <c r="J367" s="58"/>
      <c r="K367" s="57"/>
      <c r="L367" s="57"/>
      <c r="M367" s="58"/>
      <c r="N367" s="60"/>
    </row>
    <row r="368" spans="1:14">
      <c r="A368" s="57"/>
      <c r="B368" s="57"/>
      <c r="C368" s="57"/>
      <c r="D368" s="57"/>
      <c r="E368" s="57"/>
      <c r="F368" s="57"/>
      <c r="G368" s="58"/>
      <c r="H368" s="57"/>
      <c r="I368" s="57"/>
      <c r="J368" s="58"/>
      <c r="K368" s="57"/>
      <c r="L368" s="57"/>
      <c r="M368" s="58"/>
      <c r="N368" s="60"/>
    </row>
    <row r="369" spans="1:14">
      <c r="A369" s="57"/>
      <c r="B369" s="57"/>
      <c r="C369" s="57"/>
      <c r="D369" s="57"/>
      <c r="E369" s="57"/>
      <c r="F369" s="57"/>
      <c r="G369" s="58"/>
      <c r="H369" s="57"/>
      <c r="I369" s="57"/>
      <c r="J369" s="58"/>
      <c r="K369" s="57"/>
      <c r="L369" s="57"/>
      <c r="M369" s="58"/>
      <c r="N369" s="60"/>
    </row>
    <row r="370" spans="1:14">
      <c r="A370" s="57"/>
      <c r="B370" s="57"/>
      <c r="C370" s="57"/>
      <c r="D370" s="57"/>
      <c r="E370" s="57"/>
      <c r="F370" s="57"/>
      <c r="G370" s="58"/>
      <c r="H370" s="57"/>
      <c r="I370" s="57"/>
      <c r="J370" s="58"/>
      <c r="K370" s="57"/>
      <c r="L370" s="57"/>
      <c r="M370" s="58"/>
      <c r="N370" s="60"/>
    </row>
    <row r="371" spans="1:14">
      <c r="A371" s="57"/>
      <c r="B371" s="57"/>
      <c r="C371" s="57"/>
      <c r="D371" s="57"/>
      <c r="E371" s="57"/>
      <c r="F371" s="57"/>
      <c r="G371" s="58"/>
      <c r="H371" s="57"/>
      <c r="I371" s="57"/>
      <c r="J371" s="58"/>
      <c r="K371" s="57"/>
      <c r="L371" s="57"/>
      <c r="M371" s="58"/>
      <c r="N371" s="60"/>
    </row>
    <row r="372" spans="1:14">
      <c r="A372" s="57"/>
      <c r="B372" s="57"/>
      <c r="C372" s="57"/>
      <c r="D372" s="57"/>
      <c r="E372" s="57"/>
      <c r="F372" s="57"/>
      <c r="G372" s="58"/>
      <c r="H372" s="57"/>
      <c r="I372" s="57"/>
      <c r="J372" s="58"/>
      <c r="K372" s="57"/>
      <c r="L372" s="57"/>
      <c r="M372" s="58"/>
      <c r="N372" s="60"/>
    </row>
    <row r="373" spans="1:14">
      <c r="A373" s="57"/>
      <c r="B373" s="57"/>
      <c r="C373" s="57"/>
      <c r="D373" s="57"/>
      <c r="E373" s="57"/>
      <c r="F373" s="57"/>
      <c r="G373" s="58"/>
      <c r="H373" s="57"/>
      <c r="I373" s="57"/>
      <c r="J373" s="58"/>
      <c r="K373" s="57"/>
      <c r="L373" s="57"/>
      <c r="M373" s="58"/>
      <c r="N373" s="60"/>
    </row>
    <row r="374" spans="1:14">
      <c r="A374" s="57"/>
      <c r="B374" s="57"/>
      <c r="C374" s="57"/>
      <c r="D374" s="57"/>
      <c r="E374" s="57"/>
      <c r="F374" s="57"/>
      <c r="G374" s="58"/>
      <c r="H374" s="57"/>
      <c r="I374" s="57"/>
      <c r="J374" s="58"/>
      <c r="K374" s="57"/>
      <c r="L374" s="57"/>
      <c r="M374" s="58"/>
      <c r="N374" s="60"/>
    </row>
    <row r="375" spans="1:14">
      <c r="A375" s="57"/>
      <c r="B375" s="57"/>
      <c r="C375" s="57"/>
      <c r="D375" s="57"/>
      <c r="E375" s="57"/>
      <c r="F375" s="57"/>
      <c r="G375" s="58"/>
      <c r="H375" s="57"/>
      <c r="I375" s="57"/>
      <c r="J375" s="58"/>
      <c r="K375" s="57"/>
      <c r="L375" s="57"/>
      <c r="M375" s="58"/>
      <c r="N375" s="60"/>
    </row>
    <row r="376" spans="1:14">
      <c r="A376" s="57"/>
      <c r="B376" s="57"/>
      <c r="C376" s="57"/>
      <c r="D376" s="57"/>
      <c r="E376" s="57"/>
      <c r="F376" s="57"/>
      <c r="G376" s="58"/>
      <c r="H376" s="57"/>
      <c r="I376" s="57"/>
      <c r="J376" s="58"/>
      <c r="K376" s="57"/>
      <c r="L376" s="57"/>
      <c r="M376" s="58"/>
      <c r="N376" s="60"/>
    </row>
    <row r="377" spans="1:14">
      <c r="A377" s="57"/>
      <c r="B377" s="57"/>
      <c r="C377" s="57"/>
      <c r="D377" s="57"/>
      <c r="E377" s="57"/>
      <c r="F377" s="57"/>
      <c r="G377" s="58"/>
      <c r="H377" s="57"/>
      <c r="I377" s="57"/>
      <c r="J377" s="58"/>
      <c r="K377" s="57"/>
      <c r="L377" s="57"/>
      <c r="M377" s="58"/>
      <c r="N377" s="60"/>
    </row>
    <row r="378" spans="1:14">
      <c r="A378" s="57"/>
      <c r="B378" s="57"/>
      <c r="C378" s="57"/>
      <c r="D378" s="57"/>
      <c r="E378" s="57"/>
      <c r="F378" s="57"/>
      <c r="G378" s="58"/>
      <c r="H378" s="57"/>
      <c r="I378" s="57"/>
      <c r="J378" s="58"/>
      <c r="K378" s="57"/>
      <c r="L378" s="57"/>
      <c r="M378" s="58"/>
      <c r="N378" s="60"/>
    </row>
    <row r="379" spans="1:14">
      <c r="A379" s="57"/>
      <c r="B379" s="57"/>
      <c r="C379" s="57"/>
      <c r="D379" s="57"/>
      <c r="E379" s="57"/>
      <c r="F379" s="57"/>
      <c r="G379" s="58"/>
      <c r="H379" s="57"/>
      <c r="I379" s="57"/>
      <c r="J379" s="58"/>
      <c r="K379" s="57"/>
      <c r="L379" s="57"/>
      <c r="M379" s="58"/>
      <c r="N379" s="60"/>
    </row>
    <row r="380" spans="1:14">
      <c r="A380" s="57"/>
      <c r="B380" s="57"/>
      <c r="C380" s="57"/>
      <c r="D380" s="57"/>
      <c r="E380" s="57"/>
      <c r="F380" s="57"/>
      <c r="G380" s="58"/>
      <c r="H380" s="57"/>
      <c r="I380" s="57"/>
      <c r="J380" s="58"/>
      <c r="K380" s="57"/>
      <c r="L380" s="57"/>
      <c r="M380" s="58"/>
      <c r="N380" s="60"/>
    </row>
    <row r="381" spans="1:14">
      <c r="A381" s="57"/>
      <c r="B381" s="57"/>
      <c r="C381" s="57"/>
      <c r="D381" s="57"/>
      <c r="E381" s="57"/>
      <c r="F381" s="57"/>
      <c r="G381" s="58"/>
      <c r="H381" s="57"/>
      <c r="I381" s="57"/>
      <c r="J381" s="58"/>
      <c r="K381" s="57"/>
      <c r="L381" s="57"/>
      <c r="M381" s="58"/>
      <c r="N381" s="60"/>
    </row>
    <row r="382" spans="1:14">
      <c r="A382" s="57"/>
      <c r="B382" s="57"/>
      <c r="C382" s="57"/>
      <c r="D382" s="57"/>
      <c r="E382" s="57"/>
      <c r="F382" s="57"/>
      <c r="G382" s="58"/>
      <c r="H382" s="57"/>
      <c r="I382" s="57"/>
      <c r="J382" s="58"/>
      <c r="K382" s="57"/>
      <c r="L382" s="57"/>
      <c r="M382" s="58"/>
      <c r="N382" s="60"/>
    </row>
    <row r="383" spans="1:14">
      <c r="A383" s="57"/>
      <c r="B383" s="57"/>
      <c r="C383" s="57"/>
      <c r="D383" s="57"/>
      <c r="E383" s="57"/>
      <c r="F383" s="57"/>
      <c r="G383" s="58"/>
      <c r="H383" s="57"/>
      <c r="I383" s="57"/>
      <c r="J383" s="58"/>
      <c r="K383" s="57"/>
      <c r="L383" s="57"/>
      <c r="M383" s="58"/>
      <c r="N383" s="60"/>
    </row>
    <row r="384" spans="1:14">
      <c r="A384" s="57"/>
      <c r="B384" s="57"/>
      <c r="C384" s="57"/>
      <c r="D384" s="57"/>
      <c r="E384" s="57"/>
      <c r="F384" s="57"/>
      <c r="G384" s="58"/>
      <c r="H384" s="57"/>
      <c r="I384" s="57"/>
      <c r="J384" s="58"/>
      <c r="K384" s="57"/>
      <c r="L384" s="57"/>
      <c r="M384" s="58"/>
      <c r="N384" s="60"/>
    </row>
    <row r="385" spans="1:14">
      <c r="A385" s="57"/>
      <c r="B385" s="57"/>
      <c r="C385" s="57"/>
      <c r="D385" s="57"/>
      <c r="E385" s="57"/>
      <c r="F385" s="57"/>
      <c r="G385" s="58"/>
      <c r="H385" s="57"/>
      <c r="I385" s="57"/>
      <c r="J385" s="58"/>
      <c r="K385" s="57"/>
      <c r="L385" s="57"/>
      <c r="M385" s="58"/>
      <c r="N385" s="60"/>
    </row>
    <row r="386" spans="1:14">
      <c r="A386" s="57"/>
      <c r="B386" s="57"/>
      <c r="C386" s="57"/>
      <c r="D386" s="57"/>
      <c r="E386" s="57"/>
      <c r="F386" s="57"/>
      <c r="G386" s="58"/>
      <c r="H386" s="57"/>
      <c r="I386" s="57"/>
      <c r="J386" s="58"/>
      <c r="K386" s="57"/>
      <c r="L386" s="57"/>
      <c r="M386" s="58"/>
      <c r="N386" s="60"/>
    </row>
    <row r="387" spans="1:14">
      <c r="A387" s="57"/>
      <c r="B387" s="57"/>
      <c r="C387" s="57"/>
      <c r="D387" s="57"/>
      <c r="E387" s="57"/>
      <c r="F387" s="57"/>
      <c r="G387" s="58"/>
      <c r="H387" s="57"/>
      <c r="I387" s="57"/>
      <c r="J387" s="58"/>
      <c r="K387" s="57"/>
      <c r="L387" s="57"/>
      <c r="M387" s="58"/>
      <c r="N387" s="60"/>
    </row>
    <row r="388" spans="1:14">
      <c r="A388" s="57"/>
      <c r="B388" s="57"/>
      <c r="C388" s="57"/>
      <c r="D388" s="57"/>
      <c r="E388" s="57"/>
      <c r="F388" s="57"/>
      <c r="G388" s="58"/>
      <c r="H388" s="57"/>
      <c r="I388" s="57"/>
      <c r="J388" s="58"/>
      <c r="K388" s="57"/>
      <c r="L388" s="57"/>
      <c r="M388" s="58"/>
      <c r="N388" s="60"/>
    </row>
    <row r="389" spans="1:14">
      <c r="A389" s="57"/>
      <c r="B389" s="57"/>
      <c r="C389" s="57"/>
      <c r="D389" s="57"/>
      <c r="E389" s="57"/>
      <c r="F389" s="57"/>
      <c r="G389" s="58"/>
      <c r="H389" s="57"/>
      <c r="I389" s="57"/>
      <c r="J389" s="58"/>
      <c r="K389" s="57"/>
      <c r="L389" s="57"/>
      <c r="M389" s="58"/>
      <c r="N389" s="60"/>
    </row>
    <row r="390" spans="1:14">
      <c r="A390" s="57"/>
      <c r="B390" s="57"/>
      <c r="C390" s="57"/>
      <c r="D390" s="57"/>
      <c r="E390" s="57"/>
      <c r="F390" s="57"/>
      <c r="G390" s="58"/>
      <c r="H390" s="57"/>
      <c r="I390" s="57"/>
      <c r="J390" s="58"/>
      <c r="K390" s="57"/>
      <c r="L390" s="57"/>
      <c r="M390" s="58"/>
      <c r="N390" s="60"/>
    </row>
    <row r="391" spans="1:14">
      <c r="A391" s="57"/>
      <c r="B391" s="57"/>
      <c r="C391" s="57"/>
      <c r="D391" s="57"/>
      <c r="E391" s="57"/>
      <c r="F391" s="57"/>
      <c r="G391" s="58"/>
      <c r="H391" s="57"/>
      <c r="I391" s="57"/>
      <c r="J391" s="58"/>
      <c r="K391" s="57"/>
      <c r="L391" s="57"/>
      <c r="M391" s="58"/>
      <c r="N391" s="60"/>
    </row>
    <row r="392" spans="1:14">
      <c r="A392" s="57"/>
      <c r="B392" s="57"/>
      <c r="C392" s="57"/>
      <c r="D392" s="57"/>
      <c r="E392" s="57"/>
      <c r="F392" s="57"/>
      <c r="G392" s="58"/>
      <c r="H392" s="57"/>
      <c r="I392" s="57"/>
      <c r="J392" s="58"/>
      <c r="K392" s="57"/>
      <c r="L392" s="57"/>
      <c r="M392" s="58"/>
      <c r="N392" s="60"/>
    </row>
    <row r="393" spans="1:14">
      <c r="A393" s="57"/>
      <c r="B393" s="57"/>
      <c r="C393" s="57"/>
      <c r="D393" s="57"/>
      <c r="E393" s="57"/>
      <c r="F393" s="57"/>
      <c r="G393" s="58"/>
      <c r="H393" s="57"/>
      <c r="I393" s="57"/>
      <c r="J393" s="58"/>
      <c r="K393" s="57"/>
      <c r="L393" s="57"/>
      <c r="M393" s="58"/>
      <c r="N393" s="60"/>
    </row>
    <row r="394" spans="1:14">
      <c r="A394" s="57"/>
      <c r="B394" s="57"/>
      <c r="C394" s="57"/>
      <c r="D394" s="57"/>
      <c r="E394" s="57"/>
      <c r="F394" s="57"/>
      <c r="G394" s="58"/>
      <c r="H394" s="57"/>
      <c r="I394" s="57"/>
      <c r="J394" s="58"/>
      <c r="K394" s="57"/>
      <c r="L394" s="57"/>
      <c r="M394" s="58"/>
      <c r="N394" s="60"/>
    </row>
    <row r="395" spans="1:14">
      <c r="A395" s="57"/>
      <c r="B395" s="57"/>
      <c r="C395" s="57"/>
      <c r="D395" s="57"/>
      <c r="E395" s="57"/>
      <c r="F395" s="57"/>
      <c r="G395" s="58"/>
      <c r="H395" s="57"/>
      <c r="I395" s="57"/>
      <c r="J395" s="58"/>
      <c r="K395" s="57"/>
      <c r="L395" s="57"/>
      <c r="M395" s="58"/>
      <c r="N395" s="60"/>
    </row>
    <row r="396" spans="1:14">
      <c r="A396" s="57"/>
      <c r="B396" s="57"/>
      <c r="C396" s="57"/>
      <c r="D396" s="57"/>
      <c r="E396" s="57"/>
      <c r="F396" s="57"/>
      <c r="G396" s="58"/>
      <c r="H396" s="57"/>
      <c r="I396" s="57"/>
      <c r="J396" s="58"/>
      <c r="K396" s="57"/>
      <c r="L396" s="57"/>
      <c r="M396" s="58"/>
      <c r="N396" s="60"/>
    </row>
    <row r="397" spans="1:14">
      <c r="A397" s="57"/>
      <c r="B397" s="57"/>
      <c r="C397" s="57"/>
      <c r="D397" s="57"/>
      <c r="E397" s="57"/>
      <c r="F397" s="57"/>
      <c r="G397" s="58"/>
      <c r="H397" s="57"/>
      <c r="I397" s="57"/>
      <c r="J397" s="58"/>
      <c r="K397" s="57"/>
      <c r="L397" s="57"/>
      <c r="M397" s="58"/>
      <c r="N397" s="60"/>
    </row>
    <row r="398" spans="1:14">
      <c r="A398" s="57"/>
      <c r="B398" s="57"/>
      <c r="C398" s="57"/>
      <c r="D398" s="57"/>
      <c r="E398" s="57"/>
      <c r="F398" s="57"/>
      <c r="G398" s="58"/>
      <c r="H398" s="57"/>
      <c r="I398" s="57"/>
      <c r="J398" s="58"/>
      <c r="K398" s="57"/>
      <c r="L398" s="57"/>
      <c r="M398" s="58"/>
      <c r="N398" s="60"/>
    </row>
    <row r="399" spans="1:14">
      <c r="A399" s="57"/>
      <c r="B399" s="57"/>
      <c r="C399" s="57"/>
      <c r="D399" s="57"/>
      <c r="E399" s="57"/>
      <c r="F399" s="57"/>
      <c r="G399" s="58"/>
      <c r="H399" s="57"/>
      <c r="I399" s="57"/>
      <c r="J399" s="58"/>
      <c r="K399" s="57"/>
      <c r="L399" s="57"/>
      <c r="M399" s="58"/>
      <c r="N399" s="60"/>
    </row>
    <row r="400" spans="1:14">
      <c r="A400" s="57"/>
      <c r="B400" s="57"/>
      <c r="C400" s="57"/>
      <c r="D400" s="57"/>
      <c r="E400" s="57"/>
      <c r="F400" s="57"/>
      <c r="G400" s="58"/>
      <c r="H400" s="57"/>
      <c r="I400" s="57"/>
      <c r="J400" s="58"/>
      <c r="K400" s="57"/>
      <c r="L400" s="57"/>
      <c r="M400" s="58"/>
      <c r="N400" s="60"/>
    </row>
    <row r="401" spans="1:14">
      <c r="A401" s="57"/>
      <c r="B401" s="57"/>
      <c r="C401" s="57"/>
      <c r="D401" s="57"/>
      <c r="E401" s="57"/>
      <c r="F401" s="57"/>
      <c r="G401" s="58"/>
      <c r="H401" s="57"/>
      <c r="I401" s="57"/>
      <c r="J401" s="58"/>
      <c r="K401" s="57"/>
      <c r="L401" s="57"/>
      <c r="M401" s="58"/>
      <c r="N401" s="60"/>
    </row>
    <row r="402" spans="1:14">
      <c r="A402" s="57"/>
      <c r="B402" s="57"/>
      <c r="C402" s="57"/>
      <c r="D402" s="57"/>
      <c r="E402" s="57"/>
      <c r="F402" s="57"/>
      <c r="G402" s="58"/>
      <c r="H402" s="57"/>
      <c r="I402" s="57"/>
      <c r="J402" s="58"/>
      <c r="K402" s="57"/>
      <c r="L402" s="57"/>
      <c r="M402" s="58"/>
      <c r="N402" s="60"/>
    </row>
    <row r="403" spans="1:14">
      <c r="A403" s="57"/>
      <c r="B403" s="57"/>
      <c r="C403" s="57"/>
      <c r="D403" s="57"/>
      <c r="E403" s="57"/>
      <c r="F403" s="57"/>
      <c r="G403" s="58"/>
      <c r="H403" s="57"/>
      <c r="I403" s="57"/>
      <c r="J403" s="58"/>
      <c r="K403" s="57"/>
      <c r="L403" s="57"/>
      <c r="M403" s="58"/>
      <c r="N403" s="60"/>
    </row>
    <row r="404" spans="1:14">
      <c r="A404" s="57"/>
      <c r="B404" s="57"/>
      <c r="C404" s="57"/>
      <c r="D404" s="57"/>
      <c r="E404" s="57"/>
      <c r="F404" s="57"/>
      <c r="G404" s="58"/>
      <c r="H404" s="57"/>
      <c r="I404" s="57"/>
      <c r="J404" s="58"/>
      <c r="K404" s="57"/>
      <c r="L404" s="57"/>
      <c r="M404" s="58"/>
      <c r="N404" s="60"/>
    </row>
    <row r="405" spans="1:14">
      <c r="A405" s="57"/>
      <c r="B405" s="57"/>
      <c r="C405" s="57"/>
      <c r="D405" s="57"/>
      <c r="E405" s="57"/>
      <c r="F405" s="57"/>
      <c r="G405" s="58"/>
      <c r="H405" s="57"/>
      <c r="I405" s="57"/>
      <c r="J405" s="58"/>
      <c r="K405" s="57"/>
      <c r="L405" s="57"/>
      <c r="M405" s="58"/>
      <c r="N405" s="60"/>
    </row>
    <row r="406" spans="1:14">
      <c r="A406" s="57"/>
      <c r="B406" s="57"/>
      <c r="C406" s="57"/>
      <c r="D406" s="57"/>
      <c r="E406" s="57"/>
      <c r="F406" s="57"/>
      <c r="G406" s="58"/>
      <c r="H406" s="57"/>
      <c r="I406" s="57"/>
      <c r="J406" s="58"/>
      <c r="K406" s="57"/>
      <c r="L406" s="57"/>
      <c r="M406" s="58"/>
      <c r="N406" s="60"/>
    </row>
    <row r="407" spans="1:14">
      <c r="A407" s="57"/>
      <c r="B407" s="57"/>
      <c r="C407" s="57"/>
      <c r="D407" s="57"/>
      <c r="E407" s="57"/>
      <c r="F407" s="57"/>
      <c r="G407" s="58"/>
      <c r="H407" s="57"/>
      <c r="I407" s="57"/>
      <c r="J407" s="58"/>
      <c r="K407" s="57"/>
      <c r="L407" s="57"/>
      <c r="M407" s="58"/>
      <c r="N407" s="60"/>
    </row>
    <row r="408" spans="1:14">
      <c r="A408" s="57"/>
      <c r="B408" s="57"/>
      <c r="C408" s="57"/>
      <c r="D408" s="57"/>
      <c r="E408" s="57"/>
      <c r="F408" s="57"/>
      <c r="G408" s="58"/>
      <c r="H408" s="57"/>
      <c r="I408" s="57"/>
      <c r="J408" s="58"/>
      <c r="K408" s="57"/>
      <c r="L408" s="57"/>
      <c r="M408" s="58"/>
      <c r="N408" s="60"/>
    </row>
    <row r="409" spans="1:14">
      <c r="A409" s="57"/>
      <c r="B409" s="57"/>
      <c r="C409" s="57"/>
      <c r="D409" s="57"/>
      <c r="E409" s="57"/>
      <c r="F409" s="57"/>
      <c r="G409" s="58"/>
      <c r="H409" s="57"/>
      <c r="I409" s="57"/>
      <c r="J409" s="58"/>
      <c r="K409" s="57"/>
      <c r="L409" s="57"/>
      <c r="M409" s="58"/>
      <c r="N409" s="60"/>
    </row>
    <row r="410" spans="1:14">
      <c r="A410" s="57"/>
      <c r="B410" s="57"/>
      <c r="C410" s="57"/>
      <c r="D410" s="57"/>
      <c r="E410" s="57"/>
      <c r="F410" s="57"/>
      <c r="G410" s="58"/>
      <c r="H410" s="57"/>
      <c r="I410" s="57"/>
      <c r="J410" s="58"/>
      <c r="K410" s="57"/>
      <c r="L410" s="57"/>
      <c r="M410" s="58"/>
      <c r="N410" s="60"/>
    </row>
    <row r="411" spans="1:14">
      <c r="A411" s="57"/>
      <c r="B411" s="57"/>
      <c r="C411" s="57"/>
      <c r="D411" s="57"/>
      <c r="E411" s="57"/>
      <c r="F411" s="57"/>
      <c r="G411" s="58"/>
      <c r="H411" s="57"/>
      <c r="I411" s="57"/>
      <c r="J411" s="58"/>
      <c r="K411" s="57"/>
      <c r="L411" s="57"/>
      <c r="M411" s="58"/>
      <c r="N411" s="60"/>
    </row>
    <row r="412" spans="1:14">
      <c r="A412" s="57"/>
      <c r="B412" s="57"/>
      <c r="C412" s="57"/>
      <c r="D412" s="57"/>
      <c r="E412" s="57"/>
      <c r="F412" s="57"/>
      <c r="G412" s="58"/>
      <c r="H412" s="57"/>
      <c r="I412" s="57"/>
      <c r="J412" s="58"/>
      <c r="K412" s="57"/>
      <c r="L412" s="57"/>
      <c r="M412" s="58"/>
      <c r="N412" s="60"/>
    </row>
    <row r="413" spans="1:14">
      <c r="A413" s="57"/>
      <c r="B413" s="57"/>
      <c r="C413" s="57"/>
      <c r="D413" s="57"/>
      <c r="E413" s="57"/>
      <c r="F413" s="57"/>
      <c r="G413" s="58"/>
      <c r="H413" s="57"/>
      <c r="I413" s="57"/>
      <c r="J413" s="58"/>
      <c r="K413" s="57"/>
      <c r="L413" s="57"/>
      <c r="M413" s="58"/>
      <c r="N413" s="60"/>
    </row>
    <row r="414" spans="1:14">
      <c r="A414" s="57"/>
      <c r="B414" s="57"/>
      <c r="C414" s="57"/>
      <c r="D414" s="57"/>
      <c r="E414" s="57"/>
      <c r="F414" s="57"/>
      <c r="G414" s="58"/>
      <c r="H414" s="57"/>
      <c r="I414" s="57"/>
      <c r="J414" s="58"/>
      <c r="K414" s="57"/>
      <c r="L414" s="57"/>
      <c r="M414" s="58"/>
      <c r="N414" s="60"/>
    </row>
    <row r="415" spans="1:14">
      <c r="A415" s="57"/>
      <c r="B415" s="57"/>
      <c r="C415" s="57"/>
      <c r="D415" s="57"/>
      <c r="E415" s="57"/>
      <c r="F415" s="57"/>
      <c r="G415" s="58"/>
      <c r="H415" s="57"/>
      <c r="I415" s="57"/>
      <c r="J415" s="58"/>
      <c r="K415" s="57"/>
      <c r="L415" s="57"/>
      <c r="M415" s="58"/>
      <c r="N415" s="60"/>
    </row>
    <row r="416" spans="1:14">
      <c r="A416" s="57"/>
      <c r="B416" s="57"/>
      <c r="C416" s="57"/>
      <c r="D416" s="57"/>
      <c r="E416" s="57"/>
      <c r="F416" s="57"/>
      <c r="G416" s="58"/>
      <c r="H416" s="57"/>
      <c r="I416" s="57"/>
      <c r="J416" s="58"/>
      <c r="K416" s="57"/>
      <c r="L416" s="57"/>
      <c r="M416" s="58"/>
      <c r="N416" s="60"/>
    </row>
    <row r="417" spans="1:14">
      <c r="A417" s="57"/>
      <c r="B417" s="57"/>
      <c r="C417" s="57"/>
      <c r="D417" s="57"/>
      <c r="E417" s="57"/>
      <c r="F417" s="57"/>
      <c r="G417" s="58"/>
      <c r="H417" s="57"/>
      <c r="I417" s="57"/>
      <c r="J417" s="58"/>
      <c r="K417" s="57"/>
      <c r="L417" s="57"/>
      <c r="M417" s="58"/>
      <c r="N417" s="60"/>
    </row>
    <row r="418" spans="1:14">
      <c r="A418" s="57"/>
      <c r="B418" s="57"/>
      <c r="C418" s="57"/>
      <c r="D418" s="57"/>
      <c r="E418" s="57"/>
      <c r="F418" s="57"/>
      <c r="G418" s="58"/>
      <c r="H418" s="57"/>
      <c r="I418" s="57"/>
      <c r="J418" s="58"/>
      <c r="K418" s="57"/>
      <c r="L418" s="57"/>
      <c r="M418" s="58"/>
      <c r="N418" s="60"/>
    </row>
    <row r="419" spans="1:14">
      <c r="A419" s="57"/>
      <c r="B419" s="57"/>
      <c r="C419" s="57"/>
      <c r="D419" s="57"/>
      <c r="E419" s="57"/>
      <c r="F419" s="57"/>
      <c r="G419" s="58"/>
      <c r="H419" s="57"/>
      <c r="I419" s="57"/>
      <c r="J419" s="58"/>
      <c r="K419" s="57"/>
      <c r="L419" s="57"/>
      <c r="M419" s="58"/>
      <c r="N419" s="60"/>
    </row>
    <row r="420" spans="1:14">
      <c r="A420" s="57"/>
      <c r="B420" s="57"/>
      <c r="C420" s="57"/>
      <c r="D420" s="57"/>
      <c r="E420" s="57"/>
      <c r="F420" s="57"/>
      <c r="G420" s="58"/>
      <c r="H420" s="57"/>
      <c r="I420" s="57"/>
      <c r="J420" s="58"/>
      <c r="K420" s="57"/>
      <c r="L420" s="57"/>
      <c r="M420" s="58"/>
      <c r="N420" s="60"/>
    </row>
    <row r="421" spans="1:14">
      <c r="A421" s="57"/>
      <c r="B421" s="57"/>
      <c r="C421" s="57"/>
      <c r="D421" s="57"/>
      <c r="E421" s="57"/>
      <c r="F421" s="57"/>
      <c r="G421" s="58"/>
      <c r="H421" s="57"/>
      <c r="I421" s="57"/>
      <c r="J421" s="58"/>
      <c r="K421" s="57"/>
      <c r="L421" s="57"/>
      <c r="M421" s="58"/>
      <c r="N421" s="60"/>
    </row>
    <row r="422" spans="1:14">
      <c r="A422" s="57"/>
      <c r="B422" s="57"/>
      <c r="C422" s="57"/>
      <c r="D422" s="57"/>
      <c r="E422" s="57"/>
      <c r="F422" s="57"/>
      <c r="G422" s="58"/>
      <c r="H422" s="57"/>
      <c r="I422" s="57"/>
      <c r="J422" s="58"/>
      <c r="K422" s="57"/>
      <c r="L422" s="57"/>
      <c r="M422" s="58"/>
      <c r="N422" s="60"/>
    </row>
    <row r="423" spans="1:14">
      <c r="A423" s="57"/>
      <c r="B423" s="57"/>
      <c r="C423" s="57"/>
      <c r="D423" s="57"/>
      <c r="E423" s="57"/>
      <c r="F423" s="57"/>
      <c r="G423" s="58"/>
      <c r="H423" s="57"/>
      <c r="I423" s="57"/>
      <c r="J423" s="58"/>
      <c r="K423" s="57"/>
      <c r="L423" s="57"/>
      <c r="M423" s="58"/>
      <c r="N423" s="60"/>
    </row>
    <row r="424" spans="1:14">
      <c r="A424" s="57"/>
      <c r="B424" s="57"/>
      <c r="C424" s="57"/>
      <c r="D424" s="57"/>
      <c r="E424" s="57"/>
      <c r="F424" s="57"/>
      <c r="G424" s="58"/>
      <c r="H424" s="57"/>
      <c r="I424" s="57"/>
      <c r="J424" s="58"/>
      <c r="K424" s="57"/>
      <c r="L424" s="57"/>
      <c r="M424" s="58"/>
      <c r="N424" s="60"/>
    </row>
    <row r="425" spans="1:14">
      <c r="A425" s="57"/>
      <c r="B425" s="57"/>
      <c r="C425" s="57"/>
      <c r="D425" s="57"/>
      <c r="E425" s="57"/>
      <c r="F425" s="57"/>
      <c r="G425" s="58"/>
      <c r="H425" s="57"/>
      <c r="I425" s="57"/>
      <c r="J425" s="58"/>
      <c r="K425" s="57"/>
      <c r="L425" s="57"/>
      <c r="M425" s="58"/>
      <c r="N425" s="60"/>
    </row>
    <row r="426" spans="1:14">
      <c r="A426" s="57"/>
      <c r="B426" s="57"/>
      <c r="C426" s="57"/>
      <c r="D426" s="57"/>
      <c r="E426" s="57"/>
      <c r="F426" s="57"/>
      <c r="G426" s="58"/>
      <c r="H426" s="57"/>
      <c r="I426" s="57"/>
      <c r="J426" s="58"/>
      <c r="K426" s="57"/>
      <c r="L426" s="57"/>
      <c r="M426" s="58"/>
      <c r="N426" s="60"/>
    </row>
    <row r="427" spans="1:14">
      <c r="A427" s="57"/>
      <c r="B427" s="57"/>
      <c r="C427" s="57"/>
      <c r="D427" s="57"/>
      <c r="E427" s="57"/>
      <c r="F427" s="57"/>
      <c r="G427" s="58"/>
      <c r="H427" s="57"/>
      <c r="I427" s="57"/>
      <c r="J427" s="58"/>
      <c r="K427" s="57"/>
      <c r="L427" s="57"/>
      <c r="M427" s="58"/>
      <c r="N427" s="60"/>
    </row>
    <row r="428" spans="1:14">
      <c r="A428" s="57"/>
      <c r="B428" s="57"/>
      <c r="C428" s="57"/>
      <c r="D428" s="57"/>
      <c r="E428" s="57"/>
      <c r="F428" s="57"/>
      <c r="G428" s="58"/>
      <c r="H428" s="57"/>
      <c r="I428" s="57"/>
      <c r="J428" s="58"/>
      <c r="K428" s="57"/>
      <c r="L428" s="57"/>
      <c r="M428" s="58"/>
      <c r="N428" s="60"/>
    </row>
    <row r="429" spans="1:14">
      <c r="A429" s="57"/>
      <c r="B429" s="57"/>
      <c r="C429" s="57"/>
      <c r="D429" s="57"/>
      <c r="E429" s="57"/>
      <c r="F429" s="57"/>
      <c r="G429" s="58"/>
      <c r="H429" s="57"/>
      <c r="I429" s="57"/>
      <c r="J429" s="58"/>
      <c r="K429" s="57"/>
      <c r="L429" s="57"/>
      <c r="M429" s="58"/>
      <c r="N429" s="60"/>
    </row>
    <row r="430" spans="1:14">
      <c r="A430" s="57"/>
      <c r="B430" s="57"/>
      <c r="C430" s="57"/>
      <c r="D430" s="57"/>
      <c r="E430" s="57"/>
      <c r="F430" s="57"/>
      <c r="G430" s="58"/>
      <c r="H430" s="57"/>
      <c r="I430" s="57"/>
      <c r="J430" s="58"/>
      <c r="K430" s="57"/>
      <c r="L430" s="57"/>
      <c r="M430" s="58"/>
      <c r="N430" s="60"/>
    </row>
    <row r="431" spans="1:14">
      <c r="A431" s="57"/>
      <c r="B431" s="57"/>
      <c r="C431" s="57"/>
      <c r="D431" s="57"/>
      <c r="E431" s="57"/>
      <c r="F431" s="57"/>
      <c r="G431" s="58"/>
      <c r="H431" s="57"/>
      <c r="I431" s="57"/>
      <c r="J431" s="58"/>
      <c r="K431" s="57"/>
      <c r="L431" s="57"/>
      <c r="M431" s="58"/>
      <c r="N431" s="60"/>
    </row>
    <row r="432" spans="1:14">
      <c r="A432" s="57"/>
      <c r="B432" s="57"/>
      <c r="C432" s="57"/>
      <c r="D432" s="57"/>
      <c r="E432" s="57"/>
      <c r="F432" s="57"/>
      <c r="G432" s="58"/>
      <c r="H432" s="57"/>
      <c r="I432" s="57"/>
      <c r="J432" s="58"/>
      <c r="K432" s="57"/>
      <c r="L432" s="57"/>
      <c r="M432" s="58"/>
      <c r="N432" s="60"/>
    </row>
    <row r="433" spans="1:14">
      <c r="A433" s="57"/>
      <c r="B433" s="57"/>
      <c r="C433" s="57"/>
      <c r="D433" s="57"/>
      <c r="E433" s="57"/>
      <c r="F433" s="57"/>
      <c r="G433" s="58"/>
      <c r="H433" s="57"/>
      <c r="I433" s="57"/>
      <c r="J433" s="58"/>
      <c r="K433" s="57"/>
      <c r="L433" s="57"/>
      <c r="M433" s="58"/>
      <c r="N433" s="60"/>
    </row>
    <row r="434" spans="1:14">
      <c r="A434" s="57"/>
      <c r="B434" s="57"/>
      <c r="C434" s="57"/>
      <c r="D434" s="57"/>
      <c r="E434" s="57"/>
      <c r="F434" s="57"/>
      <c r="G434" s="58"/>
      <c r="H434" s="57"/>
      <c r="I434" s="57"/>
      <c r="J434" s="58"/>
      <c r="K434" s="57"/>
      <c r="L434" s="57"/>
      <c r="M434" s="58"/>
      <c r="N434" s="60"/>
    </row>
    <row r="435" spans="1:14">
      <c r="A435" s="57"/>
      <c r="B435" s="57"/>
      <c r="C435" s="57"/>
      <c r="D435" s="57"/>
      <c r="E435" s="57"/>
      <c r="F435" s="57"/>
      <c r="G435" s="58"/>
      <c r="H435" s="57"/>
      <c r="I435" s="57"/>
      <c r="J435" s="58"/>
      <c r="K435" s="57"/>
      <c r="L435" s="57"/>
      <c r="M435" s="58"/>
      <c r="N435" s="60"/>
    </row>
    <row r="436" spans="1:14">
      <c r="A436" s="57"/>
      <c r="B436" s="57"/>
      <c r="C436" s="57"/>
      <c r="D436" s="57"/>
      <c r="E436" s="57"/>
      <c r="F436" s="57"/>
      <c r="G436" s="58"/>
      <c r="H436" s="57"/>
      <c r="I436" s="57"/>
      <c r="J436" s="58"/>
      <c r="K436" s="57"/>
      <c r="L436" s="57"/>
      <c r="M436" s="58"/>
      <c r="N436" s="60"/>
    </row>
    <row r="437" spans="1:14">
      <c r="A437" s="57"/>
      <c r="B437" s="57"/>
      <c r="C437" s="57"/>
      <c r="D437" s="57"/>
      <c r="E437" s="57"/>
      <c r="F437" s="57"/>
      <c r="G437" s="58"/>
      <c r="H437" s="57"/>
      <c r="I437" s="57"/>
      <c r="J437" s="58"/>
      <c r="K437" s="57"/>
      <c r="L437" s="57"/>
      <c r="M437" s="58"/>
      <c r="N437" s="60"/>
    </row>
    <row r="438" spans="1:14">
      <c r="A438" s="57"/>
      <c r="B438" s="57"/>
      <c r="C438" s="57"/>
      <c r="D438" s="57"/>
      <c r="E438" s="57"/>
      <c r="F438" s="57"/>
      <c r="G438" s="58"/>
      <c r="H438" s="57"/>
      <c r="I438" s="57"/>
      <c r="J438" s="58"/>
      <c r="K438" s="57"/>
      <c r="L438" s="57"/>
      <c r="M438" s="58"/>
      <c r="N438" s="60"/>
    </row>
    <row r="439" spans="1:14">
      <c r="A439" s="57"/>
      <c r="B439" s="57"/>
      <c r="C439" s="57"/>
      <c r="D439" s="57"/>
      <c r="E439" s="57"/>
      <c r="F439" s="57"/>
      <c r="G439" s="58"/>
      <c r="H439" s="57"/>
      <c r="I439" s="57"/>
      <c r="J439" s="58"/>
      <c r="K439" s="57"/>
      <c r="L439" s="57"/>
      <c r="M439" s="58"/>
      <c r="N439" s="60"/>
    </row>
    <row r="440" spans="1:14">
      <c r="A440" s="57"/>
      <c r="B440" s="57"/>
      <c r="C440" s="57"/>
      <c r="D440" s="57"/>
      <c r="E440" s="57"/>
      <c r="F440" s="57"/>
      <c r="G440" s="58"/>
      <c r="H440" s="57"/>
      <c r="I440" s="57"/>
      <c r="J440" s="58"/>
      <c r="K440" s="57"/>
      <c r="L440" s="57"/>
      <c r="M440" s="58"/>
      <c r="N440" s="60"/>
    </row>
    <row r="441" spans="1:14">
      <c r="A441" s="57"/>
      <c r="B441" s="57"/>
      <c r="C441" s="57"/>
      <c r="D441" s="57"/>
      <c r="E441" s="57"/>
      <c r="F441" s="57"/>
      <c r="G441" s="58"/>
      <c r="H441" s="57"/>
      <c r="I441" s="57"/>
      <c r="J441" s="58"/>
      <c r="K441" s="57"/>
      <c r="L441" s="57"/>
      <c r="M441" s="58"/>
      <c r="N441" s="60"/>
    </row>
    <row r="442" spans="1:14">
      <c r="A442" s="57"/>
      <c r="B442" s="57"/>
      <c r="C442" s="57"/>
      <c r="D442" s="57"/>
      <c r="E442" s="57"/>
      <c r="F442" s="57"/>
      <c r="G442" s="58"/>
      <c r="H442" s="57"/>
      <c r="I442" s="57"/>
      <c r="J442" s="58"/>
      <c r="K442" s="57"/>
      <c r="L442" s="57"/>
      <c r="M442" s="58"/>
      <c r="N442" s="60"/>
    </row>
    <row r="443" spans="1:14">
      <c r="A443" s="57"/>
      <c r="B443" s="57"/>
      <c r="C443" s="57"/>
      <c r="D443" s="57"/>
      <c r="E443" s="57"/>
      <c r="F443" s="57"/>
      <c r="G443" s="58"/>
      <c r="H443" s="57"/>
      <c r="I443" s="57"/>
      <c r="J443" s="58"/>
      <c r="K443" s="57"/>
      <c r="L443" s="57"/>
      <c r="M443" s="58"/>
      <c r="N443" s="60"/>
    </row>
    <row r="444" spans="1:14">
      <c r="A444" s="57"/>
      <c r="B444" s="57"/>
      <c r="C444" s="57"/>
      <c r="D444" s="57"/>
      <c r="E444" s="57"/>
      <c r="F444" s="57"/>
      <c r="G444" s="58"/>
      <c r="H444" s="57"/>
      <c r="I444" s="57"/>
      <c r="J444" s="58"/>
      <c r="K444" s="57"/>
      <c r="L444" s="57"/>
      <c r="M444" s="58"/>
      <c r="N444" s="60"/>
    </row>
    <row r="445" spans="1:14">
      <c r="A445" s="57"/>
      <c r="B445" s="57"/>
      <c r="C445" s="57"/>
      <c r="D445" s="57"/>
      <c r="E445" s="57"/>
      <c r="F445" s="57"/>
      <c r="G445" s="58"/>
      <c r="H445" s="57"/>
      <c r="I445" s="57"/>
      <c r="J445" s="58"/>
      <c r="K445" s="57"/>
      <c r="L445" s="57"/>
      <c r="M445" s="58"/>
      <c r="N445" s="60"/>
    </row>
    <row r="446" spans="1:14">
      <c r="A446" s="57"/>
      <c r="B446" s="57"/>
      <c r="C446" s="57"/>
      <c r="D446" s="57"/>
      <c r="E446" s="57"/>
      <c r="F446" s="57"/>
      <c r="G446" s="58"/>
      <c r="H446" s="57"/>
      <c r="I446" s="57"/>
      <c r="J446" s="58"/>
      <c r="K446" s="57"/>
      <c r="L446" s="57"/>
      <c r="M446" s="58"/>
      <c r="N446" s="60"/>
    </row>
    <row r="447" spans="1:14">
      <c r="A447" s="57"/>
      <c r="B447" s="57"/>
      <c r="C447" s="57"/>
      <c r="D447" s="57"/>
      <c r="E447" s="57"/>
      <c r="F447" s="57"/>
      <c r="G447" s="58"/>
      <c r="H447" s="57"/>
      <c r="I447" s="57"/>
      <c r="J447" s="58"/>
      <c r="K447" s="57"/>
      <c r="L447" s="57"/>
      <c r="M447" s="58"/>
      <c r="N447" s="60"/>
    </row>
    <row r="448" spans="1:14">
      <c r="A448" s="57"/>
      <c r="B448" s="57"/>
      <c r="C448" s="57"/>
      <c r="D448" s="57"/>
      <c r="E448" s="57"/>
      <c r="F448" s="57"/>
      <c r="G448" s="58"/>
      <c r="H448" s="57"/>
      <c r="I448" s="57"/>
      <c r="J448" s="58"/>
      <c r="K448" s="57"/>
      <c r="L448" s="57"/>
      <c r="M448" s="58"/>
      <c r="N448" s="60"/>
    </row>
    <row r="449" spans="1:14">
      <c r="A449" s="57"/>
      <c r="B449" s="57"/>
      <c r="C449" s="57"/>
      <c r="D449" s="57"/>
      <c r="E449" s="57"/>
      <c r="F449" s="57"/>
      <c r="G449" s="58"/>
      <c r="H449" s="57"/>
      <c r="I449" s="57"/>
      <c r="J449" s="58"/>
      <c r="K449" s="57"/>
      <c r="L449" s="57"/>
      <c r="M449" s="58"/>
      <c r="N449" s="60"/>
    </row>
    <row r="450" spans="1:14">
      <c r="A450" s="57"/>
      <c r="B450" s="57"/>
      <c r="C450" s="57"/>
      <c r="D450" s="57"/>
      <c r="E450" s="57"/>
      <c r="F450" s="57"/>
      <c r="G450" s="58"/>
      <c r="H450" s="57"/>
      <c r="I450" s="57"/>
      <c r="J450" s="58"/>
      <c r="K450" s="57"/>
      <c r="L450" s="57"/>
      <c r="M450" s="58"/>
      <c r="N450" s="60"/>
    </row>
    <row r="451" spans="1:14">
      <c r="A451" s="57"/>
      <c r="B451" s="57"/>
      <c r="C451" s="57"/>
      <c r="D451" s="57"/>
      <c r="E451" s="57"/>
      <c r="F451" s="57"/>
      <c r="G451" s="58"/>
      <c r="H451" s="57"/>
      <c r="I451" s="57"/>
      <c r="J451" s="58"/>
      <c r="K451" s="57"/>
      <c r="L451" s="57"/>
      <c r="M451" s="58"/>
      <c r="N451" s="60"/>
    </row>
    <row r="452" spans="1:14">
      <c r="A452" s="57"/>
      <c r="B452" s="57"/>
      <c r="C452" s="57"/>
      <c r="D452" s="57"/>
      <c r="E452" s="57"/>
      <c r="F452" s="57"/>
      <c r="G452" s="58"/>
      <c r="H452" s="57"/>
      <c r="I452" s="57"/>
      <c r="J452" s="58"/>
      <c r="K452" s="57"/>
      <c r="L452" s="57"/>
      <c r="M452" s="58"/>
      <c r="N452" s="60"/>
    </row>
    <row r="453" spans="1:14">
      <c r="A453" s="57"/>
      <c r="B453" s="57"/>
      <c r="C453" s="57"/>
      <c r="D453" s="57"/>
      <c r="E453" s="57"/>
      <c r="F453" s="57"/>
      <c r="G453" s="58"/>
      <c r="H453" s="57"/>
      <c r="I453" s="57"/>
      <c r="J453" s="58"/>
      <c r="K453" s="57"/>
      <c r="L453" s="57"/>
      <c r="M453" s="58"/>
      <c r="N453" s="60"/>
    </row>
    <row r="454" spans="1:14">
      <c r="A454" s="57"/>
      <c r="B454" s="57"/>
      <c r="C454" s="57"/>
      <c r="D454" s="57"/>
      <c r="E454" s="57"/>
      <c r="F454" s="57"/>
      <c r="G454" s="58"/>
      <c r="H454" s="57"/>
      <c r="I454" s="57"/>
      <c r="J454" s="58"/>
      <c r="K454" s="57"/>
      <c r="L454" s="57"/>
      <c r="M454" s="58"/>
      <c r="N454" s="60"/>
    </row>
    <row r="455" spans="1:14">
      <c r="A455" s="57"/>
      <c r="B455" s="57"/>
      <c r="C455" s="57"/>
      <c r="D455" s="57"/>
      <c r="E455" s="57"/>
      <c r="F455" s="57"/>
      <c r="G455" s="58"/>
      <c r="H455" s="57"/>
      <c r="I455" s="57"/>
      <c r="J455" s="58"/>
      <c r="K455" s="57"/>
      <c r="L455" s="57"/>
      <c r="M455" s="58"/>
      <c r="N455" s="60"/>
    </row>
    <row r="456" spans="1:14">
      <c r="A456" s="57"/>
      <c r="B456" s="57"/>
      <c r="C456" s="57"/>
      <c r="D456" s="57"/>
      <c r="E456" s="57"/>
      <c r="F456" s="57"/>
      <c r="G456" s="58"/>
      <c r="H456" s="57"/>
      <c r="I456" s="57"/>
      <c r="J456" s="58"/>
      <c r="K456" s="57"/>
      <c r="L456" s="57"/>
      <c r="M456" s="58"/>
      <c r="N456" s="60"/>
    </row>
    <row r="457" spans="1:14">
      <c r="A457" s="57"/>
      <c r="B457" s="57"/>
      <c r="C457" s="57"/>
      <c r="D457" s="57"/>
      <c r="E457" s="57"/>
      <c r="F457" s="57"/>
      <c r="G457" s="58"/>
      <c r="H457" s="57"/>
      <c r="I457" s="57"/>
      <c r="J457" s="58"/>
      <c r="K457" s="57"/>
      <c r="L457" s="57"/>
      <c r="M457" s="58"/>
      <c r="N457" s="60"/>
    </row>
    <row r="458" spans="1:14">
      <c r="A458" s="57"/>
      <c r="B458" s="57"/>
      <c r="C458" s="57"/>
      <c r="D458" s="57"/>
      <c r="E458" s="57"/>
      <c r="F458" s="57"/>
      <c r="G458" s="58"/>
      <c r="H458" s="57"/>
      <c r="I458" s="57"/>
      <c r="J458" s="58"/>
      <c r="K458" s="57"/>
      <c r="L458" s="57"/>
      <c r="M458" s="58"/>
      <c r="N458" s="60"/>
    </row>
    <row r="459" spans="1:14">
      <c r="A459" s="57"/>
      <c r="B459" s="57"/>
      <c r="C459" s="57"/>
      <c r="D459" s="57"/>
      <c r="E459" s="57"/>
      <c r="F459" s="57"/>
      <c r="G459" s="58"/>
      <c r="H459" s="57"/>
      <c r="I459" s="57"/>
      <c r="J459" s="58"/>
      <c r="K459" s="57"/>
      <c r="L459" s="57"/>
      <c r="M459" s="58"/>
      <c r="N459" s="60"/>
    </row>
    <row r="460" spans="1:14">
      <c r="A460" s="57"/>
      <c r="B460" s="57"/>
      <c r="C460" s="57"/>
      <c r="D460" s="57"/>
      <c r="E460" s="57"/>
      <c r="F460" s="57"/>
      <c r="G460" s="58"/>
      <c r="H460" s="57"/>
      <c r="I460" s="57"/>
      <c r="J460" s="58"/>
      <c r="K460" s="57"/>
      <c r="L460" s="57"/>
      <c r="M460" s="58"/>
      <c r="N460" s="60"/>
    </row>
    <row r="461" spans="1:14">
      <c r="A461" s="57"/>
      <c r="B461" s="57"/>
      <c r="C461" s="57"/>
      <c r="D461" s="57"/>
      <c r="E461" s="57"/>
      <c r="F461" s="57"/>
      <c r="G461" s="58"/>
      <c r="H461" s="57"/>
      <c r="I461" s="57"/>
      <c r="J461" s="58"/>
      <c r="K461" s="57"/>
      <c r="L461" s="57"/>
      <c r="M461" s="58"/>
      <c r="N461" s="60"/>
    </row>
    <row r="462" spans="1:14">
      <c r="A462" s="57"/>
      <c r="B462" s="57"/>
      <c r="C462" s="57"/>
      <c r="D462" s="57"/>
      <c r="E462" s="57"/>
      <c r="F462" s="57"/>
      <c r="G462" s="58"/>
      <c r="H462" s="57"/>
      <c r="I462" s="57"/>
      <c r="J462" s="58"/>
      <c r="K462" s="57"/>
      <c r="L462" s="57"/>
      <c r="M462" s="58"/>
      <c r="N462" s="60"/>
    </row>
    <row r="463" spans="1:14">
      <c r="A463" s="57"/>
      <c r="B463" s="57"/>
      <c r="C463" s="57"/>
      <c r="D463" s="57"/>
      <c r="E463" s="57"/>
      <c r="F463" s="57"/>
      <c r="G463" s="58"/>
      <c r="H463" s="57"/>
      <c r="I463" s="57"/>
      <c r="J463" s="58"/>
      <c r="K463" s="57"/>
      <c r="L463" s="57"/>
      <c r="M463" s="58"/>
      <c r="N463" s="60"/>
    </row>
    <row r="464" spans="1:14">
      <c r="A464" s="57"/>
      <c r="B464" s="57"/>
      <c r="C464" s="57"/>
      <c r="D464" s="57"/>
      <c r="E464" s="57"/>
      <c r="F464" s="57"/>
      <c r="G464" s="58"/>
      <c r="H464" s="57"/>
      <c r="I464" s="57"/>
      <c r="J464" s="58"/>
      <c r="K464" s="57"/>
      <c r="L464" s="57"/>
      <c r="M464" s="58"/>
      <c r="N464" s="60"/>
    </row>
    <row r="465" spans="1:14">
      <c r="A465" s="57"/>
      <c r="B465" s="57"/>
      <c r="C465" s="57"/>
      <c r="D465" s="57"/>
      <c r="E465" s="57"/>
      <c r="F465" s="57"/>
      <c r="G465" s="58"/>
      <c r="H465" s="57"/>
      <c r="I465" s="57"/>
      <c r="J465" s="58"/>
      <c r="K465" s="57"/>
      <c r="L465" s="57"/>
      <c r="M465" s="58"/>
      <c r="N465" s="60"/>
    </row>
    <row r="466" spans="1:14">
      <c r="A466" s="57"/>
      <c r="B466" s="57"/>
      <c r="C466" s="57"/>
      <c r="D466" s="57"/>
      <c r="E466" s="57"/>
      <c r="F466" s="57"/>
      <c r="G466" s="58"/>
      <c r="H466" s="57"/>
      <c r="I466" s="57"/>
      <c r="J466" s="58"/>
      <c r="K466" s="57"/>
      <c r="L466" s="57"/>
      <c r="M466" s="58"/>
      <c r="N466" s="60"/>
    </row>
    <row r="467" spans="1:14">
      <c r="A467" s="57"/>
      <c r="B467" s="57"/>
      <c r="C467" s="57"/>
      <c r="D467" s="57"/>
      <c r="E467" s="57"/>
      <c r="F467" s="57"/>
      <c r="G467" s="58"/>
      <c r="H467" s="57"/>
      <c r="I467" s="57"/>
      <c r="J467" s="58"/>
      <c r="K467" s="57"/>
      <c r="L467" s="57"/>
      <c r="M467" s="58"/>
      <c r="N467" s="60"/>
    </row>
    <row r="468" spans="1:14">
      <c r="A468" s="57"/>
      <c r="B468" s="57"/>
      <c r="C468" s="57"/>
      <c r="D468" s="57"/>
      <c r="E468" s="57"/>
      <c r="F468" s="57"/>
      <c r="G468" s="58"/>
      <c r="H468" s="57"/>
      <c r="I468" s="57"/>
      <c r="J468" s="58"/>
      <c r="K468" s="57"/>
      <c r="L468" s="57"/>
      <c r="M468" s="58"/>
      <c r="N468" s="60"/>
    </row>
    <row r="469" spans="1:14">
      <c r="A469" s="57"/>
      <c r="B469" s="57"/>
      <c r="C469" s="57"/>
      <c r="D469" s="57"/>
      <c r="E469" s="57"/>
      <c r="F469" s="57"/>
      <c r="G469" s="58"/>
      <c r="H469" s="57"/>
      <c r="I469" s="57"/>
      <c r="J469" s="58"/>
      <c r="K469" s="57"/>
      <c r="L469" s="57"/>
      <c r="M469" s="58"/>
      <c r="N469" s="60"/>
    </row>
    <row r="470" spans="1:14">
      <c r="A470" s="57"/>
      <c r="B470" s="57"/>
      <c r="C470" s="57"/>
      <c r="D470" s="57"/>
      <c r="E470" s="57"/>
      <c r="F470" s="57"/>
      <c r="G470" s="58"/>
      <c r="H470" s="57"/>
      <c r="I470" s="57"/>
      <c r="J470" s="58"/>
      <c r="K470" s="57"/>
      <c r="L470" s="57"/>
      <c r="M470" s="58"/>
      <c r="N470" s="60"/>
    </row>
    <row r="471" spans="1:14">
      <c r="A471" s="57"/>
      <c r="B471" s="57"/>
      <c r="C471" s="57"/>
      <c r="D471" s="57"/>
      <c r="E471" s="57"/>
      <c r="F471" s="57"/>
      <c r="G471" s="58"/>
      <c r="H471" s="57"/>
      <c r="I471" s="57"/>
      <c r="J471" s="58"/>
      <c r="K471" s="57"/>
      <c r="L471" s="57"/>
      <c r="M471" s="58"/>
      <c r="N471" s="60"/>
    </row>
    <row r="472" spans="1:14">
      <c r="A472" s="57"/>
      <c r="B472" s="57"/>
      <c r="C472" s="57"/>
      <c r="D472" s="57"/>
      <c r="E472" s="57"/>
      <c r="F472" s="57"/>
      <c r="G472" s="58"/>
      <c r="H472" s="57"/>
      <c r="I472" s="57"/>
      <c r="J472" s="58"/>
      <c r="K472" s="57"/>
      <c r="L472" s="57"/>
      <c r="M472" s="58"/>
      <c r="N472" s="60"/>
    </row>
    <row r="473" spans="1:14">
      <c r="A473" s="57"/>
      <c r="B473" s="57"/>
      <c r="C473" s="57"/>
      <c r="D473" s="57"/>
      <c r="E473" s="57"/>
      <c r="F473" s="57"/>
      <c r="G473" s="58"/>
      <c r="H473" s="57"/>
      <c r="I473" s="57"/>
      <c r="J473" s="58"/>
      <c r="K473" s="57"/>
      <c r="L473" s="57"/>
      <c r="M473" s="58"/>
      <c r="N473" s="60"/>
    </row>
    <row r="474" spans="1:14">
      <c r="A474" s="57"/>
      <c r="B474" s="57"/>
      <c r="C474" s="57"/>
      <c r="D474" s="57"/>
      <c r="E474" s="57"/>
      <c r="F474" s="57"/>
      <c r="G474" s="58"/>
      <c r="H474" s="57"/>
      <c r="I474" s="57"/>
      <c r="J474" s="58"/>
      <c r="K474" s="57"/>
      <c r="L474" s="57"/>
      <c r="M474" s="58"/>
      <c r="N474" s="60"/>
    </row>
    <row r="475" spans="1:14">
      <c r="A475" s="57"/>
      <c r="B475" s="57"/>
      <c r="C475" s="57"/>
      <c r="D475" s="57"/>
      <c r="E475" s="57"/>
      <c r="F475" s="57"/>
      <c r="G475" s="58"/>
      <c r="H475" s="57"/>
      <c r="I475" s="57"/>
      <c r="J475" s="58"/>
      <c r="K475" s="57"/>
      <c r="L475" s="57"/>
      <c r="M475" s="58"/>
      <c r="N475" s="60"/>
    </row>
    <row r="476" spans="1:14">
      <c r="A476" s="57"/>
      <c r="B476" s="57"/>
      <c r="C476" s="57"/>
      <c r="D476" s="57"/>
      <c r="E476" s="57"/>
      <c r="F476" s="57"/>
      <c r="G476" s="58"/>
      <c r="H476" s="57"/>
      <c r="I476" s="57"/>
      <c r="J476" s="58"/>
      <c r="K476" s="57"/>
      <c r="L476" s="57"/>
      <c r="M476" s="58"/>
      <c r="N476" s="60"/>
    </row>
    <row r="477" spans="1:14">
      <c r="A477" s="57"/>
      <c r="B477" s="57"/>
      <c r="C477" s="57"/>
      <c r="D477" s="57"/>
      <c r="E477" s="57"/>
      <c r="F477" s="57"/>
      <c r="G477" s="58"/>
      <c r="H477" s="57"/>
      <c r="I477" s="57"/>
      <c r="J477" s="58"/>
      <c r="K477" s="57"/>
      <c r="L477" s="57"/>
      <c r="M477" s="58"/>
      <c r="N477" s="60"/>
    </row>
    <row r="478" spans="1:14">
      <c r="A478" s="57"/>
      <c r="B478" s="57"/>
      <c r="C478" s="57"/>
      <c r="D478" s="57"/>
      <c r="E478" s="57"/>
      <c r="F478" s="57"/>
      <c r="G478" s="58"/>
      <c r="H478" s="57"/>
      <c r="I478" s="57"/>
      <c r="J478" s="58"/>
      <c r="K478" s="57"/>
      <c r="L478" s="57"/>
      <c r="M478" s="58"/>
      <c r="N478" s="60"/>
    </row>
    <row r="479" spans="1:14">
      <c r="A479" s="57"/>
      <c r="B479" s="57"/>
      <c r="C479" s="57"/>
      <c r="D479" s="57"/>
      <c r="E479" s="57"/>
      <c r="F479" s="57"/>
      <c r="G479" s="58"/>
      <c r="H479" s="57"/>
      <c r="I479" s="57"/>
      <c r="J479" s="58"/>
      <c r="K479" s="57"/>
      <c r="L479" s="57"/>
      <c r="M479" s="58"/>
      <c r="N479" s="60"/>
    </row>
    <row r="480" spans="1:14">
      <c r="A480" s="57"/>
      <c r="B480" s="57"/>
      <c r="C480" s="57"/>
      <c r="D480" s="57"/>
      <c r="E480" s="57"/>
      <c r="F480" s="57"/>
      <c r="G480" s="58"/>
      <c r="H480" s="57"/>
      <c r="I480" s="57"/>
      <c r="J480" s="58"/>
      <c r="K480" s="57"/>
      <c r="L480" s="57"/>
      <c r="M480" s="58"/>
      <c r="N480" s="60"/>
    </row>
    <row r="481" spans="1:14">
      <c r="A481" s="57"/>
      <c r="B481" s="57"/>
      <c r="C481" s="57"/>
      <c r="D481" s="57"/>
      <c r="E481" s="57"/>
      <c r="F481" s="57"/>
      <c r="G481" s="58"/>
      <c r="H481" s="57"/>
      <c r="I481" s="57"/>
      <c r="J481" s="58"/>
      <c r="K481" s="57"/>
      <c r="L481" s="57"/>
      <c r="M481" s="58"/>
      <c r="N481" s="60"/>
    </row>
    <row r="482" spans="1:14">
      <c r="A482" s="57"/>
      <c r="B482" s="57"/>
      <c r="C482" s="57"/>
      <c r="D482" s="57"/>
      <c r="E482" s="57"/>
      <c r="F482" s="57"/>
      <c r="G482" s="58"/>
      <c r="H482" s="57"/>
      <c r="I482" s="57"/>
      <c r="J482" s="58"/>
      <c r="K482" s="57"/>
      <c r="L482" s="57"/>
      <c r="M482" s="58"/>
      <c r="N482" s="60"/>
    </row>
    <row r="483" spans="1:14">
      <c r="A483" s="57"/>
      <c r="B483" s="57"/>
      <c r="C483" s="57"/>
      <c r="D483" s="57"/>
      <c r="E483" s="57"/>
      <c r="F483" s="57"/>
      <c r="G483" s="58"/>
      <c r="H483" s="57"/>
      <c r="I483" s="57"/>
      <c r="J483" s="58"/>
      <c r="K483" s="57"/>
      <c r="L483" s="57"/>
      <c r="M483" s="58"/>
      <c r="N483" s="60"/>
    </row>
    <row r="484" spans="1:14">
      <c r="A484" s="57"/>
      <c r="B484" s="57"/>
      <c r="C484" s="57"/>
      <c r="D484" s="57"/>
      <c r="E484" s="57"/>
      <c r="F484" s="57"/>
      <c r="G484" s="58"/>
      <c r="H484" s="57"/>
      <c r="I484" s="57"/>
      <c r="J484" s="58"/>
      <c r="K484" s="57"/>
      <c r="L484" s="57"/>
      <c r="M484" s="58"/>
      <c r="N484" s="60"/>
    </row>
    <row r="485" spans="1:14">
      <c r="A485" s="57"/>
      <c r="B485" s="57"/>
      <c r="C485" s="57"/>
      <c r="D485" s="57"/>
      <c r="E485" s="57"/>
      <c r="F485" s="57"/>
      <c r="G485" s="58"/>
      <c r="H485" s="57"/>
      <c r="I485" s="57"/>
      <c r="J485" s="58"/>
      <c r="K485" s="57"/>
      <c r="L485" s="57"/>
      <c r="M485" s="58"/>
      <c r="N485" s="60"/>
    </row>
    <row r="486" spans="1:14">
      <c r="A486" s="57"/>
      <c r="B486" s="57"/>
      <c r="C486" s="57"/>
      <c r="D486" s="57"/>
      <c r="E486" s="57"/>
      <c r="F486" s="57"/>
      <c r="G486" s="58"/>
      <c r="H486" s="57"/>
      <c r="I486" s="57"/>
      <c r="J486" s="58"/>
      <c r="K486" s="57"/>
      <c r="L486" s="57"/>
      <c r="M486" s="58"/>
      <c r="N486" s="60"/>
    </row>
    <row r="487" spans="1:14">
      <c r="A487" s="57"/>
      <c r="B487" s="57"/>
      <c r="C487" s="57"/>
      <c r="D487" s="57"/>
      <c r="E487" s="57"/>
      <c r="F487" s="57"/>
      <c r="G487" s="58"/>
      <c r="H487" s="57"/>
      <c r="I487" s="57"/>
      <c r="J487" s="58"/>
      <c r="K487" s="57"/>
      <c r="L487" s="57"/>
      <c r="M487" s="58"/>
      <c r="N487" s="60"/>
    </row>
    <row r="488" spans="1:14">
      <c r="A488" s="57"/>
      <c r="B488" s="57"/>
      <c r="C488" s="57"/>
      <c r="D488" s="57"/>
      <c r="E488" s="57"/>
      <c r="F488" s="57"/>
      <c r="G488" s="58"/>
      <c r="H488" s="57"/>
      <c r="I488" s="57"/>
      <c r="J488" s="58"/>
      <c r="K488" s="57"/>
      <c r="L488" s="57"/>
      <c r="M488" s="58"/>
      <c r="N488" s="60"/>
    </row>
    <row r="489" spans="1:14">
      <c r="A489" s="57"/>
      <c r="B489" s="57"/>
      <c r="C489" s="57"/>
      <c r="D489" s="57"/>
      <c r="E489" s="57"/>
      <c r="F489" s="57"/>
      <c r="G489" s="58"/>
      <c r="H489" s="57"/>
      <c r="I489" s="57"/>
      <c r="J489" s="58"/>
      <c r="K489" s="57"/>
      <c r="L489" s="57"/>
      <c r="M489" s="58"/>
      <c r="N489" s="60"/>
    </row>
    <row r="490" spans="1:14">
      <c r="A490" s="57"/>
      <c r="B490" s="57"/>
      <c r="C490" s="57"/>
      <c r="D490" s="57"/>
      <c r="E490" s="57"/>
      <c r="F490" s="57"/>
      <c r="G490" s="58"/>
      <c r="H490" s="57"/>
      <c r="I490" s="57"/>
      <c r="J490" s="58"/>
      <c r="K490" s="57"/>
      <c r="L490" s="57"/>
      <c r="M490" s="58"/>
      <c r="N490" s="60"/>
    </row>
    <row r="491" spans="1:14">
      <c r="A491" s="57"/>
      <c r="B491" s="57"/>
      <c r="C491" s="57"/>
      <c r="D491" s="57"/>
      <c r="E491" s="57"/>
      <c r="F491" s="57"/>
      <c r="G491" s="58"/>
      <c r="H491" s="57"/>
      <c r="I491" s="57"/>
      <c r="J491" s="58"/>
      <c r="K491" s="57"/>
      <c r="L491" s="57"/>
      <c r="M491" s="58"/>
      <c r="N491" s="60"/>
    </row>
    <row r="492" spans="1:14">
      <c r="A492" s="57"/>
      <c r="B492" s="57"/>
      <c r="C492" s="57"/>
      <c r="D492" s="57"/>
      <c r="E492" s="57"/>
      <c r="F492" s="57"/>
      <c r="G492" s="58"/>
      <c r="H492" s="57"/>
      <c r="I492" s="57"/>
      <c r="J492" s="58"/>
      <c r="K492" s="57"/>
      <c r="L492" s="57"/>
      <c r="M492" s="58"/>
      <c r="N492" s="60"/>
    </row>
    <row r="493" spans="1:14">
      <c r="A493" s="57"/>
      <c r="B493" s="57"/>
      <c r="C493" s="57"/>
      <c r="D493" s="57"/>
      <c r="E493" s="57"/>
      <c r="F493" s="57"/>
      <c r="G493" s="58"/>
      <c r="H493" s="57"/>
      <c r="I493" s="57"/>
      <c r="J493" s="58"/>
      <c r="K493" s="57"/>
      <c r="L493" s="57"/>
      <c r="M493" s="58"/>
      <c r="N493" s="60"/>
    </row>
    <row r="494" spans="1:14">
      <c r="A494" s="57"/>
      <c r="B494" s="57"/>
      <c r="C494" s="57"/>
      <c r="D494" s="57"/>
      <c r="E494" s="57"/>
      <c r="F494" s="57"/>
      <c r="G494" s="58"/>
      <c r="H494" s="57"/>
      <c r="I494" s="57"/>
      <c r="J494" s="58"/>
      <c r="K494" s="57"/>
      <c r="L494" s="57"/>
      <c r="M494" s="58"/>
      <c r="N494" s="60"/>
    </row>
    <row r="495" spans="1:14">
      <c r="A495" s="57"/>
      <c r="B495" s="57"/>
      <c r="C495" s="57"/>
      <c r="D495" s="57"/>
      <c r="E495" s="57"/>
      <c r="F495" s="57"/>
      <c r="G495" s="58"/>
      <c r="H495" s="57"/>
      <c r="I495" s="57"/>
      <c r="J495" s="58"/>
      <c r="K495" s="57"/>
      <c r="L495" s="57"/>
      <c r="M495" s="58"/>
      <c r="N495" s="60"/>
    </row>
    <row r="496" spans="1:14">
      <c r="A496" s="57"/>
      <c r="B496" s="57"/>
      <c r="C496" s="57"/>
      <c r="D496" s="57"/>
      <c r="E496" s="57"/>
      <c r="F496" s="57"/>
      <c r="G496" s="58"/>
      <c r="H496" s="57"/>
      <c r="I496" s="57"/>
      <c r="J496" s="58"/>
      <c r="K496" s="57"/>
      <c r="L496" s="57"/>
      <c r="M496" s="58"/>
      <c r="N496" s="60"/>
    </row>
    <row r="497" spans="1:14">
      <c r="A497" s="57"/>
      <c r="B497" s="57"/>
      <c r="C497" s="57"/>
      <c r="D497" s="57"/>
      <c r="E497" s="57"/>
      <c r="F497" s="57"/>
      <c r="G497" s="58"/>
      <c r="H497" s="57"/>
      <c r="I497" s="57"/>
      <c r="J497" s="58"/>
      <c r="K497" s="57"/>
      <c r="L497" s="57"/>
      <c r="M497" s="58"/>
      <c r="N497" s="60"/>
    </row>
    <row r="498" spans="1:14">
      <c r="A498" s="57"/>
      <c r="B498" s="57"/>
      <c r="C498" s="57"/>
      <c r="D498" s="57"/>
      <c r="E498" s="57"/>
      <c r="F498" s="57"/>
      <c r="G498" s="58"/>
      <c r="H498" s="57"/>
      <c r="I498" s="57"/>
      <c r="J498" s="58"/>
      <c r="K498" s="57"/>
      <c r="L498" s="57"/>
      <c r="M498" s="58"/>
      <c r="N498" s="60"/>
    </row>
    <row r="499" spans="1:14">
      <c r="A499" s="57"/>
      <c r="B499" s="57"/>
      <c r="C499" s="57"/>
      <c r="D499" s="57"/>
      <c r="E499" s="57"/>
      <c r="F499" s="57"/>
      <c r="G499" s="58"/>
      <c r="H499" s="57"/>
      <c r="I499" s="57"/>
      <c r="J499" s="58"/>
      <c r="K499" s="57"/>
      <c r="L499" s="57"/>
      <c r="M499" s="58"/>
      <c r="N499" s="60"/>
    </row>
    <row r="500" spans="1:14">
      <c r="A500" s="57"/>
      <c r="B500" s="57"/>
      <c r="C500" s="57"/>
      <c r="D500" s="57"/>
      <c r="E500" s="57"/>
      <c r="F500" s="57"/>
      <c r="G500" s="58"/>
      <c r="H500" s="57"/>
      <c r="I500" s="57"/>
      <c r="J500" s="58"/>
      <c r="K500" s="57"/>
      <c r="L500" s="57"/>
      <c r="M500" s="58"/>
      <c r="N500" s="60"/>
    </row>
    <row r="501" spans="1:14">
      <c r="A501" s="57"/>
      <c r="B501" s="57"/>
      <c r="C501" s="57"/>
      <c r="D501" s="57"/>
      <c r="E501" s="57"/>
      <c r="F501" s="57"/>
      <c r="G501" s="58"/>
      <c r="H501" s="57"/>
      <c r="I501" s="57"/>
      <c r="J501" s="58"/>
      <c r="K501" s="57"/>
      <c r="L501" s="57"/>
      <c r="M501" s="58"/>
      <c r="N501" s="60"/>
    </row>
    <row r="502" spans="1:14">
      <c r="A502" s="57"/>
      <c r="B502" s="57"/>
      <c r="C502" s="57"/>
      <c r="D502" s="57"/>
      <c r="E502" s="57"/>
      <c r="F502" s="57"/>
      <c r="G502" s="58"/>
      <c r="H502" s="57"/>
      <c r="I502" s="57"/>
      <c r="J502" s="58"/>
      <c r="K502" s="57"/>
      <c r="L502" s="57"/>
      <c r="M502" s="58"/>
      <c r="N502" s="60"/>
    </row>
    <row r="503" spans="1:14">
      <c r="A503" s="57"/>
      <c r="B503" s="57"/>
      <c r="C503" s="57"/>
      <c r="D503" s="57"/>
      <c r="E503" s="57"/>
      <c r="F503" s="57"/>
      <c r="G503" s="58"/>
      <c r="H503" s="57"/>
      <c r="I503" s="57"/>
      <c r="J503" s="58"/>
      <c r="K503" s="57"/>
      <c r="L503" s="57"/>
      <c r="M503" s="58"/>
      <c r="N503" s="60"/>
    </row>
    <row r="504" spans="1:14">
      <c r="A504" s="57"/>
      <c r="B504" s="57"/>
      <c r="C504" s="57"/>
      <c r="D504" s="57"/>
      <c r="E504" s="57"/>
      <c r="F504" s="57"/>
      <c r="G504" s="58"/>
      <c r="H504" s="57"/>
      <c r="I504" s="57"/>
      <c r="J504" s="58"/>
      <c r="K504" s="57"/>
      <c r="L504" s="57"/>
      <c r="M504" s="58"/>
      <c r="N504" s="60"/>
    </row>
    <row r="505" spans="1:14">
      <c r="A505" s="57"/>
      <c r="B505" s="57"/>
      <c r="C505" s="57"/>
      <c r="D505" s="57"/>
      <c r="E505" s="57"/>
      <c r="F505" s="57"/>
      <c r="G505" s="58"/>
      <c r="H505" s="57"/>
      <c r="I505" s="57"/>
      <c r="J505" s="58"/>
      <c r="K505" s="57"/>
      <c r="L505" s="57"/>
      <c r="M505" s="58"/>
      <c r="N505" s="60"/>
    </row>
    <row r="506" spans="1:14">
      <c r="A506" s="57"/>
      <c r="B506" s="57"/>
      <c r="C506" s="57"/>
      <c r="D506" s="57"/>
      <c r="E506" s="57"/>
      <c r="F506" s="57"/>
      <c r="G506" s="58"/>
      <c r="H506" s="57"/>
      <c r="I506" s="57"/>
      <c r="J506" s="58"/>
      <c r="K506" s="57"/>
      <c r="L506" s="57"/>
      <c r="M506" s="58"/>
      <c r="N506" s="60"/>
    </row>
    <row r="507" spans="1:14">
      <c r="A507" s="57"/>
      <c r="B507" s="57"/>
      <c r="C507" s="57"/>
      <c r="D507" s="57"/>
      <c r="E507" s="57"/>
      <c r="F507" s="57"/>
      <c r="G507" s="58"/>
      <c r="H507" s="57"/>
      <c r="I507" s="57"/>
      <c r="J507" s="58"/>
      <c r="K507" s="57"/>
      <c r="L507" s="57"/>
      <c r="M507" s="58"/>
      <c r="N507" s="60"/>
    </row>
    <row r="508" spans="1:14">
      <c r="A508" s="57"/>
      <c r="B508" s="57"/>
      <c r="C508" s="57"/>
      <c r="D508" s="57"/>
      <c r="E508" s="57"/>
      <c r="F508" s="57"/>
      <c r="G508" s="58"/>
      <c r="H508" s="57"/>
      <c r="I508" s="57"/>
      <c r="J508" s="58"/>
      <c r="K508" s="57"/>
      <c r="L508" s="57"/>
      <c r="M508" s="58"/>
      <c r="N508" s="60"/>
    </row>
    <row r="509" spans="1:14">
      <c r="A509" s="57"/>
      <c r="B509" s="57"/>
      <c r="C509" s="57"/>
      <c r="D509" s="57"/>
      <c r="E509" s="57"/>
      <c r="F509" s="57"/>
      <c r="G509" s="58"/>
      <c r="H509" s="57"/>
      <c r="I509" s="57"/>
      <c r="J509" s="58"/>
      <c r="K509" s="57"/>
      <c r="L509" s="57"/>
      <c r="M509" s="58"/>
      <c r="N509" s="60"/>
    </row>
    <row r="510" spans="1:14">
      <c r="A510" s="57"/>
      <c r="B510" s="57"/>
      <c r="C510" s="57"/>
      <c r="D510" s="57"/>
      <c r="E510" s="57"/>
      <c r="F510" s="57"/>
      <c r="G510" s="58"/>
      <c r="H510" s="57"/>
      <c r="I510" s="57"/>
      <c r="J510" s="58"/>
      <c r="K510" s="57"/>
      <c r="L510" s="57"/>
      <c r="M510" s="58"/>
      <c r="N510" s="60"/>
    </row>
    <row r="511" spans="1:14">
      <c r="A511" s="57"/>
      <c r="B511" s="57"/>
      <c r="C511" s="57"/>
      <c r="D511" s="57"/>
      <c r="E511" s="57"/>
      <c r="F511" s="57"/>
      <c r="G511" s="58"/>
      <c r="H511" s="57"/>
      <c r="I511" s="57"/>
      <c r="J511" s="58"/>
      <c r="K511" s="57"/>
      <c r="L511" s="57"/>
      <c r="M511" s="58"/>
      <c r="N511" s="60"/>
    </row>
    <row r="512" spans="1:14">
      <c r="A512" s="57"/>
      <c r="B512" s="57"/>
      <c r="C512" s="57"/>
      <c r="D512" s="57"/>
      <c r="E512" s="57"/>
      <c r="F512" s="57"/>
      <c r="G512" s="58"/>
      <c r="H512" s="57"/>
      <c r="I512" s="57"/>
      <c r="J512" s="58"/>
      <c r="K512" s="57"/>
      <c r="L512" s="57"/>
      <c r="M512" s="58"/>
      <c r="N512" s="60"/>
    </row>
    <row r="513" spans="1:14">
      <c r="A513" s="57"/>
      <c r="B513" s="57"/>
      <c r="C513" s="57"/>
      <c r="D513" s="57"/>
      <c r="E513" s="57"/>
      <c r="F513" s="57"/>
      <c r="G513" s="58"/>
      <c r="H513" s="57"/>
      <c r="I513" s="57"/>
      <c r="J513" s="58"/>
      <c r="K513" s="57"/>
      <c r="L513" s="57"/>
      <c r="M513" s="58"/>
      <c r="N513" s="60"/>
    </row>
    <row r="514" spans="1:14">
      <c r="A514" s="57"/>
      <c r="B514" s="57"/>
      <c r="C514" s="57"/>
      <c r="D514" s="57"/>
      <c r="E514" s="57"/>
      <c r="F514" s="57"/>
      <c r="G514" s="58"/>
      <c r="H514" s="57"/>
      <c r="I514" s="57"/>
      <c r="J514" s="58"/>
      <c r="K514" s="57"/>
      <c r="L514" s="57"/>
      <c r="M514" s="58"/>
      <c r="N514" s="60"/>
    </row>
    <row r="515" spans="1:14">
      <c r="A515" s="57"/>
      <c r="B515" s="57"/>
      <c r="C515" s="57"/>
      <c r="D515" s="57"/>
      <c r="E515" s="57"/>
      <c r="F515" s="57"/>
      <c r="G515" s="58"/>
      <c r="H515" s="57"/>
      <c r="I515" s="57"/>
      <c r="J515" s="58"/>
      <c r="K515" s="57"/>
      <c r="L515" s="57"/>
      <c r="M515" s="58"/>
      <c r="N515" s="60"/>
    </row>
    <row r="516" spans="1:14">
      <c r="A516" s="57"/>
      <c r="B516" s="57"/>
      <c r="C516" s="57"/>
      <c r="D516" s="57"/>
      <c r="E516" s="57"/>
      <c r="F516" s="57"/>
      <c r="G516" s="58"/>
      <c r="H516" s="57"/>
      <c r="I516" s="57"/>
      <c r="J516" s="58"/>
      <c r="K516" s="57"/>
      <c r="L516" s="57"/>
      <c r="M516" s="58"/>
      <c r="N516" s="60"/>
    </row>
    <row r="517" spans="1:14">
      <c r="A517" s="57"/>
      <c r="B517" s="57"/>
      <c r="C517" s="57"/>
      <c r="D517" s="57"/>
      <c r="E517" s="57"/>
      <c r="F517" s="57"/>
      <c r="G517" s="58"/>
      <c r="H517" s="57"/>
      <c r="I517" s="57"/>
      <c r="J517" s="58"/>
      <c r="K517" s="57"/>
      <c r="L517" s="57"/>
      <c r="M517" s="58"/>
      <c r="N517" s="60"/>
    </row>
    <row r="518" spans="1:14">
      <c r="A518" s="57"/>
      <c r="B518" s="57"/>
      <c r="C518" s="57"/>
      <c r="D518" s="57"/>
      <c r="E518" s="57"/>
      <c r="F518" s="57"/>
      <c r="G518" s="58"/>
      <c r="H518" s="57"/>
      <c r="I518" s="57"/>
      <c r="J518" s="58"/>
      <c r="K518" s="57"/>
      <c r="L518" s="57"/>
      <c r="M518" s="58"/>
      <c r="N518" s="60"/>
    </row>
    <row r="519" spans="1:14">
      <c r="A519" s="57"/>
      <c r="B519" s="57"/>
      <c r="C519" s="57"/>
      <c r="D519" s="57"/>
      <c r="E519" s="57"/>
      <c r="F519" s="57"/>
      <c r="G519" s="58"/>
      <c r="H519" s="57"/>
      <c r="I519" s="57"/>
      <c r="J519" s="58"/>
      <c r="K519" s="57"/>
      <c r="L519" s="57"/>
      <c r="M519" s="58"/>
      <c r="N519" s="60"/>
    </row>
    <row r="520" spans="1:14">
      <c r="A520" s="57"/>
      <c r="B520" s="57"/>
      <c r="C520" s="57"/>
      <c r="D520" s="57"/>
      <c r="E520" s="57"/>
      <c r="F520" s="57"/>
      <c r="G520" s="58"/>
      <c r="H520" s="57"/>
      <c r="I520" s="57"/>
      <c r="J520" s="58"/>
      <c r="K520" s="57"/>
      <c r="L520" s="57"/>
      <c r="M520" s="58"/>
      <c r="N520" s="60"/>
    </row>
    <row r="521" spans="1:14">
      <c r="A521" s="57"/>
      <c r="B521" s="57"/>
      <c r="C521" s="57"/>
      <c r="D521" s="57"/>
      <c r="E521" s="57"/>
      <c r="F521" s="57"/>
      <c r="G521" s="58"/>
      <c r="H521" s="57"/>
      <c r="I521" s="57"/>
      <c r="J521" s="58"/>
      <c r="K521" s="57"/>
      <c r="L521" s="57"/>
      <c r="M521" s="58"/>
      <c r="N521" s="60"/>
    </row>
    <row r="522" spans="1:14">
      <c r="A522" s="57"/>
      <c r="B522" s="57"/>
      <c r="C522" s="57"/>
      <c r="D522" s="57"/>
      <c r="E522" s="57"/>
      <c r="F522" s="57"/>
      <c r="G522" s="58"/>
      <c r="H522" s="57"/>
      <c r="I522" s="57"/>
      <c r="J522" s="58"/>
      <c r="K522" s="57"/>
      <c r="L522" s="57"/>
      <c r="M522" s="58"/>
      <c r="N522" s="60"/>
    </row>
    <row r="523" spans="1:14">
      <c r="A523" s="57"/>
      <c r="B523" s="57"/>
      <c r="C523" s="57"/>
      <c r="D523" s="57"/>
      <c r="E523" s="57"/>
      <c r="F523" s="57"/>
      <c r="G523" s="58"/>
      <c r="H523" s="57"/>
      <c r="I523" s="57"/>
      <c r="J523" s="58"/>
      <c r="K523" s="57"/>
      <c r="L523" s="57"/>
      <c r="M523" s="58"/>
      <c r="N523" s="60"/>
    </row>
    <row r="524" spans="1:14">
      <c r="A524" s="57"/>
      <c r="B524" s="57"/>
      <c r="C524" s="57"/>
      <c r="D524" s="57"/>
      <c r="E524" s="57"/>
      <c r="F524" s="57"/>
      <c r="G524" s="58"/>
      <c r="H524" s="57"/>
      <c r="I524" s="57"/>
      <c r="J524" s="58"/>
      <c r="K524" s="57"/>
      <c r="L524" s="57"/>
      <c r="M524" s="58"/>
      <c r="N524" s="60"/>
    </row>
    <row r="525" spans="1:14">
      <c r="A525" s="57"/>
      <c r="B525" s="57"/>
      <c r="C525" s="57"/>
      <c r="D525" s="57"/>
      <c r="E525" s="57"/>
      <c r="F525" s="57"/>
      <c r="G525" s="58"/>
      <c r="H525" s="57"/>
      <c r="I525" s="57"/>
      <c r="J525" s="58"/>
      <c r="K525" s="57"/>
      <c r="L525" s="57"/>
      <c r="M525" s="58"/>
      <c r="N525" s="60"/>
    </row>
    <row r="526" spans="1:14">
      <c r="A526" s="57"/>
      <c r="B526" s="57"/>
      <c r="C526" s="57"/>
      <c r="D526" s="57"/>
      <c r="E526" s="57"/>
      <c r="F526" s="57"/>
      <c r="G526" s="58"/>
      <c r="H526" s="57"/>
      <c r="I526" s="57"/>
      <c r="J526" s="58"/>
      <c r="K526" s="57"/>
      <c r="L526" s="57"/>
      <c r="M526" s="58"/>
      <c r="N526" s="60"/>
    </row>
    <row r="527" spans="1:14">
      <c r="A527" s="57"/>
      <c r="B527" s="57"/>
      <c r="C527" s="57"/>
      <c r="D527" s="57"/>
      <c r="E527" s="57"/>
      <c r="F527" s="57"/>
      <c r="G527" s="58"/>
      <c r="H527" s="57"/>
      <c r="I527" s="57"/>
      <c r="J527" s="58"/>
      <c r="K527" s="57"/>
      <c r="L527" s="57"/>
      <c r="M527" s="58"/>
      <c r="N527" s="60"/>
    </row>
    <row r="528" spans="1:14">
      <c r="A528" s="57"/>
      <c r="B528" s="57"/>
      <c r="C528" s="57"/>
      <c r="D528" s="57"/>
      <c r="E528" s="57"/>
      <c r="F528" s="57"/>
      <c r="G528" s="58"/>
      <c r="H528" s="57"/>
      <c r="I528" s="57"/>
      <c r="J528" s="58"/>
      <c r="K528" s="57"/>
      <c r="L528" s="57"/>
      <c r="M528" s="58"/>
      <c r="N528" s="60"/>
    </row>
    <row r="529" spans="1:14">
      <c r="A529" s="57"/>
      <c r="B529" s="57"/>
      <c r="C529" s="57"/>
      <c r="D529" s="57"/>
      <c r="E529" s="57"/>
      <c r="F529" s="57"/>
      <c r="G529" s="58"/>
      <c r="H529" s="57"/>
      <c r="I529" s="57"/>
      <c r="J529" s="58"/>
      <c r="K529" s="57"/>
      <c r="L529" s="57"/>
      <c r="M529" s="58"/>
      <c r="N529" s="60"/>
    </row>
    <row r="530" spans="1:14">
      <c r="A530" s="57"/>
      <c r="B530" s="57"/>
      <c r="C530" s="57"/>
      <c r="D530" s="57"/>
      <c r="E530" s="57"/>
      <c r="F530" s="57"/>
      <c r="G530" s="58"/>
      <c r="H530" s="57"/>
      <c r="I530" s="57"/>
      <c r="J530" s="58"/>
      <c r="K530" s="57"/>
      <c r="L530" s="57"/>
      <c r="M530" s="58"/>
      <c r="N530" s="60"/>
    </row>
    <row r="531" spans="1:14">
      <c r="A531" s="57"/>
      <c r="B531" s="57"/>
      <c r="C531" s="57"/>
      <c r="D531" s="57"/>
      <c r="E531" s="57"/>
      <c r="F531" s="57"/>
      <c r="G531" s="58"/>
      <c r="H531" s="57"/>
      <c r="I531" s="57"/>
      <c r="J531" s="58"/>
      <c r="K531" s="57"/>
      <c r="L531" s="57"/>
      <c r="M531" s="58"/>
      <c r="N531" s="60"/>
    </row>
    <row r="532" spans="1:14">
      <c r="A532" s="57"/>
      <c r="B532" s="57"/>
      <c r="C532" s="57"/>
      <c r="D532" s="57"/>
      <c r="E532" s="57"/>
      <c r="F532" s="57"/>
      <c r="G532" s="58"/>
      <c r="H532" s="57"/>
      <c r="I532" s="57"/>
      <c r="J532" s="58"/>
      <c r="K532" s="57"/>
      <c r="L532" s="57"/>
      <c r="M532" s="58"/>
      <c r="N532" s="60"/>
    </row>
    <row r="533" spans="1:14">
      <c r="A533" s="57"/>
      <c r="B533" s="57"/>
      <c r="C533" s="57"/>
      <c r="D533" s="57"/>
      <c r="E533" s="57"/>
      <c r="F533" s="57"/>
      <c r="G533" s="58"/>
      <c r="H533" s="57"/>
      <c r="I533" s="57"/>
      <c r="J533" s="58"/>
      <c r="K533" s="57"/>
      <c r="L533" s="57"/>
      <c r="M533" s="58"/>
      <c r="N533" s="60"/>
    </row>
    <row r="534" spans="1:14">
      <c r="A534" s="57"/>
      <c r="B534" s="57"/>
      <c r="C534" s="57"/>
      <c r="D534" s="57"/>
      <c r="E534" s="57"/>
      <c r="F534" s="57"/>
      <c r="G534" s="58"/>
      <c r="H534" s="57"/>
      <c r="I534" s="57"/>
      <c r="J534" s="58"/>
      <c r="K534" s="57"/>
      <c r="L534" s="57"/>
      <c r="M534" s="58"/>
      <c r="N534" s="60"/>
    </row>
    <row r="535" spans="1:14">
      <c r="A535" s="57"/>
      <c r="B535" s="57"/>
      <c r="C535" s="57"/>
      <c r="D535" s="57"/>
      <c r="E535" s="57"/>
      <c r="F535" s="57"/>
      <c r="G535" s="58"/>
      <c r="H535" s="57"/>
      <c r="I535" s="57"/>
      <c r="J535" s="58"/>
      <c r="K535" s="57"/>
      <c r="L535" s="57"/>
      <c r="M535" s="58"/>
      <c r="N535" s="60"/>
    </row>
    <row r="536" spans="1:14">
      <c r="A536" s="57"/>
      <c r="B536" s="57"/>
      <c r="C536" s="57"/>
      <c r="D536" s="57"/>
      <c r="E536" s="57"/>
      <c r="F536" s="57"/>
      <c r="G536" s="58"/>
      <c r="H536" s="57"/>
      <c r="I536" s="57"/>
      <c r="J536" s="58"/>
      <c r="K536" s="57"/>
      <c r="L536" s="57"/>
      <c r="M536" s="58"/>
      <c r="N536" s="60"/>
    </row>
    <row r="537" spans="1:14">
      <c r="A537" s="57"/>
      <c r="B537" s="57"/>
      <c r="C537" s="57"/>
      <c r="D537" s="57"/>
      <c r="E537" s="57"/>
      <c r="F537" s="57"/>
      <c r="G537" s="58"/>
      <c r="H537" s="57"/>
      <c r="I537" s="57"/>
      <c r="J537" s="58"/>
      <c r="K537" s="57"/>
      <c r="L537" s="57"/>
      <c r="M537" s="58"/>
      <c r="N537" s="60"/>
    </row>
    <row r="538" spans="1:14">
      <c r="A538" s="57"/>
      <c r="B538" s="57"/>
      <c r="C538" s="57"/>
      <c r="D538" s="57"/>
      <c r="E538" s="57"/>
      <c r="F538" s="57"/>
      <c r="G538" s="58"/>
      <c r="H538" s="57"/>
      <c r="I538" s="57"/>
      <c r="J538" s="58"/>
      <c r="K538" s="57"/>
      <c r="L538" s="57"/>
      <c r="M538" s="58"/>
      <c r="N538" s="60"/>
    </row>
    <row r="539" spans="1:14">
      <c r="A539" s="57"/>
      <c r="B539" s="57"/>
      <c r="C539" s="57"/>
      <c r="D539" s="57"/>
      <c r="E539" s="57"/>
      <c r="F539" s="57"/>
      <c r="G539" s="58"/>
      <c r="H539" s="57"/>
      <c r="I539" s="57"/>
      <c r="J539" s="58"/>
      <c r="K539" s="57"/>
      <c r="L539" s="57"/>
      <c r="M539" s="58"/>
      <c r="N539" s="60"/>
    </row>
    <row r="540" spans="1:14">
      <c r="A540" s="57"/>
      <c r="B540" s="57"/>
      <c r="C540" s="57"/>
      <c r="D540" s="57"/>
      <c r="E540" s="57"/>
      <c r="F540" s="57"/>
      <c r="G540" s="58"/>
      <c r="H540" s="57"/>
      <c r="I540" s="57"/>
      <c r="J540" s="58"/>
      <c r="K540" s="57"/>
      <c r="L540" s="57"/>
      <c r="M540" s="58"/>
      <c r="N540" s="60"/>
    </row>
    <row r="541" spans="1:14">
      <c r="A541" s="57"/>
      <c r="B541" s="57"/>
      <c r="C541" s="57"/>
      <c r="D541" s="57"/>
      <c r="E541" s="57"/>
      <c r="F541" s="57"/>
      <c r="G541" s="58"/>
      <c r="H541" s="57"/>
      <c r="I541" s="57"/>
      <c r="J541" s="58"/>
      <c r="K541" s="57"/>
      <c r="L541" s="57"/>
      <c r="M541" s="58"/>
      <c r="N541" s="60"/>
    </row>
    <row r="542" spans="1:14">
      <c r="A542" s="57"/>
      <c r="B542" s="57"/>
      <c r="C542" s="57"/>
      <c r="D542" s="57"/>
      <c r="E542" s="57"/>
      <c r="F542" s="57"/>
      <c r="G542" s="58"/>
      <c r="H542" s="57"/>
      <c r="I542" s="57"/>
      <c r="J542" s="58"/>
      <c r="K542" s="57"/>
      <c r="L542" s="57"/>
      <c r="M542" s="58"/>
      <c r="N542" s="60"/>
    </row>
    <row r="543" spans="1:14">
      <c r="A543" s="57"/>
      <c r="B543" s="57"/>
      <c r="C543" s="57"/>
      <c r="D543" s="57"/>
      <c r="E543" s="57"/>
      <c r="F543" s="57"/>
      <c r="G543" s="58"/>
      <c r="H543" s="57"/>
      <c r="I543" s="57"/>
      <c r="J543" s="58"/>
      <c r="K543" s="57"/>
      <c r="L543" s="57"/>
      <c r="M543" s="58"/>
      <c r="N543" s="60"/>
    </row>
    <row r="544" spans="1:14">
      <c r="A544" s="57"/>
      <c r="B544" s="57"/>
      <c r="C544" s="57"/>
      <c r="D544" s="57"/>
      <c r="E544" s="57"/>
      <c r="F544" s="57"/>
      <c r="G544" s="58"/>
      <c r="H544" s="57"/>
      <c r="I544" s="57"/>
      <c r="J544" s="58"/>
      <c r="K544" s="57"/>
      <c r="L544" s="57"/>
      <c r="M544" s="58"/>
      <c r="N544" s="60"/>
    </row>
    <row r="545" spans="1:14">
      <c r="A545" s="57"/>
      <c r="B545" s="57"/>
      <c r="C545" s="57"/>
      <c r="D545" s="57"/>
      <c r="E545" s="57"/>
      <c r="F545" s="57"/>
      <c r="G545" s="58"/>
      <c r="H545" s="57"/>
      <c r="I545" s="57"/>
      <c r="J545" s="58"/>
      <c r="K545" s="57"/>
      <c r="L545" s="57"/>
      <c r="M545" s="58"/>
      <c r="N545" s="60"/>
    </row>
    <row r="546" spans="1:14">
      <c r="A546" s="57"/>
      <c r="B546" s="57"/>
      <c r="C546" s="57"/>
      <c r="D546" s="57"/>
      <c r="E546" s="57"/>
      <c r="F546" s="57"/>
      <c r="G546" s="58"/>
      <c r="H546" s="57"/>
      <c r="I546" s="57"/>
      <c r="J546" s="58"/>
      <c r="K546" s="57"/>
      <c r="L546" s="57"/>
      <c r="M546" s="58"/>
      <c r="N546" s="60"/>
    </row>
    <row r="547" spans="1:14">
      <c r="A547" s="57"/>
      <c r="B547" s="57"/>
      <c r="C547" s="57"/>
      <c r="D547" s="57"/>
      <c r="E547" s="57"/>
      <c r="F547" s="57"/>
      <c r="G547" s="58"/>
      <c r="H547" s="57"/>
      <c r="I547" s="57"/>
      <c r="J547" s="58"/>
      <c r="K547" s="57"/>
      <c r="L547" s="57"/>
      <c r="M547" s="58"/>
      <c r="N547" s="60"/>
    </row>
    <row r="548" spans="1:14">
      <c r="A548" s="57"/>
      <c r="B548" s="57"/>
      <c r="C548" s="57"/>
      <c r="D548" s="57"/>
      <c r="E548" s="57"/>
      <c r="F548" s="57"/>
      <c r="G548" s="58"/>
      <c r="H548" s="57"/>
      <c r="I548" s="57"/>
      <c r="J548" s="58"/>
      <c r="K548" s="57"/>
      <c r="L548" s="57"/>
      <c r="M548" s="58"/>
      <c r="N548" s="60"/>
    </row>
    <row r="549" spans="1:14">
      <c r="A549" s="57"/>
      <c r="B549" s="57"/>
      <c r="C549" s="57"/>
      <c r="D549" s="57"/>
      <c r="E549" s="57"/>
      <c r="F549" s="57"/>
      <c r="G549" s="58"/>
      <c r="H549" s="57"/>
      <c r="I549" s="57"/>
      <c r="J549" s="58"/>
      <c r="K549" s="57"/>
      <c r="L549" s="57"/>
      <c r="M549" s="58"/>
      <c r="N549" s="60"/>
    </row>
    <row r="550" spans="1:14">
      <c r="A550" s="57"/>
      <c r="B550" s="57"/>
      <c r="C550" s="57"/>
      <c r="D550" s="57"/>
      <c r="E550" s="57"/>
      <c r="F550" s="57"/>
      <c r="G550" s="58"/>
      <c r="H550" s="57"/>
      <c r="I550" s="57"/>
      <c r="J550" s="58"/>
      <c r="K550" s="57"/>
      <c r="L550" s="57"/>
      <c r="M550" s="58"/>
      <c r="N550" s="60"/>
    </row>
    <row r="551" spans="1:14">
      <c r="A551" s="57"/>
      <c r="B551" s="57"/>
      <c r="C551" s="57"/>
      <c r="D551" s="57"/>
      <c r="E551" s="57"/>
      <c r="F551" s="57"/>
      <c r="G551" s="58"/>
      <c r="H551" s="57"/>
      <c r="I551" s="57"/>
      <c r="J551" s="58"/>
      <c r="K551" s="57"/>
      <c r="L551" s="57"/>
      <c r="M551" s="58"/>
      <c r="N551" s="60"/>
    </row>
    <row r="552" spans="1:14">
      <c r="A552" s="57"/>
      <c r="B552" s="57"/>
      <c r="C552" s="57"/>
      <c r="D552" s="57"/>
      <c r="E552" s="57"/>
      <c r="F552" s="57"/>
      <c r="G552" s="58"/>
      <c r="H552" s="57"/>
      <c r="I552" s="57"/>
      <c r="J552" s="58"/>
      <c r="K552" s="57"/>
      <c r="L552" s="57"/>
      <c r="M552" s="58"/>
      <c r="N552" s="60"/>
    </row>
    <row r="553" spans="1:14">
      <c r="A553" s="57"/>
      <c r="B553" s="57"/>
      <c r="C553" s="57"/>
      <c r="D553" s="57"/>
      <c r="E553" s="57"/>
      <c r="F553" s="57"/>
      <c r="G553" s="58"/>
      <c r="H553" s="57"/>
      <c r="I553" s="57"/>
      <c r="J553" s="58"/>
      <c r="K553" s="57"/>
      <c r="L553" s="57"/>
      <c r="M553" s="58"/>
      <c r="N553" s="60"/>
    </row>
    <row r="554" spans="1:14">
      <c r="A554" s="57"/>
      <c r="B554" s="57"/>
      <c r="C554" s="57"/>
      <c r="D554" s="57"/>
      <c r="E554" s="57"/>
      <c r="F554" s="57"/>
      <c r="G554" s="58"/>
      <c r="H554" s="57"/>
      <c r="I554" s="57"/>
      <c r="J554" s="58"/>
      <c r="K554" s="57"/>
      <c r="L554" s="57"/>
      <c r="M554" s="58"/>
      <c r="N554" s="60"/>
    </row>
    <row r="555" spans="1:14">
      <c r="A555" s="57"/>
      <c r="B555" s="57"/>
      <c r="C555" s="57"/>
      <c r="D555" s="57"/>
      <c r="E555" s="57"/>
      <c r="F555" s="57"/>
      <c r="G555" s="58"/>
      <c r="H555" s="57"/>
      <c r="I555" s="57"/>
      <c r="J555" s="58"/>
      <c r="K555" s="57"/>
      <c r="L555" s="57"/>
      <c r="M555" s="58"/>
      <c r="N555" s="60"/>
    </row>
    <row r="556" spans="1:14">
      <c r="A556" s="57"/>
      <c r="B556" s="57"/>
      <c r="C556" s="57"/>
      <c r="D556" s="57"/>
      <c r="E556" s="57"/>
      <c r="F556" s="57"/>
      <c r="G556" s="58"/>
      <c r="H556" s="57"/>
      <c r="I556" s="57"/>
      <c r="J556" s="58"/>
      <c r="K556" s="57"/>
      <c r="L556" s="57"/>
      <c r="M556" s="58"/>
      <c r="N556" s="60"/>
    </row>
    <row r="557" spans="1:14">
      <c r="A557" s="57"/>
      <c r="B557" s="57"/>
      <c r="C557" s="57"/>
      <c r="D557" s="57"/>
      <c r="E557" s="57"/>
      <c r="F557" s="57"/>
      <c r="G557" s="58"/>
      <c r="H557" s="57"/>
      <c r="I557" s="57"/>
      <c r="J557" s="58"/>
      <c r="K557" s="57"/>
      <c r="L557" s="57"/>
      <c r="M557" s="58"/>
      <c r="N557" s="60"/>
    </row>
    <row r="558" spans="1:14">
      <c r="A558" s="57"/>
      <c r="B558" s="57"/>
      <c r="C558" s="57"/>
      <c r="D558" s="57"/>
      <c r="E558" s="57"/>
      <c r="F558" s="57"/>
      <c r="G558" s="58"/>
      <c r="H558" s="57"/>
      <c r="I558" s="57"/>
      <c r="J558" s="58"/>
      <c r="K558" s="57"/>
      <c r="L558" s="57"/>
      <c r="M558" s="58"/>
      <c r="N558" s="60"/>
    </row>
    <row r="559" spans="1:14">
      <c r="A559" s="57"/>
      <c r="B559" s="57"/>
      <c r="C559" s="57"/>
      <c r="D559" s="57"/>
      <c r="E559" s="57"/>
      <c r="F559" s="57"/>
      <c r="G559" s="58"/>
      <c r="H559" s="57"/>
      <c r="I559" s="57"/>
      <c r="J559" s="58"/>
      <c r="K559" s="57"/>
      <c r="L559" s="57"/>
      <c r="M559" s="58"/>
      <c r="N559" s="60"/>
    </row>
    <row r="560" spans="1:14">
      <c r="A560" s="57"/>
      <c r="B560" s="57"/>
      <c r="C560" s="57"/>
      <c r="D560" s="57"/>
      <c r="E560" s="57"/>
      <c r="F560" s="57"/>
      <c r="G560" s="58"/>
      <c r="H560" s="57"/>
      <c r="I560" s="57"/>
      <c r="J560" s="58"/>
      <c r="K560" s="57"/>
      <c r="L560" s="57"/>
      <c r="M560" s="58"/>
      <c r="N560" s="60"/>
    </row>
    <row r="561" spans="1:14">
      <c r="A561" s="57"/>
      <c r="B561" s="57"/>
      <c r="C561" s="57"/>
      <c r="D561" s="57"/>
      <c r="E561" s="57"/>
      <c r="F561" s="57"/>
      <c r="G561" s="58"/>
      <c r="H561" s="57"/>
      <c r="I561" s="57"/>
      <c r="J561" s="58"/>
      <c r="K561" s="57"/>
      <c r="L561" s="57"/>
      <c r="M561" s="58"/>
      <c r="N561" s="60"/>
    </row>
    <row r="562" spans="1:14">
      <c r="A562" s="57"/>
      <c r="B562" s="57"/>
      <c r="C562" s="57"/>
      <c r="D562" s="57"/>
      <c r="E562" s="57"/>
      <c r="F562" s="57"/>
      <c r="G562" s="58"/>
      <c r="H562" s="57"/>
      <c r="I562" s="57"/>
      <c r="J562" s="58"/>
      <c r="K562" s="57"/>
      <c r="L562" s="57"/>
      <c r="M562" s="58"/>
      <c r="N562" s="60"/>
    </row>
    <row r="563" spans="1:14">
      <c r="A563" s="57"/>
      <c r="B563" s="57"/>
      <c r="C563" s="57"/>
      <c r="D563" s="57"/>
      <c r="E563" s="57"/>
      <c r="F563" s="57"/>
      <c r="G563" s="58"/>
      <c r="H563" s="57"/>
      <c r="I563" s="57"/>
      <c r="J563" s="58"/>
      <c r="K563" s="57"/>
      <c r="L563" s="57"/>
      <c r="M563" s="58"/>
      <c r="N563" s="60"/>
    </row>
    <row r="564" spans="1:14">
      <c r="A564" s="57"/>
      <c r="B564" s="57"/>
      <c r="C564" s="57"/>
      <c r="D564" s="57"/>
      <c r="E564" s="57"/>
      <c r="F564" s="57"/>
      <c r="G564" s="58"/>
      <c r="H564" s="57"/>
      <c r="I564" s="57"/>
      <c r="J564" s="58"/>
      <c r="K564" s="57"/>
      <c r="L564" s="57"/>
      <c r="M564" s="58"/>
      <c r="N564" s="60"/>
    </row>
    <row r="565" spans="1:14">
      <c r="A565" s="57"/>
      <c r="B565" s="57"/>
      <c r="C565" s="57"/>
      <c r="D565" s="57"/>
      <c r="E565" s="57"/>
      <c r="F565" s="57"/>
      <c r="G565" s="58"/>
      <c r="H565" s="57"/>
      <c r="I565" s="57"/>
      <c r="J565" s="58"/>
      <c r="K565" s="57"/>
      <c r="L565" s="57"/>
      <c r="M565" s="58"/>
      <c r="N565" s="60"/>
    </row>
    <row r="566" spans="1:14">
      <c r="A566" s="57"/>
      <c r="B566" s="57"/>
      <c r="C566" s="57"/>
      <c r="D566" s="57"/>
      <c r="E566" s="57"/>
      <c r="F566" s="57"/>
      <c r="G566" s="58"/>
      <c r="H566" s="57"/>
      <c r="I566" s="57"/>
      <c r="J566" s="58"/>
      <c r="K566" s="57"/>
      <c r="L566" s="57"/>
      <c r="M566" s="58"/>
      <c r="N566" s="60"/>
    </row>
    <row r="567" spans="1:14">
      <c r="A567" s="57"/>
      <c r="B567" s="57"/>
      <c r="C567" s="57"/>
      <c r="D567" s="57"/>
      <c r="E567" s="57"/>
      <c r="F567" s="57"/>
      <c r="G567" s="58"/>
      <c r="H567" s="57"/>
      <c r="I567" s="57"/>
      <c r="J567" s="58"/>
      <c r="K567" s="57"/>
      <c r="L567" s="57"/>
      <c r="M567" s="58"/>
      <c r="N567" s="60"/>
    </row>
    <row r="568" spans="1:14">
      <c r="A568" s="57"/>
      <c r="B568" s="57"/>
      <c r="C568" s="57"/>
      <c r="D568" s="57"/>
      <c r="E568" s="57"/>
      <c r="F568" s="57"/>
      <c r="G568" s="58"/>
      <c r="H568" s="57"/>
      <c r="I568" s="57"/>
      <c r="J568" s="58"/>
      <c r="K568" s="57"/>
      <c r="L568" s="57"/>
      <c r="M568" s="58"/>
      <c r="N568" s="60"/>
    </row>
    <row r="569" spans="1:14">
      <c r="A569" s="57"/>
      <c r="B569" s="57"/>
      <c r="C569" s="57"/>
      <c r="D569" s="57"/>
      <c r="E569" s="57"/>
      <c r="F569" s="57"/>
      <c r="G569" s="58"/>
      <c r="H569" s="57"/>
      <c r="I569" s="57"/>
      <c r="J569" s="58"/>
      <c r="K569" s="57"/>
      <c r="L569" s="57"/>
      <c r="M569" s="58"/>
      <c r="N569" s="60"/>
    </row>
    <row r="570" spans="1:14">
      <c r="A570" s="57"/>
      <c r="B570" s="57"/>
      <c r="C570" s="57"/>
      <c r="D570" s="57"/>
      <c r="E570" s="57"/>
      <c r="F570" s="57"/>
      <c r="G570" s="58"/>
      <c r="H570" s="57"/>
      <c r="I570" s="57"/>
      <c r="J570" s="58"/>
      <c r="K570" s="57"/>
      <c r="L570" s="57"/>
      <c r="M570" s="58"/>
      <c r="N570" s="60"/>
    </row>
    <row r="571" spans="1:14">
      <c r="A571" s="57"/>
      <c r="B571" s="57"/>
      <c r="C571" s="57"/>
      <c r="D571" s="57"/>
      <c r="E571" s="57"/>
      <c r="F571" s="57"/>
      <c r="G571" s="58"/>
      <c r="H571" s="57"/>
      <c r="I571" s="57"/>
      <c r="J571" s="58"/>
      <c r="K571" s="57"/>
      <c r="L571" s="57"/>
      <c r="M571" s="58"/>
      <c r="N571" s="60"/>
    </row>
    <row r="572" spans="1:14">
      <c r="A572" s="57"/>
      <c r="B572" s="57"/>
      <c r="C572" s="57"/>
      <c r="D572" s="57"/>
      <c r="E572" s="57"/>
      <c r="F572" s="57"/>
      <c r="G572" s="58"/>
      <c r="H572" s="57"/>
      <c r="I572" s="57"/>
      <c r="J572" s="58"/>
      <c r="K572" s="57"/>
      <c r="L572" s="57"/>
      <c r="M572" s="58"/>
      <c r="N572" s="60"/>
    </row>
    <row r="573" spans="1:14">
      <c r="A573" s="57"/>
      <c r="B573" s="57"/>
      <c r="C573" s="57"/>
      <c r="D573" s="57"/>
      <c r="E573" s="57"/>
      <c r="F573" s="57"/>
      <c r="G573" s="58"/>
      <c r="H573" s="57"/>
      <c r="I573" s="57"/>
      <c r="J573" s="58"/>
      <c r="K573" s="57"/>
      <c r="L573" s="57"/>
      <c r="M573" s="58"/>
      <c r="N573" s="60"/>
    </row>
    <row r="574" spans="1:14">
      <c r="A574" s="57"/>
      <c r="B574" s="57"/>
      <c r="C574" s="57"/>
      <c r="D574" s="57"/>
      <c r="E574" s="57"/>
      <c r="F574" s="57"/>
      <c r="G574" s="58"/>
      <c r="H574" s="57"/>
      <c r="I574" s="57"/>
      <c r="J574" s="58"/>
      <c r="K574" s="57"/>
      <c r="L574" s="57"/>
      <c r="M574" s="58"/>
      <c r="N574" s="60"/>
    </row>
    <row r="575" spans="1:14">
      <c r="A575" s="57"/>
      <c r="B575" s="57"/>
      <c r="C575" s="57"/>
      <c r="D575" s="57"/>
      <c r="E575" s="57"/>
      <c r="F575" s="57"/>
      <c r="G575" s="58"/>
      <c r="H575" s="57"/>
      <c r="I575" s="57"/>
      <c r="J575" s="58"/>
      <c r="K575" s="57"/>
      <c r="L575" s="57"/>
      <c r="M575" s="58"/>
      <c r="N575" s="60"/>
    </row>
    <row r="576" spans="1:14">
      <c r="A576" s="57"/>
      <c r="B576" s="57"/>
      <c r="C576" s="57"/>
      <c r="D576" s="57"/>
      <c r="E576" s="57"/>
      <c r="F576" s="57"/>
      <c r="G576" s="58"/>
      <c r="H576" s="57"/>
      <c r="I576" s="57"/>
      <c r="J576" s="58"/>
      <c r="K576" s="57"/>
      <c r="L576" s="57"/>
      <c r="M576" s="58"/>
      <c r="N576" s="60"/>
    </row>
  </sheetData>
  <sheetProtection password="CC21" sheet="1" autoFilter="0" pivotTables="0"/>
  <protectedRanges>
    <protectedRange sqref="K4:L500" name="区域4" securityDescriptor=""/>
    <protectedRange sqref="A4:F500" name="区域2" securityDescriptor=""/>
    <protectedRange sqref="A4:F500" name="区域1" securityDescriptor=""/>
    <protectedRange sqref="H4:I500" name="区域3" securityDescriptor=""/>
  </protectedRanges>
  <mergeCells count="9">
    <mergeCell ref="B1:N1"/>
    <mergeCell ref="E2:G2"/>
    <mergeCell ref="H2:J2"/>
    <mergeCell ref="K2:M2"/>
    <mergeCell ref="A2:A3"/>
    <mergeCell ref="B2:B3"/>
    <mergeCell ref="C2:C3"/>
    <mergeCell ref="D2:D3"/>
    <mergeCell ref="N2:N3"/>
  </mergeCells>
  <phoneticPr fontId="5" type="noConversion"/>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dimension ref="A1:H717"/>
  <sheetViews>
    <sheetView workbookViewId="0">
      <pane xSplit="3" ySplit="3" topLeftCell="D4" activePane="bottomRight" state="frozen"/>
      <selection pane="topRight"/>
      <selection pane="bottomLeft"/>
      <selection pane="bottomRight" activeCell="E14" sqref="E14"/>
    </sheetView>
  </sheetViews>
  <sheetFormatPr defaultColWidth="9" defaultRowHeight="11.25"/>
  <cols>
    <col min="1" max="1" width="5.625" style="29" customWidth="1"/>
    <col min="2" max="2" width="9.875" style="29" customWidth="1"/>
    <col min="3" max="3" width="10.625" style="29" customWidth="1"/>
    <col min="4" max="4" width="33.375" style="29" customWidth="1"/>
    <col min="5" max="5" width="13.625" style="29" customWidth="1"/>
    <col min="6" max="16384" width="9" style="29"/>
  </cols>
  <sheetData>
    <row r="1" spans="1:8" s="27" customFormat="1" ht="24.75" customHeight="1">
      <c r="A1" s="648" t="s">
        <v>342</v>
      </c>
      <c r="B1" s="648"/>
      <c r="C1" s="648"/>
      <c r="D1" s="648"/>
      <c r="E1" s="648"/>
      <c r="F1" s="648"/>
      <c r="G1" s="648"/>
      <c r="H1" s="648"/>
    </row>
    <row r="2" spans="1:8" s="28" customFormat="1" ht="24.75" customHeight="1">
      <c r="A2" s="30" t="s">
        <v>38</v>
      </c>
      <c r="B2" s="31" t="s">
        <v>343</v>
      </c>
      <c r="C2" s="30" t="s">
        <v>344</v>
      </c>
      <c r="D2" s="30" t="s">
        <v>345</v>
      </c>
      <c r="E2" s="30" t="s">
        <v>346</v>
      </c>
      <c r="F2" s="30" t="s">
        <v>347</v>
      </c>
      <c r="G2" s="30" t="s">
        <v>96</v>
      </c>
      <c r="H2" s="30" t="s">
        <v>348</v>
      </c>
    </row>
    <row r="3" spans="1:8" s="27" customFormat="1" ht="24.75" customHeight="1">
      <c r="A3" s="30">
        <v>1</v>
      </c>
      <c r="B3" s="515">
        <v>42920</v>
      </c>
      <c r="C3" s="516" t="s">
        <v>1099</v>
      </c>
      <c r="D3" s="516" t="s">
        <v>1096</v>
      </c>
      <c r="E3" s="516" t="s">
        <v>1097</v>
      </c>
      <c r="F3" s="516" t="s">
        <v>1098</v>
      </c>
      <c r="G3" s="517" t="s">
        <v>849</v>
      </c>
      <c r="H3" s="516">
        <v>1</v>
      </c>
    </row>
    <row r="4" spans="1:8" s="27" customFormat="1" ht="24.75" customHeight="1">
      <c r="A4" s="34">
        <v>2</v>
      </c>
      <c r="B4" s="515">
        <v>42917</v>
      </c>
      <c r="C4" s="516" t="s">
        <v>1101</v>
      </c>
      <c r="D4" s="516" t="s">
        <v>1100</v>
      </c>
      <c r="E4" s="516" t="s">
        <v>1102</v>
      </c>
      <c r="F4" s="516" t="s">
        <v>1103</v>
      </c>
      <c r="G4" s="517" t="s">
        <v>849</v>
      </c>
      <c r="H4" s="516">
        <v>2</v>
      </c>
    </row>
    <row r="5" spans="1:8" s="27" customFormat="1" ht="24.75" customHeight="1">
      <c r="A5" s="34">
        <v>3</v>
      </c>
      <c r="B5" s="515">
        <v>42917</v>
      </c>
      <c r="C5" s="516" t="s">
        <v>1092</v>
      </c>
      <c r="D5" s="516" t="s">
        <v>1095</v>
      </c>
      <c r="E5" s="516" t="s">
        <v>1093</v>
      </c>
      <c r="F5" s="516" t="s">
        <v>1094</v>
      </c>
      <c r="G5" s="517" t="s">
        <v>849</v>
      </c>
      <c r="H5" s="516">
        <v>6</v>
      </c>
    </row>
    <row r="6" spans="1:8" s="27" customFormat="1" ht="24.75" customHeight="1">
      <c r="A6" s="34">
        <v>4</v>
      </c>
      <c r="B6" s="515">
        <v>42926</v>
      </c>
      <c r="C6" s="516" t="s">
        <v>1105</v>
      </c>
      <c r="D6" s="516" t="s">
        <v>1106</v>
      </c>
      <c r="E6" s="516" t="s">
        <v>1104</v>
      </c>
      <c r="F6" s="516" t="s">
        <v>1098</v>
      </c>
      <c r="G6" s="517" t="s">
        <v>849</v>
      </c>
      <c r="H6" s="516">
        <v>1</v>
      </c>
    </row>
    <row r="7" spans="1:8" s="27" customFormat="1" ht="24.75" customHeight="1">
      <c r="A7" s="34">
        <v>5</v>
      </c>
      <c r="B7" s="515"/>
      <c r="C7" s="516"/>
      <c r="D7" s="516"/>
      <c r="E7" s="516"/>
      <c r="F7" s="516"/>
      <c r="G7" s="517"/>
      <c r="H7" s="516"/>
    </row>
    <row r="8" spans="1:8" s="27" customFormat="1" ht="24.75" customHeight="1">
      <c r="A8" s="34">
        <v>7</v>
      </c>
      <c r="B8" s="515"/>
      <c r="C8" s="516"/>
      <c r="D8" s="516"/>
      <c r="E8" s="516"/>
      <c r="F8" s="516"/>
      <c r="G8" s="517"/>
      <c r="H8" s="516"/>
    </row>
    <row r="9" spans="1:8" s="27" customFormat="1" ht="24.75" customHeight="1">
      <c r="A9" s="34">
        <v>8</v>
      </c>
      <c r="B9" s="515"/>
      <c r="C9" s="516"/>
      <c r="D9" s="516"/>
      <c r="E9" s="516"/>
      <c r="F9" s="516"/>
      <c r="G9" s="517"/>
      <c r="H9" s="516"/>
    </row>
    <row r="10" spans="1:8" s="27" customFormat="1" ht="24.75" customHeight="1">
      <c r="A10" s="34">
        <v>10</v>
      </c>
      <c r="B10" s="515"/>
      <c r="C10" s="516"/>
      <c r="D10" s="516"/>
      <c r="E10" s="516"/>
      <c r="F10" s="516"/>
      <c r="G10" s="517"/>
      <c r="H10" s="518"/>
    </row>
    <row r="11" spans="1:8" s="27" customFormat="1" ht="24.75" customHeight="1">
      <c r="A11" s="34">
        <v>11</v>
      </c>
      <c r="B11" s="515"/>
      <c r="C11" s="516"/>
      <c r="D11" s="516"/>
      <c r="E11" s="516"/>
      <c r="F11" s="516"/>
      <c r="G11" s="517"/>
      <c r="H11" s="518"/>
    </row>
    <row r="12" spans="1:8" s="27" customFormat="1" ht="24.75" customHeight="1">
      <c r="A12" s="34">
        <v>12</v>
      </c>
      <c r="B12" s="515"/>
      <c r="C12" s="516"/>
      <c r="D12" s="516"/>
      <c r="E12" s="516"/>
      <c r="F12" s="516"/>
      <c r="G12" s="517"/>
      <c r="H12" s="518"/>
    </row>
    <row r="13" spans="1:8" s="27" customFormat="1" ht="24.75" customHeight="1">
      <c r="A13" s="34">
        <v>13</v>
      </c>
      <c r="B13" s="515"/>
      <c r="C13" s="516"/>
      <c r="D13" s="516"/>
      <c r="E13" s="516"/>
      <c r="F13" s="516"/>
      <c r="G13" s="517"/>
      <c r="H13" s="518"/>
    </row>
    <row r="14" spans="1:8" s="27" customFormat="1" ht="24.75" customHeight="1">
      <c r="A14" s="34">
        <v>14</v>
      </c>
      <c r="B14" s="515"/>
      <c r="C14" s="516"/>
      <c r="D14" s="516"/>
      <c r="E14" s="516"/>
      <c r="F14" s="516"/>
      <c r="G14" s="517"/>
      <c r="H14" s="518"/>
    </row>
    <row r="15" spans="1:8" s="27" customFormat="1" ht="24.75" customHeight="1">
      <c r="A15" s="34">
        <v>15</v>
      </c>
      <c r="B15" s="515"/>
      <c r="C15" s="516"/>
      <c r="D15" s="516"/>
      <c r="E15" s="516"/>
      <c r="F15" s="516"/>
      <c r="G15" s="517"/>
      <c r="H15" s="518"/>
    </row>
    <row r="16" spans="1:8" s="27" customFormat="1" ht="24.75" customHeight="1">
      <c r="A16" s="34">
        <v>16</v>
      </c>
      <c r="B16" s="515"/>
      <c r="C16" s="516"/>
      <c r="D16" s="516"/>
      <c r="E16" s="516"/>
      <c r="F16" s="516"/>
      <c r="G16" s="517"/>
      <c r="H16" s="518"/>
    </row>
    <row r="17" spans="1:8" s="27" customFormat="1" ht="24.75" customHeight="1">
      <c r="A17" s="34">
        <v>17</v>
      </c>
      <c r="B17" s="515"/>
      <c r="C17" s="516"/>
      <c r="D17" s="516"/>
      <c r="E17" s="516"/>
      <c r="F17" s="516"/>
      <c r="G17" s="517"/>
      <c r="H17" s="518"/>
    </row>
    <row r="18" spans="1:8" s="27" customFormat="1" ht="24.75" customHeight="1">
      <c r="A18" s="34">
        <v>18</v>
      </c>
      <c r="B18" s="32"/>
      <c r="C18" s="32"/>
      <c r="D18" s="33"/>
      <c r="E18" s="34"/>
      <c r="F18" s="34"/>
      <c r="G18" s="34"/>
      <c r="H18" s="368"/>
    </row>
    <row r="19" spans="1:8" s="27" customFormat="1" ht="24.75" customHeight="1">
      <c r="A19" s="34">
        <v>19</v>
      </c>
      <c r="B19" s="32"/>
      <c r="C19" s="32"/>
      <c r="D19" s="33"/>
      <c r="E19" s="34"/>
      <c r="F19" s="34"/>
      <c r="G19" s="34"/>
      <c r="H19" s="34"/>
    </row>
    <row r="20" spans="1:8" s="27" customFormat="1" ht="24.75" customHeight="1">
      <c r="A20" s="34">
        <v>19</v>
      </c>
      <c r="B20" s="32"/>
      <c r="C20" s="32"/>
      <c r="D20" s="33"/>
      <c r="E20" s="34"/>
      <c r="F20" s="34"/>
      <c r="G20" s="34"/>
      <c r="H20" s="34"/>
    </row>
    <row r="21" spans="1:8" s="27" customFormat="1" ht="24.75" customHeight="1">
      <c r="A21" s="34">
        <v>19</v>
      </c>
      <c r="B21" s="32"/>
      <c r="C21" s="32"/>
      <c r="D21" s="33"/>
      <c r="E21" s="34"/>
      <c r="F21" s="34"/>
      <c r="G21" s="34"/>
      <c r="H21" s="34"/>
    </row>
    <row r="22" spans="1:8" s="27" customFormat="1" ht="24.75" customHeight="1">
      <c r="A22" s="34">
        <v>20</v>
      </c>
      <c r="B22" s="32"/>
      <c r="C22" s="32"/>
      <c r="D22" s="33"/>
      <c r="E22" s="34"/>
      <c r="F22" s="34"/>
      <c r="G22" s="34"/>
      <c r="H22" s="34"/>
    </row>
    <row r="23" spans="1:8" s="27" customFormat="1" ht="24.75" customHeight="1">
      <c r="A23" s="34">
        <v>2</v>
      </c>
      <c r="B23" s="32"/>
      <c r="C23" s="32"/>
      <c r="D23" s="33"/>
      <c r="E23" s="34"/>
      <c r="F23" s="34"/>
      <c r="G23" s="34"/>
      <c r="H23" s="34"/>
    </row>
    <row r="24" spans="1:8" s="27" customFormat="1" ht="24.75" customHeight="1">
      <c r="A24" s="34">
        <v>3</v>
      </c>
      <c r="B24" s="32"/>
      <c r="C24" s="32"/>
      <c r="D24" s="33"/>
      <c r="E24" s="34"/>
      <c r="F24" s="34"/>
      <c r="G24" s="34"/>
      <c r="H24" s="34"/>
    </row>
    <row r="25" spans="1:8" s="27" customFormat="1" ht="24.75" customHeight="1">
      <c r="A25" s="34">
        <v>4</v>
      </c>
      <c r="B25" s="32"/>
      <c r="C25" s="32"/>
      <c r="D25" s="33"/>
      <c r="E25" s="34"/>
      <c r="F25" s="34"/>
      <c r="G25" s="34"/>
      <c r="H25" s="34"/>
    </row>
    <row r="26" spans="1:8" s="27" customFormat="1" ht="24.75" customHeight="1">
      <c r="A26" s="34">
        <v>5</v>
      </c>
      <c r="B26" s="32"/>
      <c r="C26" s="32"/>
      <c r="D26" s="33"/>
      <c r="E26" s="34"/>
      <c r="F26" s="34"/>
      <c r="G26" s="34"/>
      <c r="H26" s="34"/>
    </row>
    <row r="27" spans="1:8" s="27" customFormat="1" ht="24.75" customHeight="1">
      <c r="A27" s="34">
        <v>6</v>
      </c>
      <c r="B27" s="32"/>
      <c r="C27" s="32"/>
      <c r="D27" s="33"/>
      <c r="E27" s="34"/>
      <c r="F27" s="34"/>
      <c r="G27" s="34"/>
      <c r="H27" s="34"/>
    </row>
    <row r="28" spans="1:8" s="27" customFormat="1" ht="24.75" customHeight="1">
      <c r="A28" s="34">
        <v>7</v>
      </c>
      <c r="B28" s="32"/>
      <c r="C28" s="32"/>
      <c r="D28" s="33"/>
      <c r="E28" s="34"/>
      <c r="F28" s="34"/>
      <c r="G28" s="34"/>
      <c r="H28" s="34"/>
    </row>
    <row r="29" spans="1:8" s="27" customFormat="1" ht="24.75" customHeight="1">
      <c r="A29" s="34">
        <v>8</v>
      </c>
      <c r="B29" s="32"/>
      <c r="C29" s="32"/>
      <c r="D29" s="33"/>
      <c r="E29" s="34"/>
      <c r="F29" s="34"/>
      <c r="G29" s="34"/>
      <c r="H29" s="34"/>
    </row>
    <row r="30" spans="1:8" s="27" customFormat="1" ht="24.75" customHeight="1">
      <c r="A30" s="34">
        <v>9</v>
      </c>
      <c r="B30" s="32"/>
      <c r="C30" s="32"/>
      <c r="D30" s="33"/>
      <c r="E30" s="34"/>
      <c r="F30" s="34"/>
      <c r="G30" s="34"/>
      <c r="H30" s="34"/>
    </row>
    <row r="31" spans="1:8" s="27" customFormat="1" ht="24.75" customHeight="1">
      <c r="A31" s="34">
        <v>10</v>
      </c>
      <c r="B31" s="32"/>
      <c r="C31" s="32"/>
      <c r="D31" s="33"/>
      <c r="E31" s="34"/>
      <c r="F31" s="34"/>
      <c r="G31" s="34"/>
      <c r="H31" s="34"/>
    </row>
    <row r="32" spans="1:8" s="27" customFormat="1" ht="24.75" customHeight="1">
      <c r="A32" s="34">
        <v>11</v>
      </c>
      <c r="B32" s="32"/>
      <c r="C32" s="32"/>
      <c r="D32" s="33"/>
      <c r="E32" s="34"/>
      <c r="F32" s="34"/>
      <c r="G32" s="34"/>
      <c r="H32" s="34"/>
    </row>
    <row r="33" spans="1:8" s="27" customFormat="1" ht="24.75" customHeight="1">
      <c r="A33" s="34">
        <v>12</v>
      </c>
      <c r="B33" s="32"/>
      <c r="C33" s="32"/>
      <c r="D33" s="33"/>
      <c r="E33" s="34"/>
      <c r="F33" s="34"/>
      <c r="G33" s="34"/>
      <c r="H33" s="34"/>
    </row>
    <row r="34" spans="1:8" s="27" customFormat="1" ht="24.75" customHeight="1">
      <c r="A34" s="34">
        <v>13</v>
      </c>
      <c r="B34" s="32"/>
      <c r="C34" s="32"/>
      <c r="D34" s="33"/>
      <c r="E34" s="34"/>
      <c r="F34" s="34"/>
      <c r="G34" s="34"/>
      <c r="H34" s="34"/>
    </row>
    <row r="35" spans="1:8" s="27" customFormat="1" ht="24.75" customHeight="1">
      <c r="A35" s="34">
        <v>14</v>
      </c>
      <c r="B35" s="32"/>
      <c r="C35" s="32"/>
      <c r="D35" s="33"/>
      <c r="E35" s="34"/>
      <c r="F35" s="34"/>
      <c r="G35" s="34"/>
      <c r="H35" s="34"/>
    </row>
    <row r="36" spans="1:8" s="27" customFormat="1" ht="24.75" customHeight="1">
      <c r="A36" s="34">
        <v>15</v>
      </c>
      <c r="B36" s="32"/>
      <c r="C36" s="32"/>
      <c r="D36" s="33"/>
      <c r="E36" s="34"/>
      <c r="F36" s="34"/>
      <c r="G36" s="34"/>
      <c r="H36" s="34"/>
    </row>
    <row r="37" spans="1:8" s="27" customFormat="1" ht="24.75" customHeight="1">
      <c r="A37" s="34">
        <v>16</v>
      </c>
      <c r="B37" s="32"/>
      <c r="C37" s="32"/>
      <c r="D37" s="33"/>
      <c r="E37" s="34"/>
      <c r="F37" s="34"/>
      <c r="G37" s="34"/>
      <c r="H37" s="34"/>
    </row>
    <row r="38" spans="1:8" s="27" customFormat="1" ht="24.75" customHeight="1">
      <c r="A38" s="34">
        <v>17</v>
      </c>
      <c r="B38" s="32"/>
      <c r="C38" s="32"/>
      <c r="D38" s="33"/>
      <c r="E38" s="34"/>
      <c r="F38" s="34"/>
      <c r="G38" s="34"/>
      <c r="H38" s="34"/>
    </row>
    <row r="39" spans="1:8" s="27" customFormat="1" ht="24.75" customHeight="1">
      <c r="A39" s="34">
        <v>18</v>
      </c>
      <c r="B39" s="32"/>
      <c r="C39" s="32"/>
      <c r="D39" s="33"/>
      <c r="E39" s="34"/>
      <c r="F39" s="34"/>
      <c r="G39" s="34"/>
      <c r="H39" s="34"/>
    </row>
    <row r="40" spans="1:8" s="27" customFormat="1" ht="24.75" customHeight="1">
      <c r="A40" s="34">
        <v>19</v>
      </c>
      <c r="B40" s="32"/>
      <c r="C40" s="32"/>
      <c r="D40" s="40"/>
      <c r="E40" s="34"/>
      <c r="F40" s="34"/>
      <c r="G40" s="34"/>
      <c r="H40" s="34"/>
    </row>
    <row r="41" spans="1:8" s="27" customFormat="1" ht="24.75" customHeight="1">
      <c r="A41" s="34">
        <v>1</v>
      </c>
      <c r="B41" s="32"/>
      <c r="C41" s="35"/>
      <c r="D41" s="35"/>
      <c r="E41" s="37"/>
      <c r="F41" s="37"/>
      <c r="G41" s="38"/>
      <c r="H41" s="39"/>
    </row>
    <row r="42" spans="1:8" s="27" customFormat="1" ht="24.75" customHeight="1">
      <c r="A42" s="34">
        <v>2</v>
      </c>
      <c r="B42" s="32"/>
      <c r="C42" s="35"/>
      <c r="D42" s="36"/>
      <c r="E42" s="37"/>
      <c r="F42" s="37"/>
      <c r="G42" s="38"/>
      <c r="H42" s="39"/>
    </row>
    <row r="43" spans="1:8" s="27" customFormat="1" ht="24.75" customHeight="1">
      <c r="A43" s="34">
        <v>3</v>
      </c>
      <c r="B43" s="32"/>
      <c r="C43" s="35"/>
      <c r="D43" s="36"/>
      <c r="E43" s="37"/>
      <c r="F43" s="37"/>
      <c r="G43" s="38"/>
      <c r="H43" s="39"/>
    </row>
    <row r="44" spans="1:8" s="27" customFormat="1" ht="24.75" customHeight="1">
      <c r="A44" s="34">
        <v>4</v>
      </c>
      <c r="B44" s="32"/>
      <c r="C44" s="35"/>
      <c r="D44" s="36"/>
      <c r="E44" s="37"/>
      <c r="F44" s="37"/>
      <c r="G44" s="37"/>
      <c r="H44" s="39"/>
    </row>
    <row r="45" spans="1:8" s="27" customFormat="1" ht="24.75" customHeight="1">
      <c r="A45" s="34">
        <v>5</v>
      </c>
      <c r="B45" s="32"/>
      <c r="C45" s="35"/>
      <c r="D45" s="36"/>
      <c r="E45" s="37"/>
      <c r="F45" s="37"/>
      <c r="G45" s="38"/>
      <c r="H45" s="39"/>
    </row>
    <row r="46" spans="1:8" s="27" customFormat="1" ht="24.75" customHeight="1">
      <c r="A46" s="34">
        <v>6</v>
      </c>
      <c r="B46" s="32"/>
      <c r="C46" s="35"/>
      <c r="D46" s="36"/>
      <c r="E46" s="37"/>
      <c r="F46" s="37"/>
      <c r="G46" s="38"/>
      <c r="H46" s="39"/>
    </row>
    <row r="47" spans="1:8" s="27" customFormat="1" ht="24.75" customHeight="1">
      <c r="A47" s="34">
        <v>7</v>
      </c>
      <c r="B47" s="32"/>
      <c r="C47" s="35"/>
      <c r="D47" s="36"/>
      <c r="E47" s="37"/>
      <c r="F47" s="37"/>
      <c r="G47" s="38"/>
      <c r="H47" s="39"/>
    </row>
    <row r="48" spans="1:8" s="27" customFormat="1" ht="24.75" customHeight="1">
      <c r="A48" s="34">
        <v>8</v>
      </c>
      <c r="B48" s="32"/>
      <c r="C48" s="35"/>
      <c r="D48" s="36"/>
      <c r="E48" s="37"/>
      <c r="F48" s="37"/>
      <c r="G48" s="38"/>
      <c r="H48" s="39"/>
    </row>
    <row r="49" spans="1:8" s="27" customFormat="1" ht="24.75" customHeight="1">
      <c r="A49" s="34">
        <v>9</v>
      </c>
      <c r="B49" s="32"/>
      <c r="C49" s="35"/>
      <c r="D49" s="36"/>
      <c r="E49" s="37"/>
      <c r="F49" s="37"/>
      <c r="G49" s="38"/>
      <c r="H49" s="39"/>
    </row>
    <row r="50" spans="1:8" s="27" customFormat="1" ht="24.75" customHeight="1">
      <c r="A50" s="34">
        <v>10</v>
      </c>
      <c r="B50" s="32"/>
      <c r="C50" s="35"/>
      <c r="D50" s="36"/>
      <c r="E50" s="37"/>
      <c r="F50" s="37"/>
      <c r="G50" s="38"/>
      <c r="H50" s="39"/>
    </row>
    <row r="51" spans="1:8" s="27" customFormat="1" ht="24.75" customHeight="1">
      <c r="A51" s="34">
        <v>11</v>
      </c>
      <c r="B51" s="32"/>
      <c r="C51" s="32"/>
      <c r="D51" s="33"/>
      <c r="E51" s="34"/>
      <c r="F51" s="34"/>
      <c r="G51" s="34"/>
      <c r="H51" s="34"/>
    </row>
    <row r="52" spans="1:8" s="27" customFormat="1" ht="24.75" customHeight="1">
      <c r="A52" s="34">
        <v>12</v>
      </c>
      <c r="B52" s="32"/>
      <c r="C52" s="32"/>
      <c r="D52" s="33"/>
      <c r="E52" s="34"/>
      <c r="F52" s="34"/>
      <c r="G52" s="34"/>
      <c r="H52" s="34"/>
    </row>
    <row r="53" spans="1:8" s="27" customFormat="1" ht="24.75" customHeight="1">
      <c r="A53" s="34">
        <v>13</v>
      </c>
      <c r="B53" s="32"/>
      <c r="C53" s="32"/>
      <c r="D53" s="33"/>
      <c r="E53" s="34"/>
      <c r="F53" s="34"/>
      <c r="G53" s="34"/>
      <c r="H53" s="34"/>
    </row>
    <row r="54" spans="1:8" s="27" customFormat="1" ht="24.75" customHeight="1">
      <c r="A54" s="34">
        <v>14</v>
      </c>
      <c r="B54" s="32"/>
      <c r="C54" s="32"/>
      <c r="D54" s="33"/>
      <c r="E54" s="34"/>
      <c r="F54" s="34"/>
      <c r="G54" s="34"/>
      <c r="H54" s="34"/>
    </row>
    <row r="55" spans="1:8" s="27" customFormat="1" ht="24.75" customHeight="1">
      <c r="A55" s="34">
        <v>15</v>
      </c>
      <c r="B55" s="32"/>
      <c r="C55" s="32"/>
      <c r="D55" s="33"/>
      <c r="E55" s="34"/>
      <c r="F55" s="34"/>
      <c r="G55" s="34"/>
      <c r="H55" s="34"/>
    </row>
    <row r="56" spans="1:8" s="27" customFormat="1" ht="24.75" customHeight="1">
      <c r="A56" s="34">
        <v>16</v>
      </c>
      <c r="B56" s="32"/>
      <c r="C56" s="32"/>
      <c r="D56" s="33"/>
      <c r="E56" s="34"/>
      <c r="F56" s="34"/>
      <c r="G56" s="34"/>
      <c r="H56" s="34"/>
    </row>
    <row r="57" spans="1:8" s="27" customFormat="1" ht="24.75" customHeight="1">
      <c r="A57" s="34">
        <v>17</v>
      </c>
      <c r="B57" s="32"/>
      <c r="C57" s="32"/>
      <c r="D57" s="33"/>
      <c r="E57" s="34"/>
      <c r="F57" s="34"/>
      <c r="G57" s="34"/>
      <c r="H57" s="34"/>
    </row>
    <row r="58" spans="1:8" s="27" customFormat="1" ht="24.75" customHeight="1">
      <c r="A58" s="34">
        <v>18</v>
      </c>
      <c r="B58" s="32"/>
      <c r="C58" s="32"/>
      <c r="D58" s="33"/>
      <c r="E58" s="34"/>
      <c r="F58" s="34"/>
      <c r="G58" s="34"/>
      <c r="H58" s="34"/>
    </row>
    <row r="59" spans="1:8" s="27" customFormat="1" ht="24.75" customHeight="1">
      <c r="A59" s="34">
        <v>19</v>
      </c>
      <c r="B59" s="32"/>
      <c r="C59" s="32"/>
      <c r="D59" s="33"/>
      <c r="E59" s="34"/>
      <c r="F59" s="34"/>
      <c r="G59" s="34"/>
      <c r="H59" s="34"/>
    </row>
    <row r="60" spans="1:8" s="27" customFormat="1" ht="24.75" customHeight="1">
      <c r="A60" s="34">
        <v>20</v>
      </c>
      <c r="B60" s="32"/>
      <c r="C60" s="32"/>
      <c r="D60" s="33"/>
      <c r="E60" s="34"/>
      <c r="F60" s="34"/>
      <c r="G60" s="34"/>
      <c r="H60" s="34"/>
    </row>
    <row r="61" spans="1:8" s="27" customFormat="1" ht="24.75" customHeight="1">
      <c r="A61" s="34">
        <v>21</v>
      </c>
      <c r="B61" s="32"/>
      <c r="C61" s="32"/>
      <c r="D61" s="41"/>
      <c r="E61" s="34"/>
      <c r="F61" s="34"/>
      <c r="G61" s="34"/>
      <c r="H61" s="34"/>
    </row>
    <row r="62" spans="1:8" s="27" customFormat="1" ht="24.75" customHeight="1">
      <c r="A62" s="34">
        <v>22</v>
      </c>
      <c r="B62" s="32"/>
      <c r="C62" s="32"/>
      <c r="D62" s="41"/>
      <c r="E62" s="34"/>
      <c r="F62" s="34"/>
      <c r="G62" s="34"/>
      <c r="H62" s="34"/>
    </row>
    <row r="63" spans="1:8" s="27" customFormat="1" ht="24.75" customHeight="1">
      <c r="A63" s="34">
        <v>23</v>
      </c>
      <c r="B63" s="35"/>
      <c r="C63" s="35"/>
      <c r="D63" s="36"/>
      <c r="E63" s="37"/>
      <c r="F63" s="37"/>
      <c r="G63" s="38"/>
      <c r="H63" s="39"/>
    </row>
    <row r="64" spans="1:8" s="27" customFormat="1" ht="24.75" customHeight="1">
      <c r="A64" s="34">
        <v>24</v>
      </c>
      <c r="B64" s="35"/>
      <c r="C64" s="35"/>
      <c r="D64" s="36"/>
      <c r="E64" s="37"/>
      <c r="F64" s="37"/>
      <c r="G64" s="38"/>
      <c r="H64" s="39"/>
    </row>
    <row r="65" spans="1:8" s="27" customFormat="1" ht="24.75" customHeight="1">
      <c r="A65" s="34">
        <v>25</v>
      </c>
      <c r="B65" s="35"/>
      <c r="C65" s="35"/>
      <c r="D65" s="36"/>
      <c r="E65" s="37"/>
      <c r="F65" s="37"/>
      <c r="G65" s="38"/>
      <c r="H65" s="39"/>
    </row>
    <row r="66" spans="1:8" s="27" customFormat="1" ht="24.75" customHeight="1">
      <c r="A66" s="34">
        <v>26</v>
      </c>
      <c r="B66" s="35"/>
      <c r="C66" s="35"/>
      <c r="D66" s="36"/>
      <c r="E66" s="37"/>
      <c r="F66" s="37"/>
      <c r="G66" s="37"/>
      <c r="H66" s="39"/>
    </row>
    <row r="67" spans="1:8" s="27" customFormat="1" ht="24.75" customHeight="1">
      <c r="A67" s="34">
        <v>27</v>
      </c>
      <c r="B67" s="35"/>
      <c r="C67" s="35"/>
      <c r="D67" s="36"/>
      <c r="E67" s="37"/>
      <c r="F67" s="37"/>
      <c r="G67" s="38"/>
      <c r="H67" s="39"/>
    </row>
    <row r="68" spans="1:8" s="27" customFormat="1" ht="24.75" customHeight="1">
      <c r="A68" s="34">
        <v>28</v>
      </c>
      <c r="B68" s="35"/>
      <c r="C68" s="35"/>
      <c r="D68" s="36"/>
      <c r="E68" s="37"/>
      <c r="F68" s="37"/>
      <c r="G68" s="38"/>
      <c r="H68" s="39"/>
    </row>
    <row r="69" spans="1:8" s="27" customFormat="1" ht="24.75" customHeight="1">
      <c r="A69" s="34">
        <v>29</v>
      </c>
      <c r="B69" s="35"/>
      <c r="C69" s="35"/>
      <c r="D69" s="36"/>
      <c r="E69" s="37"/>
      <c r="F69" s="37"/>
      <c r="G69" s="38"/>
      <c r="H69" s="39"/>
    </row>
    <row r="70" spans="1:8" s="27" customFormat="1" ht="24.75" customHeight="1">
      <c r="A70" s="34">
        <v>30</v>
      </c>
      <c r="B70" s="35"/>
      <c r="C70" s="35"/>
      <c r="D70" s="36"/>
      <c r="E70" s="37"/>
      <c r="F70" s="37"/>
      <c r="G70" s="38"/>
      <c r="H70" s="39"/>
    </row>
    <row r="71" spans="1:8" s="27" customFormat="1" ht="24.75" customHeight="1">
      <c r="A71" s="34">
        <v>31</v>
      </c>
      <c r="B71" s="35"/>
      <c r="C71" s="35"/>
      <c r="D71" s="36"/>
      <c r="E71" s="37"/>
      <c r="F71" s="37"/>
      <c r="G71" s="38"/>
      <c r="H71" s="39"/>
    </row>
    <row r="72" spans="1:8" s="27" customFormat="1" ht="24.75" customHeight="1">
      <c r="A72" s="34">
        <v>32</v>
      </c>
      <c r="B72" s="32"/>
      <c r="C72" s="32"/>
      <c r="D72" s="41"/>
      <c r="E72" s="34"/>
      <c r="F72" s="34"/>
      <c r="G72" s="42"/>
      <c r="H72" s="34"/>
    </row>
    <row r="73" spans="1:8" s="27" customFormat="1" ht="24.75" customHeight="1">
      <c r="A73" s="34">
        <v>33</v>
      </c>
      <c r="B73" s="32"/>
      <c r="C73" s="32"/>
      <c r="D73" s="41"/>
      <c r="E73" s="34"/>
      <c r="F73" s="34"/>
      <c r="G73" s="42"/>
      <c r="H73" s="34"/>
    </row>
    <row r="74" spans="1:8" s="27" customFormat="1" ht="24.75" customHeight="1">
      <c r="A74" s="34">
        <v>34</v>
      </c>
      <c r="B74" s="32"/>
      <c r="C74" s="32"/>
      <c r="D74" s="41"/>
      <c r="E74" s="34"/>
      <c r="F74" s="34"/>
      <c r="G74" s="42"/>
      <c r="H74" s="34"/>
    </row>
    <row r="75" spans="1:8" s="27" customFormat="1" ht="24.75" customHeight="1">
      <c r="A75" s="34">
        <v>35</v>
      </c>
      <c r="B75" s="32"/>
      <c r="C75" s="32"/>
      <c r="D75" s="41"/>
      <c r="E75" s="34"/>
      <c r="F75" s="34"/>
      <c r="G75" s="42"/>
      <c r="H75" s="34"/>
    </row>
    <row r="76" spans="1:8" s="27" customFormat="1" ht="24.75" customHeight="1">
      <c r="A76" s="34">
        <v>36</v>
      </c>
      <c r="B76" s="32"/>
      <c r="C76" s="32"/>
      <c r="D76" s="41"/>
      <c r="E76" s="34"/>
      <c r="F76" s="34"/>
      <c r="G76" s="42"/>
      <c r="H76" s="34"/>
    </row>
    <row r="77" spans="1:8" s="27" customFormat="1" ht="24.75" customHeight="1">
      <c r="A77" s="34">
        <v>37</v>
      </c>
      <c r="B77" s="32"/>
      <c r="C77" s="32"/>
      <c r="D77" s="41"/>
      <c r="E77" s="34"/>
      <c r="F77" s="34"/>
      <c r="G77" s="42"/>
      <c r="H77" s="34"/>
    </row>
    <row r="78" spans="1:8" s="27" customFormat="1" ht="24.75" customHeight="1">
      <c r="A78" s="34">
        <v>38</v>
      </c>
      <c r="B78" s="32"/>
      <c r="C78" s="32"/>
      <c r="D78" s="41"/>
      <c r="E78" s="34"/>
      <c r="F78" s="34"/>
      <c r="G78" s="42"/>
      <c r="H78" s="34"/>
    </row>
    <row r="79" spans="1:8" s="27" customFormat="1" ht="24.75" customHeight="1">
      <c r="A79" s="34">
        <v>39</v>
      </c>
      <c r="B79" s="32"/>
      <c r="C79" s="32"/>
      <c r="D79" s="41"/>
      <c r="E79" s="34"/>
      <c r="F79" s="34"/>
      <c r="G79" s="42"/>
      <c r="H79" s="34"/>
    </row>
    <row r="80" spans="1:8" s="27" customFormat="1" ht="24.75" customHeight="1">
      <c r="A80" s="34">
        <v>40</v>
      </c>
      <c r="B80" s="32"/>
      <c r="C80" s="32"/>
      <c r="D80" s="41"/>
      <c r="E80" s="34"/>
      <c r="F80" s="34"/>
      <c r="G80" s="42"/>
      <c r="H80" s="34"/>
    </row>
    <row r="81" spans="1:8" s="27" customFormat="1" ht="24.75" customHeight="1">
      <c r="A81" s="34">
        <v>41</v>
      </c>
      <c r="B81" s="32"/>
      <c r="C81" s="32"/>
      <c r="D81" s="41"/>
      <c r="E81" s="34"/>
      <c r="F81" s="34"/>
      <c r="G81" s="42"/>
      <c r="H81" s="34"/>
    </row>
    <row r="82" spans="1:8" s="27" customFormat="1" ht="24.75" customHeight="1">
      <c r="A82" s="34">
        <v>42</v>
      </c>
      <c r="B82" s="32"/>
      <c r="C82" s="32"/>
      <c r="D82" s="41"/>
      <c r="E82" s="34"/>
      <c r="F82" s="34"/>
      <c r="G82" s="42"/>
      <c r="H82" s="34"/>
    </row>
    <row r="83" spans="1:8" s="27" customFormat="1" ht="24.75" customHeight="1">
      <c r="A83" s="34">
        <v>43</v>
      </c>
      <c r="B83" s="32"/>
      <c r="C83" s="32"/>
      <c r="D83" s="41"/>
      <c r="E83" s="34"/>
      <c r="F83" s="34"/>
      <c r="G83" s="42"/>
      <c r="H83" s="34"/>
    </row>
    <row r="84" spans="1:8" s="27" customFormat="1" ht="24.75" customHeight="1">
      <c r="A84" s="37">
        <v>1</v>
      </c>
      <c r="B84" s="35"/>
      <c r="C84" s="35"/>
      <c r="D84" s="36"/>
      <c r="E84" s="37"/>
      <c r="F84" s="37"/>
      <c r="G84" s="38"/>
      <c r="H84" s="39"/>
    </row>
    <row r="85" spans="1:8" s="27" customFormat="1" ht="24.75" customHeight="1">
      <c r="A85" s="37">
        <v>2</v>
      </c>
      <c r="B85" s="35"/>
      <c r="C85" s="35"/>
      <c r="D85" s="36"/>
      <c r="E85" s="37"/>
      <c r="F85" s="37"/>
      <c r="G85" s="38"/>
      <c r="H85" s="39"/>
    </row>
    <row r="86" spans="1:8" s="27" customFormat="1" ht="24.75" customHeight="1">
      <c r="A86" s="37">
        <v>3</v>
      </c>
      <c r="B86" s="35"/>
      <c r="C86" s="35"/>
      <c r="D86" s="36"/>
      <c r="E86" s="37"/>
      <c r="F86" s="37"/>
      <c r="G86" s="38"/>
      <c r="H86" s="39"/>
    </row>
    <row r="87" spans="1:8" s="27" customFormat="1" ht="24.75" customHeight="1">
      <c r="A87" s="37">
        <v>4</v>
      </c>
      <c r="B87" s="35"/>
      <c r="C87" s="35"/>
      <c r="D87" s="36"/>
      <c r="E87" s="37"/>
      <c r="F87" s="37"/>
      <c r="G87" s="37"/>
      <c r="H87" s="39"/>
    </row>
    <row r="88" spans="1:8" s="27" customFormat="1" ht="24.75" customHeight="1">
      <c r="A88" s="37">
        <v>5</v>
      </c>
      <c r="B88" s="35"/>
      <c r="C88" s="35"/>
      <c r="D88" s="36"/>
      <c r="E88" s="37"/>
      <c r="F88" s="37"/>
      <c r="G88" s="38"/>
      <c r="H88" s="39"/>
    </row>
    <row r="89" spans="1:8" s="27" customFormat="1" ht="24.75" customHeight="1">
      <c r="A89" s="37">
        <v>1</v>
      </c>
      <c r="B89" s="35"/>
      <c r="C89" s="35"/>
      <c r="D89" s="36"/>
      <c r="E89" s="37"/>
      <c r="F89" s="37"/>
      <c r="G89" s="38"/>
      <c r="H89" s="39"/>
    </row>
    <row r="90" spans="1:8" s="27" customFormat="1" ht="24.75" customHeight="1">
      <c r="A90" s="37">
        <v>2</v>
      </c>
      <c r="B90" s="35"/>
      <c r="C90" s="35"/>
      <c r="D90" s="36"/>
      <c r="E90" s="37"/>
      <c r="F90" s="37"/>
      <c r="G90" s="38"/>
      <c r="H90" s="39"/>
    </row>
    <row r="91" spans="1:8" s="27" customFormat="1" ht="24.75" customHeight="1">
      <c r="A91" s="37">
        <v>3</v>
      </c>
      <c r="B91" s="35"/>
      <c r="C91" s="35"/>
      <c r="D91" s="36"/>
      <c r="E91" s="37"/>
      <c r="F91" s="37"/>
      <c r="G91" s="38"/>
      <c r="H91" s="39"/>
    </row>
    <row r="92" spans="1:8" s="27" customFormat="1" ht="24.75" customHeight="1">
      <c r="A92" s="37">
        <v>4</v>
      </c>
      <c r="B92" s="35"/>
      <c r="C92" s="35"/>
      <c r="D92" s="36"/>
      <c r="E92" s="37"/>
      <c r="F92" s="37"/>
      <c r="G92" s="37"/>
      <c r="H92" s="39"/>
    </row>
    <row r="93" spans="1:8" s="27" customFormat="1" ht="24.75" customHeight="1">
      <c r="A93" s="37">
        <v>5</v>
      </c>
      <c r="B93" s="35"/>
      <c r="C93" s="35"/>
      <c r="D93" s="36"/>
      <c r="E93" s="37"/>
      <c r="F93" s="37"/>
      <c r="G93" s="38"/>
      <c r="H93" s="39"/>
    </row>
    <row r="94" spans="1:8" s="27" customFormat="1" ht="24.75" customHeight="1">
      <c r="A94" s="37">
        <v>6</v>
      </c>
      <c r="B94" s="35"/>
      <c r="C94" s="35"/>
      <c r="D94" s="36"/>
      <c r="E94" s="37"/>
      <c r="F94" s="37"/>
      <c r="G94" s="38"/>
      <c r="H94" s="39"/>
    </row>
    <row r="95" spans="1:8" s="27" customFormat="1" ht="24.75" customHeight="1">
      <c r="A95" s="37">
        <v>7</v>
      </c>
      <c r="B95" s="35"/>
      <c r="C95" s="35"/>
      <c r="D95" s="36"/>
      <c r="E95" s="37"/>
      <c r="F95" s="37"/>
      <c r="G95" s="38"/>
      <c r="H95" s="39"/>
    </row>
    <row r="96" spans="1:8" s="27" customFormat="1" ht="24.75" customHeight="1">
      <c r="A96" s="34">
        <v>1</v>
      </c>
      <c r="B96" s="32"/>
      <c r="C96" s="32"/>
      <c r="D96" s="41"/>
      <c r="E96" s="34"/>
      <c r="F96" s="34"/>
      <c r="G96" s="42"/>
      <c r="H96" s="34"/>
    </row>
    <row r="97" spans="1:8" s="27" customFormat="1" ht="24.75" customHeight="1">
      <c r="A97" s="34">
        <v>2</v>
      </c>
      <c r="B97" s="32"/>
      <c r="C97" s="32"/>
      <c r="D97" s="41"/>
      <c r="E97" s="34"/>
      <c r="F97" s="34"/>
      <c r="G97" s="42"/>
      <c r="H97" s="34"/>
    </row>
    <row r="98" spans="1:8" s="27" customFormat="1" ht="24.75" customHeight="1">
      <c r="A98" s="34">
        <v>3</v>
      </c>
      <c r="B98" s="32"/>
      <c r="C98" s="32"/>
      <c r="D98" s="41"/>
      <c r="E98" s="34"/>
      <c r="F98" s="34"/>
      <c r="G98" s="42"/>
      <c r="H98" s="34"/>
    </row>
    <row r="99" spans="1:8" s="27" customFormat="1" ht="24.75" customHeight="1">
      <c r="A99" s="34">
        <v>4</v>
      </c>
      <c r="B99" s="32"/>
      <c r="C99" s="32"/>
      <c r="D99" s="41"/>
      <c r="E99" s="34"/>
      <c r="F99" s="34"/>
      <c r="G99" s="42"/>
      <c r="H99" s="34"/>
    </row>
    <row r="100" spans="1:8" s="27" customFormat="1" ht="24.75" customHeight="1">
      <c r="A100" s="34">
        <v>5</v>
      </c>
      <c r="B100" s="32"/>
      <c r="C100" s="32"/>
      <c r="D100" s="41"/>
      <c r="E100" s="34"/>
      <c r="F100" s="34"/>
      <c r="G100" s="42"/>
      <c r="H100" s="34"/>
    </row>
    <row r="101" spans="1:8" s="27" customFormat="1" ht="24.75" customHeight="1">
      <c r="A101" s="34">
        <v>6</v>
      </c>
      <c r="B101" s="32"/>
      <c r="C101" s="32"/>
      <c r="D101" s="41"/>
      <c r="E101" s="34"/>
      <c r="F101" s="34"/>
      <c r="G101" s="42"/>
      <c r="H101" s="34"/>
    </row>
    <row r="102" spans="1:8" s="27" customFormat="1" ht="24.75" customHeight="1">
      <c r="A102" s="34">
        <v>7</v>
      </c>
      <c r="B102" s="32"/>
      <c r="C102" s="32"/>
      <c r="D102" s="41"/>
      <c r="E102" s="34"/>
      <c r="F102" s="34"/>
      <c r="G102" s="42"/>
      <c r="H102" s="34"/>
    </row>
    <row r="103" spans="1:8" s="27" customFormat="1" ht="24.75" customHeight="1">
      <c r="A103" s="34">
        <v>8</v>
      </c>
      <c r="B103" s="32"/>
      <c r="C103" s="32"/>
      <c r="D103" s="33"/>
      <c r="E103" s="43"/>
      <c r="F103" s="34"/>
      <c r="G103" s="42"/>
      <c r="H103" s="34"/>
    </row>
    <row r="104" spans="1:8" s="27" customFormat="1" ht="24.75" customHeight="1">
      <c r="A104" s="34">
        <v>9</v>
      </c>
      <c r="B104" s="32"/>
      <c r="C104" s="44"/>
      <c r="D104" s="33"/>
      <c r="E104" s="43"/>
      <c r="F104" s="34"/>
      <c r="G104" s="42"/>
      <c r="H104" s="34"/>
    </row>
    <row r="105" spans="1:8" s="27" customFormat="1" ht="24.75" customHeight="1">
      <c r="A105" s="34">
        <v>10</v>
      </c>
      <c r="B105" s="32"/>
      <c r="C105" s="44"/>
      <c r="D105" s="45"/>
      <c r="E105" s="43"/>
      <c r="F105" s="34"/>
      <c r="G105" s="42"/>
      <c r="H105" s="34"/>
    </row>
    <row r="106" spans="1:8" s="27" customFormat="1" ht="24.75" customHeight="1">
      <c r="A106" s="34">
        <v>4</v>
      </c>
      <c r="B106" s="32"/>
      <c r="C106" s="32"/>
      <c r="D106" s="45"/>
      <c r="E106" s="34"/>
      <c r="F106" s="34"/>
      <c r="G106" s="42"/>
      <c r="H106" s="34"/>
    </row>
    <row r="107" spans="1:8" s="27" customFormat="1" ht="24.75" customHeight="1">
      <c r="A107" s="34">
        <v>5</v>
      </c>
      <c r="B107" s="32"/>
      <c r="C107" s="32"/>
      <c r="D107" s="33"/>
      <c r="E107" s="43"/>
      <c r="F107" s="34"/>
      <c r="G107" s="42"/>
      <c r="H107" s="34"/>
    </row>
    <row r="108" spans="1:8" s="27" customFormat="1" ht="24.75" customHeight="1">
      <c r="A108" s="34">
        <v>6</v>
      </c>
      <c r="B108" s="32"/>
      <c r="C108" s="32"/>
      <c r="D108" s="33"/>
      <c r="E108" s="34"/>
      <c r="F108" s="34"/>
      <c r="G108" s="42"/>
      <c r="H108" s="34"/>
    </row>
    <row r="109" spans="1:8" s="27" customFormat="1" ht="24.75" customHeight="1">
      <c r="A109" s="34">
        <v>7</v>
      </c>
      <c r="B109" s="32"/>
      <c r="C109" s="32"/>
      <c r="D109" s="33"/>
      <c r="E109" s="43"/>
      <c r="F109" s="34"/>
      <c r="G109" s="42"/>
      <c r="H109" s="34"/>
    </row>
    <row r="110" spans="1:8" s="27" customFormat="1" ht="24.75" customHeight="1">
      <c r="A110" s="34">
        <v>8</v>
      </c>
      <c r="B110" s="32"/>
      <c r="C110" s="32"/>
      <c r="D110" s="40"/>
      <c r="E110" s="34"/>
      <c r="F110" s="34"/>
      <c r="G110" s="42"/>
      <c r="H110" s="34"/>
    </row>
    <row r="111" spans="1:8" s="27" customFormat="1" ht="24.75" customHeight="1">
      <c r="A111" s="34">
        <v>9</v>
      </c>
      <c r="B111" s="32"/>
      <c r="C111" s="32"/>
      <c r="D111" s="40"/>
      <c r="E111" s="34"/>
      <c r="F111" s="34"/>
      <c r="G111" s="42"/>
      <c r="H111" s="34"/>
    </row>
    <row r="112" spans="1:8" s="27" customFormat="1" ht="24.75" customHeight="1">
      <c r="A112" s="34">
        <v>10</v>
      </c>
      <c r="B112" s="32"/>
      <c r="C112" s="32"/>
      <c r="D112" s="40"/>
      <c r="E112" s="34"/>
      <c r="F112" s="34"/>
      <c r="G112" s="42"/>
      <c r="H112" s="34"/>
    </row>
    <row r="113" spans="1:8" s="27" customFormat="1" ht="24.75" customHeight="1">
      <c r="A113" s="34">
        <v>11</v>
      </c>
      <c r="B113" s="32"/>
      <c r="C113" s="32"/>
      <c r="D113" s="40"/>
      <c r="E113" s="34"/>
      <c r="F113" s="34"/>
      <c r="G113" s="42"/>
      <c r="H113" s="34"/>
    </row>
    <row r="114" spans="1:8" s="27" customFormat="1" ht="24.75" customHeight="1">
      <c r="A114" s="34">
        <v>12</v>
      </c>
      <c r="B114" s="32"/>
      <c r="C114" s="32"/>
      <c r="D114" s="40"/>
      <c r="E114" s="34"/>
      <c r="F114" s="34"/>
      <c r="G114" s="42"/>
      <c r="H114" s="34"/>
    </row>
    <row r="115" spans="1:8" s="27" customFormat="1" ht="24.75" customHeight="1">
      <c r="A115" s="34">
        <v>13</v>
      </c>
      <c r="B115" s="32"/>
      <c r="C115" s="32"/>
      <c r="D115" s="40"/>
      <c r="E115" s="34"/>
      <c r="F115" s="34"/>
      <c r="G115" s="42"/>
      <c r="H115" s="34"/>
    </row>
    <row r="116" spans="1:8" s="27" customFormat="1" ht="24.75" customHeight="1">
      <c r="A116" s="34">
        <v>14</v>
      </c>
      <c r="B116" s="32"/>
      <c r="C116" s="32"/>
      <c r="D116" s="40"/>
      <c r="E116" s="34"/>
      <c r="F116" s="34"/>
      <c r="G116" s="42"/>
      <c r="H116" s="34"/>
    </row>
    <row r="117" spans="1:8" s="27" customFormat="1" ht="24.75" customHeight="1">
      <c r="A117" s="34">
        <v>15</v>
      </c>
      <c r="B117" s="32"/>
      <c r="C117" s="32"/>
      <c r="D117" s="40"/>
      <c r="E117" s="34"/>
      <c r="F117" s="34"/>
      <c r="G117" s="42"/>
      <c r="H117" s="34"/>
    </row>
    <row r="118" spans="1:8" s="27" customFormat="1" ht="24.75" customHeight="1">
      <c r="A118" s="34">
        <v>16</v>
      </c>
      <c r="B118" s="32"/>
      <c r="C118" s="32"/>
      <c r="D118" s="40"/>
      <c r="E118" s="34"/>
      <c r="F118" s="34"/>
      <c r="G118" s="42"/>
      <c r="H118" s="34"/>
    </row>
    <row r="119" spans="1:8" s="27" customFormat="1" ht="24.75" customHeight="1">
      <c r="A119" s="34">
        <v>17</v>
      </c>
      <c r="B119" s="32"/>
      <c r="C119" s="32"/>
      <c r="D119" s="40"/>
      <c r="E119" s="34"/>
      <c r="F119" s="34"/>
      <c r="G119" s="42"/>
      <c r="H119" s="34"/>
    </row>
    <row r="120" spans="1:8" s="27" customFormat="1" ht="24.75" customHeight="1">
      <c r="A120" s="34">
        <v>18</v>
      </c>
      <c r="B120" s="32"/>
      <c r="C120" s="32"/>
      <c r="D120" s="40"/>
      <c r="E120" s="34"/>
      <c r="F120" s="34"/>
      <c r="G120" s="42"/>
      <c r="H120" s="34"/>
    </row>
    <row r="121" spans="1:8" s="27" customFormat="1" ht="24.75" customHeight="1">
      <c r="A121" s="34">
        <v>19</v>
      </c>
      <c r="B121" s="32"/>
      <c r="C121" s="32"/>
      <c r="D121" s="40"/>
      <c r="E121" s="34"/>
      <c r="F121" s="34"/>
      <c r="G121" s="42"/>
      <c r="H121" s="34"/>
    </row>
    <row r="122" spans="1:8" s="27" customFormat="1" ht="24.75" customHeight="1">
      <c r="A122" s="34">
        <v>20</v>
      </c>
      <c r="B122" s="32"/>
      <c r="C122" s="32"/>
      <c r="D122" s="40"/>
      <c r="E122" s="34"/>
      <c r="F122" s="34"/>
      <c r="G122" s="42"/>
      <c r="H122" s="34"/>
    </row>
    <row r="123" spans="1:8" s="27" customFormat="1" ht="24.75" customHeight="1">
      <c r="A123" s="34">
        <v>21</v>
      </c>
      <c r="B123" s="32"/>
      <c r="C123" s="32"/>
      <c r="D123" s="40"/>
      <c r="E123" s="34"/>
      <c r="F123" s="34"/>
      <c r="G123" s="42"/>
      <c r="H123" s="34"/>
    </row>
    <row r="124" spans="1:8" s="27" customFormat="1" ht="24.75" customHeight="1">
      <c r="A124" s="34">
        <v>22</v>
      </c>
      <c r="B124" s="32"/>
      <c r="C124" s="32"/>
      <c r="D124" s="40"/>
      <c r="E124" s="34"/>
      <c r="F124" s="34"/>
      <c r="G124" s="42"/>
      <c r="H124" s="34"/>
    </row>
    <row r="125" spans="1:8" s="27" customFormat="1" ht="24.75" customHeight="1">
      <c r="A125" s="34">
        <v>23</v>
      </c>
      <c r="B125" s="32"/>
      <c r="C125" s="32"/>
      <c r="D125" s="40"/>
      <c r="E125" s="34"/>
      <c r="F125" s="34"/>
      <c r="G125" s="42"/>
      <c r="H125" s="34"/>
    </row>
    <row r="126" spans="1:8" s="27" customFormat="1" ht="24.75" customHeight="1">
      <c r="A126" s="34">
        <v>24</v>
      </c>
      <c r="B126" s="32"/>
      <c r="C126" s="32"/>
      <c r="D126" s="40"/>
      <c r="E126" s="34"/>
      <c r="F126" s="34"/>
      <c r="G126" s="42"/>
      <c r="H126" s="34"/>
    </row>
    <row r="127" spans="1:8" s="27" customFormat="1" ht="24.75" customHeight="1">
      <c r="A127" s="34">
        <v>25</v>
      </c>
      <c r="B127" s="32"/>
      <c r="C127" s="32"/>
      <c r="D127" s="40"/>
      <c r="E127" s="34"/>
      <c r="F127" s="34"/>
      <c r="G127" s="42"/>
      <c r="H127" s="34"/>
    </row>
    <row r="128" spans="1:8" s="27" customFormat="1" ht="24.75" customHeight="1">
      <c r="A128" s="34">
        <v>26</v>
      </c>
      <c r="B128" s="32"/>
      <c r="C128" s="32"/>
      <c r="D128" s="40"/>
      <c r="E128" s="34"/>
      <c r="F128" s="34"/>
      <c r="G128" s="42"/>
      <c r="H128" s="34"/>
    </row>
    <row r="129" spans="1:8" s="27" customFormat="1" ht="24.75" customHeight="1">
      <c r="A129" s="34">
        <v>1</v>
      </c>
      <c r="B129" s="32"/>
      <c r="C129" s="32"/>
      <c r="D129" s="40"/>
      <c r="E129" s="34"/>
      <c r="F129" s="34"/>
      <c r="G129" s="42"/>
      <c r="H129" s="34"/>
    </row>
    <row r="130" spans="1:8" s="27" customFormat="1" ht="24.75" customHeight="1">
      <c r="A130" s="34">
        <v>2</v>
      </c>
      <c r="B130" s="32"/>
      <c r="C130" s="32"/>
      <c r="D130" s="40"/>
      <c r="E130" s="34"/>
      <c r="F130" s="34"/>
      <c r="G130" s="42"/>
      <c r="H130" s="34"/>
    </row>
    <row r="131" spans="1:8" s="27" customFormat="1" ht="24.75" customHeight="1">
      <c r="A131" s="34">
        <v>3</v>
      </c>
      <c r="B131" s="32"/>
      <c r="C131" s="32"/>
      <c r="D131" s="40"/>
      <c r="E131" s="34"/>
      <c r="F131" s="34"/>
      <c r="G131" s="42"/>
      <c r="H131" s="34"/>
    </row>
    <row r="132" spans="1:8" s="27" customFormat="1" ht="24.75" customHeight="1">
      <c r="A132" s="34">
        <v>4</v>
      </c>
      <c r="B132" s="32"/>
      <c r="C132" s="32"/>
      <c r="D132" s="40"/>
      <c r="E132" s="34"/>
      <c r="F132" s="34"/>
      <c r="G132" s="42"/>
      <c r="H132" s="34"/>
    </row>
    <row r="133" spans="1:8" s="27" customFormat="1" ht="24.75" customHeight="1">
      <c r="A133" s="34">
        <v>5</v>
      </c>
      <c r="B133" s="32"/>
      <c r="C133" s="32"/>
      <c r="D133" s="40"/>
      <c r="E133" s="34"/>
      <c r="F133" s="34"/>
      <c r="G133" s="42"/>
      <c r="H133" s="34"/>
    </row>
    <row r="134" spans="1:8" s="27" customFormat="1" ht="24.75" customHeight="1">
      <c r="A134" s="34">
        <v>6</v>
      </c>
      <c r="B134" s="32"/>
      <c r="C134" s="32"/>
      <c r="D134" s="40"/>
      <c r="E134" s="34"/>
      <c r="F134" s="34"/>
      <c r="G134" s="42"/>
      <c r="H134" s="34"/>
    </row>
    <row r="135" spans="1:8" s="27" customFormat="1" ht="24.75" customHeight="1">
      <c r="A135" s="34">
        <v>7</v>
      </c>
      <c r="B135" s="32"/>
      <c r="C135" s="32"/>
      <c r="D135" s="40"/>
      <c r="E135" s="34"/>
      <c r="F135" s="34"/>
      <c r="G135" s="42"/>
      <c r="H135" s="34"/>
    </row>
    <row r="136" spans="1:8" s="27" customFormat="1" ht="24.75" customHeight="1">
      <c r="A136" s="34">
        <v>8</v>
      </c>
      <c r="B136" s="32"/>
      <c r="C136" s="32"/>
      <c r="D136" s="40"/>
      <c r="E136" s="34"/>
      <c r="F136" s="34"/>
      <c r="G136" s="42"/>
      <c r="H136" s="34"/>
    </row>
    <row r="137" spans="1:8" s="27" customFormat="1" ht="24.75" customHeight="1">
      <c r="A137" s="34">
        <v>9</v>
      </c>
      <c r="B137" s="32"/>
      <c r="C137" s="32"/>
      <c r="D137" s="40"/>
      <c r="E137" s="34"/>
      <c r="F137" s="34"/>
      <c r="G137" s="42"/>
      <c r="H137" s="34"/>
    </row>
    <row r="138" spans="1:8" s="27" customFormat="1" ht="24.75" customHeight="1">
      <c r="A138" s="34">
        <v>10</v>
      </c>
      <c r="B138" s="32"/>
      <c r="C138" s="32"/>
      <c r="D138" s="40"/>
      <c r="E138" s="34"/>
      <c r="F138" s="34"/>
      <c r="G138" s="42"/>
      <c r="H138" s="34"/>
    </row>
    <row r="139" spans="1:8" s="27" customFormat="1" ht="24.75" customHeight="1">
      <c r="A139" s="34">
        <v>11</v>
      </c>
      <c r="B139" s="32"/>
      <c r="C139" s="32"/>
      <c r="D139" s="40"/>
      <c r="E139" s="34"/>
      <c r="F139" s="34"/>
      <c r="G139" s="42"/>
      <c r="H139" s="34"/>
    </row>
    <row r="140" spans="1:8" s="27" customFormat="1" ht="24.75" customHeight="1">
      <c r="A140" s="34">
        <v>12</v>
      </c>
      <c r="B140" s="32"/>
      <c r="C140" s="32"/>
      <c r="D140" s="40"/>
      <c r="E140" s="34"/>
      <c r="F140" s="34"/>
      <c r="G140" s="42"/>
      <c r="H140" s="34"/>
    </row>
    <row r="141" spans="1:8" s="27" customFormat="1" ht="24.75" customHeight="1">
      <c r="A141" s="34">
        <v>13</v>
      </c>
      <c r="B141" s="32"/>
      <c r="C141" s="32"/>
      <c r="D141" s="40"/>
      <c r="E141" s="34"/>
      <c r="F141" s="34"/>
      <c r="G141" s="42"/>
      <c r="H141" s="34"/>
    </row>
    <row r="142" spans="1:8" s="27" customFormat="1" ht="24.75" customHeight="1">
      <c r="A142" s="34">
        <v>14</v>
      </c>
      <c r="B142" s="32"/>
      <c r="C142" s="32"/>
      <c r="D142" s="40"/>
      <c r="E142" s="34"/>
      <c r="F142" s="34"/>
      <c r="G142" s="42"/>
      <c r="H142" s="34"/>
    </row>
    <row r="143" spans="1:8" s="27" customFormat="1" ht="24.75" customHeight="1">
      <c r="A143" s="34">
        <v>15</v>
      </c>
      <c r="B143" s="32"/>
      <c r="C143" s="32"/>
      <c r="D143" s="40"/>
      <c r="E143" s="34"/>
      <c r="F143" s="34"/>
      <c r="G143" s="42"/>
      <c r="H143" s="34"/>
    </row>
    <row r="144" spans="1:8" s="27" customFormat="1" ht="24.75" customHeight="1">
      <c r="A144" s="34">
        <v>16</v>
      </c>
      <c r="B144" s="32"/>
      <c r="C144" s="32"/>
      <c r="D144" s="40"/>
      <c r="E144" s="34"/>
      <c r="F144" s="34"/>
      <c r="G144" s="42"/>
      <c r="H144" s="34"/>
    </row>
    <row r="145" spans="1:8" s="27" customFormat="1" ht="24.75" customHeight="1">
      <c r="A145" s="34">
        <v>17</v>
      </c>
      <c r="B145" s="32"/>
      <c r="C145" s="32"/>
      <c r="D145" s="40"/>
      <c r="E145" s="34"/>
      <c r="F145" s="34"/>
      <c r="G145" s="42"/>
      <c r="H145" s="34"/>
    </row>
    <row r="146" spans="1:8" s="27" customFormat="1" ht="24.75" customHeight="1">
      <c r="A146" s="34">
        <v>18</v>
      </c>
      <c r="B146" s="32"/>
      <c r="C146" s="32"/>
      <c r="D146" s="40"/>
      <c r="E146" s="34"/>
      <c r="F146" s="34"/>
      <c r="G146" s="42"/>
      <c r="H146" s="34"/>
    </row>
    <row r="147" spans="1:8" s="27" customFormat="1" ht="24.75" customHeight="1">
      <c r="A147" s="34">
        <v>19</v>
      </c>
      <c r="B147" s="32"/>
      <c r="C147" s="32"/>
      <c r="D147" s="40"/>
      <c r="E147" s="34"/>
      <c r="F147" s="34"/>
      <c r="G147" s="42"/>
      <c r="H147" s="34"/>
    </row>
    <row r="148" spans="1:8" s="27" customFormat="1" ht="24.75" customHeight="1">
      <c r="A148" s="34">
        <v>20</v>
      </c>
      <c r="B148" s="32"/>
      <c r="C148" s="32"/>
      <c r="D148" s="40"/>
      <c r="E148" s="34"/>
      <c r="F148" s="34"/>
      <c r="G148" s="42"/>
      <c r="H148" s="34"/>
    </row>
    <row r="149" spans="1:8" s="27" customFormat="1" ht="24.75" customHeight="1">
      <c r="A149" s="30">
        <v>1</v>
      </c>
      <c r="B149" s="31"/>
      <c r="C149" s="31"/>
      <c r="D149" s="46"/>
      <c r="E149" s="30"/>
      <c r="F149" s="30"/>
      <c r="G149" s="42"/>
      <c r="H149" s="47"/>
    </row>
    <row r="150" spans="1:8" s="27" customFormat="1" ht="24.75" customHeight="1">
      <c r="A150" s="30">
        <v>2</v>
      </c>
      <c r="B150" s="31"/>
      <c r="C150" s="31"/>
      <c r="D150" s="46"/>
      <c r="E150" s="30"/>
      <c r="F150" s="30"/>
      <c r="G150" s="42"/>
      <c r="H150" s="47"/>
    </row>
    <row r="151" spans="1:8" s="27" customFormat="1" ht="24.75" customHeight="1">
      <c r="A151" s="30">
        <v>3</v>
      </c>
      <c r="B151" s="31"/>
      <c r="C151" s="31"/>
      <c r="D151" s="46"/>
      <c r="E151" s="30"/>
      <c r="F151" s="30"/>
      <c r="G151" s="42"/>
      <c r="H151" s="47"/>
    </row>
    <row r="152" spans="1:8" s="27" customFormat="1" ht="24.75" customHeight="1">
      <c r="A152" s="30">
        <v>4</v>
      </c>
      <c r="B152" s="31"/>
      <c r="C152" s="31"/>
      <c r="D152" s="46"/>
      <c r="E152" s="30"/>
      <c r="F152" s="30"/>
      <c r="G152" s="42"/>
      <c r="H152" s="47"/>
    </row>
    <row r="153" spans="1:8" s="27" customFormat="1" ht="24.75" customHeight="1">
      <c r="A153" s="30">
        <v>5</v>
      </c>
      <c r="B153" s="31"/>
      <c r="C153" s="31"/>
      <c r="D153" s="46"/>
      <c r="E153" s="30"/>
      <c r="F153" s="30"/>
      <c r="G153" s="42"/>
      <c r="H153" s="47"/>
    </row>
    <row r="154" spans="1:8" s="27" customFormat="1" ht="24.75" customHeight="1">
      <c r="A154" s="30">
        <v>6</v>
      </c>
      <c r="B154" s="31"/>
      <c r="C154" s="31"/>
      <c r="D154" s="46"/>
      <c r="E154" s="30"/>
      <c r="F154" s="30"/>
      <c r="G154" s="42"/>
      <c r="H154" s="47"/>
    </row>
    <row r="155" spans="1:8" s="27" customFormat="1" ht="24.75" customHeight="1">
      <c r="A155" s="30">
        <v>7</v>
      </c>
      <c r="B155" s="31"/>
      <c r="C155" s="31"/>
      <c r="D155" s="46"/>
      <c r="E155" s="30"/>
      <c r="F155" s="30"/>
      <c r="G155" s="42"/>
      <c r="H155" s="47"/>
    </row>
    <row r="156" spans="1:8" s="27" customFormat="1" ht="24.75" customHeight="1">
      <c r="A156" s="30">
        <v>8</v>
      </c>
      <c r="B156" s="31"/>
      <c r="C156" s="31"/>
      <c r="D156" s="46"/>
      <c r="E156" s="30"/>
      <c r="F156" s="30"/>
      <c r="G156" s="42"/>
      <c r="H156" s="47"/>
    </row>
    <row r="157" spans="1:8" s="27" customFormat="1" ht="24.75" customHeight="1">
      <c r="A157" s="30">
        <v>9</v>
      </c>
      <c r="B157" s="31"/>
      <c r="C157" s="31"/>
      <c r="D157" s="46"/>
      <c r="E157" s="30"/>
      <c r="F157" s="30"/>
      <c r="G157" s="42"/>
      <c r="H157" s="47"/>
    </row>
    <row r="158" spans="1:8" s="27" customFormat="1" ht="24.75" customHeight="1">
      <c r="A158" s="30">
        <v>10</v>
      </c>
      <c r="B158" s="31"/>
      <c r="C158" s="31"/>
      <c r="D158" s="46"/>
      <c r="E158" s="30"/>
      <c r="F158" s="30"/>
      <c r="G158" s="42"/>
      <c r="H158" s="47"/>
    </row>
    <row r="159" spans="1:8" s="27" customFormat="1" ht="24.75" customHeight="1">
      <c r="A159" s="30">
        <v>11</v>
      </c>
      <c r="B159" s="31"/>
      <c r="C159" s="31"/>
      <c r="D159" s="46"/>
      <c r="E159" s="30"/>
      <c r="F159" s="30"/>
      <c r="G159" s="42"/>
      <c r="H159" s="47"/>
    </row>
    <row r="160" spans="1:8" s="27" customFormat="1" ht="24.75" customHeight="1">
      <c r="A160" s="30">
        <v>12</v>
      </c>
      <c r="B160" s="31"/>
      <c r="C160" s="31"/>
      <c r="D160" s="46"/>
      <c r="E160" s="30"/>
      <c r="F160" s="30"/>
      <c r="G160" s="42"/>
      <c r="H160" s="47"/>
    </row>
    <row r="161" spans="1:8" s="27" customFormat="1" ht="24.75" customHeight="1">
      <c r="A161" s="30">
        <v>13</v>
      </c>
      <c r="B161" s="31"/>
      <c r="C161" s="31"/>
      <c r="D161" s="46"/>
      <c r="E161" s="30"/>
      <c r="F161" s="30"/>
      <c r="G161" s="42"/>
      <c r="H161" s="47"/>
    </row>
    <row r="162" spans="1:8" s="27" customFormat="1" ht="24.75" customHeight="1">
      <c r="A162" s="30">
        <v>14</v>
      </c>
      <c r="B162" s="31"/>
      <c r="C162" s="31"/>
      <c r="D162" s="46"/>
      <c r="E162" s="30"/>
      <c r="F162" s="30"/>
      <c r="G162" s="42"/>
      <c r="H162" s="47"/>
    </row>
    <row r="163" spans="1:8" s="27" customFormat="1" ht="24.75" customHeight="1">
      <c r="A163" s="30">
        <v>15</v>
      </c>
      <c r="B163" s="31"/>
      <c r="C163" s="31"/>
      <c r="D163" s="46"/>
      <c r="E163" s="30"/>
      <c r="F163" s="30"/>
      <c r="G163" s="42"/>
      <c r="H163" s="47"/>
    </row>
    <row r="164" spans="1:8" s="27" customFormat="1" ht="24.75" customHeight="1">
      <c r="A164" s="30">
        <v>16</v>
      </c>
      <c r="B164" s="31"/>
      <c r="C164" s="31"/>
      <c r="D164" s="46"/>
      <c r="E164" s="30"/>
      <c r="F164" s="30"/>
      <c r="G164" s="42"/>
      <c r="H164" s="47"/>
    </row>
    <row r="165" spans="1:8" s="27" customFormat="1" ht="24.75" customHeight="1">
      <c r="A165" s="30">
        <v>17</v>
      </c>
      <c r="B165" s="31"/>
      <c r="C165" s="31"/>
      <c r="D165" s="46"/>
      <c r="E165" s="30"/>
      <c r="F165" s="30"/>
      <c r="G165" s="42"/>
      <c r="H165" s="47"/>
    </row>
    <row r="166" spans="1:8" s="27" customFormat="1" ht="24.75" customHeight="1">
      <c r="A166" s="30">
        <v>18</v>
      </c>
      <c r="B166" s="31"/>
      <c r="C166" s="31"/>
      <c r="D166" s="46"/>
      <c r="E166" s="30"/>
      <c r="F166" s="30"/>
      <c r="G166" s="42"/>
      <c r="H166" s="47"/>
    </row>
    <row r="167" spans="1:8" s="27" customFormat="1" ht="24.75" customHeight="1">
      <c r="A167" s="30">
        <v>19</v>
      </c>
      <c r="B167" s="31"/>
      <c r="C167" s="31"/>
      <c r="D167" s="46"/>
      <c r="E167" s="30"/>
      <c r="F167" s="30"/>
      <c r="G167" s="42"/>
      <c r="H167" s="47"/>
    </row>
    <row r="168" spans="1:8" s="27" customFormat="1" ht="24.75" customHeight="1">
      <c r="A168" s="30">
        <v>20</v>
      </c>
      <c r="B168" s="31"/>
      <c r="C168" s="31"/>
      <c r="D168" s="46"/>
      <c r="E168" s="30"/>
      <c r="F168" s="30"/>
      <c r="G168" s="42"/>
      <c r="H168" s="47"/>
    </row>
    <row r="169" spans="1:8" s="27" customFormat="1" ht="24.75" customHeight="1">
      <c r="A169" s="30">
        <v>21</v>
      </c>
      <c r="B169" s="31"/>
      <c r="C169" s="31"/>
      <c r="D169" s="46"/>
      <c r="E169" s="30"/>
      <c r="F169" s="30"/>
      <c r="G169" s="42"/>
      <c r="H169" s="47"/>
    </row>
    <row r="170" spans="1:8" s="27" customFormat="1" ht="24.75" customHeight="1">
      <c r="A170" s="30">
        <v>22</v>
      </c>
      <c r="B170" s="31"/>
      <c r="C170" s="31"/>
      <c r="D170" s="46"/>
      <c r="E170" s="30"/>
      <c r="F170" s="30"/>
      <c r="G170" s="42"/>
      <c r="H170" s="47"/>
    </row>
    <row r="171" spans="1:8" s="27" customFormat="1" ht="24.75" customHeight="1">
      <c r="A171" s="30">
        <v>23</v>
      </c>
      <c r="B171" s="31"/>
      <c r="C171" s="31"/>
      <c r="D171" s="46"/>
      <c r="E171" s="30"/>
      <c r="F171" s="30"/>
      <c r="G171" s="42"/>
      <c r="H171" s="47"/>
    </row>
    <row r="172" spans="1:8" s="27" customFormat="1" ht="24.75" customHeight="1">
      <c r="A172" s="30">
        <v>24</v>
      </c>
      <c r="B172" s="31"/>
      <c r="C172" s="31"/>
      <c r="D172" s="46"/>
      <c r="E172" s="30"/>
      <c r="F172" s="30"/>
      <c r="G172" s="42"/>
      <c r="H172" s="47"/>
    </row>
    <row r="173" spans="1:8" s="27" customFormat="1" ht="24.75" customHeight="1">
      <c r="A173" s="30">
        <v>25</v>
      </c>
      <c r="B173" s="31"/>
      <c r="C173" s="32"/>
      <c r="D173" s="46"/>
      <c r="E173" s="30"/>
      <c r="F173" s="30"/>
      <c r="G173" s="42"/>
      <c r="H173" s="47"/>
    </row>
    <row r="174" spans="1:8" s="27" customFormat="1" ht="24.75" customHeight="1">
      <c r="A174" s="30">
        <v>26</v>
      </c>
      <c r="B174" s="31"/>
      <c r="C174" s="31"/>
      <c r="D174" s="46"/>
      <c r="E174" s="30"/>
      <c r="F174" s="30"/>
      <c r="G174" s="42"/>
      <c r="H174" s="47"/>
    </row>
    <row r="175" spans="1:8" s="27" customFormat="1" ht="24.75" customHeight="1">
      <c r="A175" s="30">
        <v>27</v>
      </c>
      <c r="B175" s="31"/>
      <c r="C175" s="31"/>
      <c r="D175" s="46"/>
      <c r="E175" s="30"/>
      <c r="F175" s="30"/>
      <c r="G175" s="42"/>
      <c r="H175" s="47"/>
    </row>
    <row r="176" spans="1:8" s="27" customFormat="1" ht="24.75" customHeight="1">
      <c r="A176" s="30">
        <v>28</v>
      </c>
      <c r="B176" s="31"/>
      <c r="C176" s="31"/>
      <c r="D176" s="46"/>
      <c r="E176" s="30"/>
      <c r="F176" s="30"/>
      <c r="G176" s="42"/>
      <c r="H176" s="47"/>
    </row>
    <row r="177" spans="1:8" s="27" customFormat="1" ht="24.75" customHeight="1">
      <c r="A177" s="30">
        <v>29</v>
      </c>
      <c r="B177" s="31"/>
      <c r="C177" s="31"/>
      <c r="D177" s="46"/>
      <c r="E177" s="30"/>
      <c r="F177" s="30"/>
      <c r="G177" s="42"/>
      <c r="H177" s="47"/>
    </row>
    <row r="178" spans="1:8" s="27" customFormat="1" ht="24.75" customHeight="1">
      <c r="A178" s="30">
        <v>30</v>
      </c>
      <c r="B178" s="31"/>
      <c r="C178" s="31"/>
      <c r="D178" s="46"/>
      <c r="E178" s="30"/>
      <c r="F178" s="30"/>
      <c r="G178" s="42"/>
      <c r="H178" s="47"/>
    </row>
    <row r="179" spans="1:8" s="27" customFormat="1" ht="24.75" customHeight="1">
      <c r="A179" s="30">
        <v>31</v>
      </c>
      <c r="B179" s="31"/>
      <c r="C179" s="31"/>
      <c r="D179" s="46"/>
      <c r="E179" s="30"/>
      <c r="F179" s="30"/>
      <c r="G179" s="42"/>
      <c r="H179" s="47"/>
    </row>
    <row r="180" spans="1:8" s="27" customFormat="1" ht="24.75" customHeight="1">
      <c r="A180" s="30">
        <v>32</v>
      </c>
      <c r="B180" s="31"/>
      <c r="C180" s="31"/>
      <c r="D180" s="46"/>
      <c r="E180" s="30"/>
      <c r="F180" s="30"/>
      <c r="G180" s="42"/>
      <c r="H180" s="47"/>
    </row>
    <row r="181" spans="1:8" s="27" customFormat="1" ht="24.75" customHeight="1">
      <c r="A181" s="30">
        <v>33</v>
      </c>
      <c r="B181" s="31"/>
      <c r="C181" s="31"/>
      <c r="D181" s="46"/>
      <c r="E181" s="30"/>
      <c r="F181" s="30"/>
      <c r="G181" s="42"/>
      <c r="H181" s="47"/>
    </row>
    <row r="182" spans="1:8" s="27" customFormat="1" ht="24.75" customHeight="1">
      <c r="A182" s="34">
        <v>1</v>
      </c>
      <c r="B182" s="32"/>
      <c r="C182" s="32"/>
      <c r="D182" s="48"/>
      <c r="E182" s="34"/>
      <c r="F182" s="34"/>
      <c r="G182" s="42"/>
      <c r="H182" s="34"/>
    </row>
    <row r="183" spans="1:8" s="27" customFormat="1" ht="24.75" customHeight="1">
      <c r="A183" s="34">
        <v>2</v>
      </c>
      <c r="B183" s="32"/>
      <c r="C183" s="32"/>
      <c r="D183" s="48"/>
      <c r="E183" s="34"/>
      <c r="F183" s="34"/>
      <c r="G183" s="42"/>
      <c r="H183" s="34"/>
    </row>
    <row r="184" spans="1:8" s="27" customFormat="1" ht="24.75" customHeight="1">
      <c r="A184" s="34">
        <v>3</v>
      </c>
      <c r="B184" s="32"/>
      <c r="C184" s="32"/>
      <c r="D184" s="48"/>
      <c r="E184" s="34"/>
      <c r="F184" s="34"/>
      <c r="G184" s="42"/>
      <c r="H184" s="34"/>
    </row>
    <row r="185" spans="1:8" s="27" customFormat="1" ht="24.75" customHeight="1">
      <c r="A185" s="34">
        <v>4</v>
      </c>
      <c r="B185" s="32"/>
      <c r="C185" s="32"/>
      <c r="D185" s="48"/>
      <c r="E185" s="34"/>
      <c r="F185" s="34"/>
      <c r="G185" s="42"/>
      <c r="H185" s="34"/>
    </row>
    <row r="186" spans="1:8" s="27" customFormat="1" ht="24.75" customHeight="1">
      <c r="A186" s="34">
        <v>5</v>
      </c>
      <c r="B186" s="32"/>
      <c r="C186" s="32"/>
      <c r="D186" s="48"/>
      <c r="E186" s="34"/>
      <c r="F186" s="34"/>
      <c r="G186" s="42"/>
      <c r="H186" s="34"/>
    </row>
    <row r="187" spans="1:8" s="27" customFormat="1" ht="24.75" customHeight="1">
      <c r="A187" s="34">
        <v>6</v>
      </c>
      <c r="B187" s="32"/>
      <c r="C187" s="32"/>
      <c r="D187" s="48"/>
      <c r="E187" s="34"/>
      <c r="F187" s="34"/>
      <c r="G187" s="42"/>
      <c r="H187" s="34"/>
    </row>
    <row r="188" spans="1:8" s="27" customFormat="1" ht="24.75" customHeight="1">
      <c r="A188" s="34">
        <v>7</v>
      </c>
      <c r="B188" s="32"/>
      <c r="C188" s="32"/>
      <c r="D188" s="48"/>
      <c r="E188" s="34"/>
      <c r="F188" s="34"/>
      <c r="G188" s="42"/>
      <c r="H188" s="34"/>
    </row>
    <row r="189" spans="1:8" s="27" customFormat="1" ht="24.75" customHeight="1">
      <c r="A189" s="34">
        <v>8</v>
      </c>
      <c r="B189" s="32"/>
      <c r="C189" s="32"/>
      <c r="D189" s="48"/>
      <c r="E189" s="34"/>
      <c r="F189" s="34"/>
      <c r="G189" s="42"/>
      <c r="H189" s="34"/>
    </row>
    <row r="190" spans="1:8" s="27" customFormat="1" ht="24.75" customHeight="1">
      <c r="A190" s="34">
        <v>9</v>
      </c>
      <c r="B190" s="32"/>
      <c r="C190" s="32"/>
      <c r="D190" s="48"/>
      <c r="E190" s="34"/>
      <c r="F190" s="34"/>
      <c r="G190" s="42"/>
      <c r="H190" s="34"/>
    </row>
    <row r="191" spans="1:8" s="27" customFormat="1" ht="24.75" customHeight="1">
      <c r="A191" s="34">
        <v>10</v>
      </c>
      <c r="B191" s="32"/>
      <c r="C191" s="32"/>
      <c r="D191" s="48"/>
      <c r="E191" s="34"/>
      <c r="F191" s="34"/>
      <c r="G191" s="42"/>
      <c r="H191" s="34"/>
    </row>
    <row r="192" spans="1:8" s="27" customFormat="1" ht="24.75" customHeight="1">
      <c r="A192" s="34">
        <v>11</v>
      </c>
      <c r="B192" s="32"/>
      <c r="C192" s="32"/>
      <c r="D192" s="48"/>
      <c r="E192" s="34"/>
      <c r="F192" s="34"/>
      <c r="G192" s="42"/>
      <c r="H192" s="34"/>
    </row>
    <row r="193" spans="1:8" s="27" customFormat="1" ht="24.75" customHeight="1">
      <c r="A193" s="34">
        <v>12</v>
      </c>
      <c r="B193" s="32"/>
      <c r="C193" s="32"/>
      <c r="D193" s="48"/>
      <c r="E193" s="34"/>
      <c r="F193" s="34"/>
      <c r="G193" s="42"/>
      <c r="H193" s="34"/>
    </row>
    <row r="194" spans="1:8" s="27" customFormat="1" ht="24.75" customHeight="1">
      <c r="A194" s="34">
        <v>13</v>
      </c>
      <c r="B194" s="32"/>
      <c r="C194" s="32"/>
      <c r="D194" s="48"/>
      <c r="E194" s="34"/>
      <c r="F194" s="34"/>
      <c r="G194" s="42"/>
      <c r="H194" s="34"/>
    </row>
    <row r="195" spans="1:8" s="27" customFormat="1" ht="24.75" customHeight="1">
      <c r="A195" s="34">
        <v>14</v>
      </c>
      <c r="B195" s="32"/>
      <c r="C195" s="32"/>
      <c r="D195" s="48"/>
      <c r="E195" s="34"/>
      <c r="F195" s="34"/>
      <c r="G195" s="42"/>
      <c r="H195" s="34"/>
    </row>
    <row r="196" spans="1:8" s="27" customFormat="1" ht="24.75" customHeight="1">
      <c r="A196" s="34">
        <v>15</v>
      </c>
      <c r="B196" s="32"/>
      <c r="C196" s="32"/>
      <c r="D196" s="48"/>
      <c r="E196" s="34"/>
      <c r="F196" s="34"/>
      <c r="G196" s="42"/>
      <c r="H196" s="34"/>
    </row>
    <row r="197" spans="1:8" s="27" customFormat="1" ht="24.75" customHeight="1">
      <c r="A197" s="34">
        <v>16</v>
      </c>
      <c r="B197" s="32"/>
      <c r="C197" s="32"/>
      <c r="D197" s="48"/>
      <c r="E197" s="34"/>
      <c r="F197" s="34"/>
      <c r="G197" s="42"/>
      <c r="H197" s="34"/>
    </row>
    <row r="198" spans="1:8" s="27" customFormat="1" ht="24.75" customHeight="1">
      <c r="A198" s="34">
        <v>17</v>
      </c>
      <c r="B198" s="32"/>
      <c r="C198" s="32"/>
      <c r="D198" s="48"/>
      <c r="E198" s="34"/>
      <c r="F198" s="34"/>
      <c r="G198" s="42"/>
      <c r="H198" s="34"/>
    </row>
    <row r="199" spans="1:8" s="27" customFormat="1" ht="24.75" customHeight="1">
      <c r="A199" s="34">
        <v>18</v>
      </c>
      <c r="B199" s="32"/>
      <c r="C199" s="32"/>
      <c r="D199" s="48"/>
      <c r="E199" s="34"/>
      <c r="F199" s="34"/>
      <c r="G199" s="42"/>
      <c r="H199" s="34"/>
    </row>
    <row r="200" spans="1:8" s="27" customFormat="1" ht="24.75" customHeight="1">
      <c r="A200" s="34">
        <v>19</v>
      </c>
      <c r="B200" s="32"/>
      <c r="C200" s="32"/>
      <c r="D200" s="48"/>
      <c r="E200" s="34"/>
      <c r="F200" s="34"/>
      <c r="G200" s="42"/>
      <c r="H200" s="34"/>
    </row>
    <row r="201" spans="1:8" s="27" customFormat="1" ht="24.75" customHeight="1">
      <c r="A201" s="34">
        <v>20</v>
      </c>
      <c r="B201" s="32"/>
      <c r="C201" s="32"/>
      <c r="D201" s="48"/>
      <c r="E201" s="34"/>
      <c r="F201" s="34"/>
      <c r="G201" s="42"/>
      <c r="H201" s="34"/>
    </row>
    <row r="202" spans="1:8" s="27" customFormat="1" ht="24.75" customHeight="1">
      <c r="A202" s="34">
        <v>21</v>
      </c>
      <c r="B202" s="32"/>
      <c r="C202" s="32"/>
      <c r="D202" s="48"/>
      <c r="E202" s="34"/>
      <c r="F202" s="34"/>
      <c r="G202" s="42"/>
      <c r="H202" s="34"/>
    </row>
    <row r="203" spans="1:8" s="27" customFormat="1" ht="24.75" customHeight="1">
      <c r="A203" s="34">
        <v>22</v>
      </c>
      <c r="B203" s="32"/>
      <c r="C203" s="32"/>
      <c r="D203" s="48"/>
      <c r="E203" s="34"/>
      <c r="F203" s="34"/>
      <c r="G203" s="42"/>
      <c r="H203" s="34"/>
    </row>
    <row r="204" spans="1:8" s="27" customFormat="1" ht="24.75" customHeight="1">
      <c r="A204" s="34">
        <v>23</v>
      </c>
      <c r="B204" s="32"/>
      <c r="C204" s="32"/>
      <c r="D204" s="48"/>
      <c r="E204" s="34"/>
      <c r="F204" s="34"/>
      <c r="G204" s="42"/>
      <c r="H204" s="34"/>
    </row>
    <row r="205" spans="1:8" s="27" customFormat="1" ht="24.75" customHeight="1">
      <c r="A205" s="34">
        <v>24</v>
      </c>
      <c r="B205" s="32"/>
      <c r="C205" s="32"/>
      <c r="D205" s="48"/>
      <c r="E205" s="34"/>
      <c r="F205" s="34"/>
      <c r="G205" s="42"/>
      <c r="H205" s="34"/>
    </row>
    <row r="206" spans="1:8" s="27" customFormat="1" ht="24.75" customHeight="1">
      <c r="A206" s="34">
        <v>25</v>
      </c>
      <c r="B206" s="32"/>
      <c r="C206" s="32"/>
      <c r="D206" s="48"/>
      <c r="E206" s="34"/>
      <c r="F206" s="34"/>
      <c r="G206" s="42"/>
      <c r="H206" s="34"/>
    </row>
    <row r="207" spans="1:8" s="27" customFormat="1" ht="24.75" customHeight="1">
      <c r="A207" s="34">
        <v>1</v>
      </c>
      <c r="B207" s="32"/>
      <c r="C207" s="32"/>
      <c r="D207" s="48"/>
      <c r="E207" s="34"/>
      <c r="F207" s="34"/>
      <c r="G207" s="42"/>
      <c r="H207" s="34"/>
    </row>
    <row r="208" spans="1:8" s="27" customFormat="1" ht="24.75" customHeight="1">
      <c r="A208" s="34">
        <v>2</v>
      </c>
      <c r="B208" s="32"/>
      <c r="C208" s="32"/>
      <c r="D208" s="48"/>
      <c r="E208" s="34"/>
      <c r="F208" s="34"/>
      <c r="G208" s="42"/>
      <c r="H208" s="34"/>
    </row>
    <row r="209" spans="1:8" s="27" customFormat="1" ht="24.75" customHeight="1">
      <c r="A209" s="34">
        <v>3</v>
      </c>
      <c r="B209" s="32"/>
      <c r="C209" s="32"/>
      <c r="D209" s="48"/>
      <c r="E209" s="34"/>
      <c r="F209" s="34"/>
      <c r="G209" s="42"/>
      <c r="H209" s="34"/>
    </row>
    <row r="210" spans="1:8" s="27" customFormat="1" ht="24.75" customHeight="1">
      <c r="A210" s="34">
        <v>4</v>
      </c>
      <c r="B210" s="32"/>
      <c r="C210" s="32"/>
      <c r="D210" s="48"/>
      <c r="E210" s="34"/>
      <c r="F210" s="34"/>
      <c r="G210" s="42"/>
      <c r="H210" s="34"/>
    </row>
    <row r="211" spans="1:8" s="27" customFormat="1" ht="24.75" customHeight="1">
      <c r="A211" s="34">
        <v>5</v>
      </c>
      <c r="B211" s="32"/>
      <c r="C211" s="32"/>
      <c r="D211" s="48"/>
      <c r="E211" s="34"/>
      <c r="F211" s="34"/>
      <c r="G211" s="42"/>
      <c r="H211" s="34"/>
    </row>
    <row r="212" spans="1:8" s="27" customFormat="1" ht="24.75" customHeight="1">
      <c r="A212" s="34">
        <v>6</v>
      </c>
      <c r="B212" s="32"/>
      <c r="C212" s="32"/>
      <c r="D212" s="48"/>
      <c r="E212" s="34"/>
      <c r="F212" s="34"/>
      <c r="G212" s="42"/>
      <c r="H212" s="34"/>
    </row>
    <row r="213" spans="1:8" s="27" customFormat="1" ht="24.75" customHeight="1">
      <c r="A213" s="34">
        <v>7</v>
      </c>
      <c r="B213" s="32"/>
      <c r="C213" s="32"/>
      <c r="D213" s="48"/>
      <c r="E213" s="34"/>
      <c r="F213" s="34"/>
      <c r="G213" s="42"/>
      <c r="H213" s="34"/>
    </row>
    <row r="214" spans="1:8" s="27" customFormat="1" ht="24.75" customHeight="1">
      <c r="A214" s="34">
        <v>8</v>
      </c>
      <c r="B214" s="32"/>
      <c r="C214" s="32"/>
      <c r="D214" s="48"/>
      <c r="E214" s="34"/>
      <c r="F214" s="34"/>
      <c r="G214" s="42"/>
      <c r="H214" s="34"/>
    </row>
    <row r="215" spans="1:8" s="27" customFormat="1" ht="24.75" customHeight="1">
      <c r="A215" s="34">
        <v>9</v>
      </c>
      <c r="B215" s="32"/>
      <c r="C215" s="32"/>
      <c r="D215" s="48"/>
      <c r="E215" s="34"/>
      <c r="F215" s="34"/>
      <c r="G215" s="42"/>
      <c r="H215" s="34"/>
    </row>
    <row r="216" spans="1:8" s="27" customFormat="1" ht="24.75" customHeight="1">
      <c r="A216" s="34">
        <v>10</v>
      </c>
      <c r="B216" s="32"/>
      <c r="C216" s="32"/>
      <c r="D216" s="48"/>
      <c r="E216" s="34"/>
      <c r="F216" s="34"/>
      <c r="G216" s="42"/>
      <c r="H216" s="34"/>
    </row>
    <row r="217" spans="1:8" s="27" customFormat="1" ht="24.75" customHeight="1">
      <c r="A217" s="34">
        <v>11</v>
      </c>
      <c r="B217" s="32"/>
      <c r="C217" s="32"/>
      <c r="D217" s="48"/>
      <c r="E217" s="34"/>
      <c r="F217" s="34"/>
      <c r="G217" s="42"/>
      <c r="H217" s="34"/>
    </row>
    <row r="218" spans="1:8" s="27" customFormat="1" ht="24.75" customHeight="1">
      <c r="A218" s="34">
        <v>12</v>
      </c>
      <c r="B218" s="32"/>
      <c r="C218" s="32"/>
      <c r="D218" s="48"/>
      <c r="E218" s="34"/>
      <c r="F218" s="34"/>
      <c r="G218" s="42"/>
      <c r="H218" s="34"/>
    </row>
    <row r="219" spans="1:8" s="27" customFormat="1" ht="24.75" customHeight="1">
      <c r="A219" s="34">
        <v>13</v>
      </c>
      <c r="B219" s="32"/>
      <c r="C219" s="32"/>
      <c r="D219" s="48"/>
      <c r="E219" s="34"/>
      <c r="F219" s="34"/>
      <c r="G219" s="42"/>
      <c r="H219" s="34"/>
    </row>
    <row r="220" spans="1:8" s="27" customFormat="1" ht="24.75" customHeight="1">
      <c r="A220" s="34">
        <v>14</v>
      </c>
      <c r="B220" s="32"/>
      <c r="C220" s="32"/>
      <c r="D220" s="48"/>
      <c r="E220" s="34"/>
      <c r="F220" s="34"/>
      <c r="G220" s="42"/>
      <c r="H220" s="34"/>
    </row>
    <row r="221" spans="1:8" s="27" customFormat="1" ht="24.75" customHeight="1">
      <c r="A221" s="34">
        <v>15</v>
      </c>
      <c r="B221" s="32"/>
      <c r="C221" s="32"/>
      <c r="D221" s="48"/>
      <c r="E221" s="34"/>
      <c r="F221" s="34"/>
      <c r="G221" s="42"/>
      <c r="H221" s="34"/>
    </row>
    <row r="222" spans="1:8" s="27" customFormat="1" ht="24.75" customHeight="1">
      <c r="A222" s="34">
        <v>16</v>
      </c>
      <c r="B222" s="32"/>
      <c r="C222" s="32"/>
      <c r="D222" s="48"/>
      <c r="E222" s="34"/>
      <c r="F222" s="34"/>
      <c r="G222" s="42"/>
      <c r="H222" s="34"/>
    </row>
    <row r="223" spans="1:8" s="27" customFormat="1" ht="24.75" customHeight="1">
      <c r="A223" s="34">
        <v>17</v>
      </c>
      <c r="B223" s="32"/>
      <c r="C223" s="32"/>
      <c r="D223" s="48"/>
      <c r="E223" s="34"/>
      <c r="F223" s="34"/>
      <c r="G223" s="42"/>
      <c r="H223" s="34"/>
    </row>
    <row r="224" spans="1:8" s="27" customFormat="1" ht="24.75" customHeight="1">
      <c r="A224" s="34">
        <v>18</v>
      </c>
      <c r="B224" s="32"/>
      <c r="C224" s="32"/>
      <c r="D224" s="48"/>
      <c r="E224" s="34"/>
      <c r="F224" s="34"/>
      <c r="G224" s="42"/>
      <c r="H224" s="34"/>
    </row>
    <row r="225" spans="1:8" s="27" customFormat="1" ht="24.75" customHeight="1">
      <c r="A225" s="34">
        <v>19</v>
      </c>
      <c r="B225" s="32"/>
      <c r="C225" s="32"/>
      <c r="D225" s="48"/>
      <c r="E225" s="34"/>
      <c r="F225" s="34"/>
      <c r="G225" s="42"/>
      <c r="H225" s="34"/>
    </row>
    <row r="226" spans="1:8" s="27" customFormat="1" ht="24.75" customHeight="1">
      <c r="A226" s="34">
        <v>20</v>
      </c>
      <c r="B226" s="32"/>
      <c r="C226" s="32"/>
      <c r="D226" s="48"/>
      <c r="E226" s="34"/>
      <c r="F226" s="34"/>
      <c r="G226" s="42"/>
      <c r="H226" s="34"/>
    </row>
    <row r="227" spans="1:8" s="27" customFormat="1" ht="24.75" customHeight="1">
      <c r="A227" s="34">
        <v>21</v>
      </c>
      <c r="B227" s="32"/>
      <c r="C227" s="32"/>
      <c r="D227" s="48"/>
      <c r="E227" s="34"/>
      <c r="F227" s="34"/>
      <c r="G227" s="42"/>
      <c r="H227" s="34"/>
    </row>
    <row r="228" spans="1:8" s="27" customFormat="1" ht="24.75" customHeight="1">
      <c r="A228" s="34">
        <v>22</v>
      </c>
      <c r="B228" s="32"/>
      <c r="C228" s="32"/>
      <c r="D228" s="48"/>
      <c r="E228" s="34"/>
      <c r="F228" s="34"/>
      <c r="G228" s="42"/>
      <c r="H228" s="34"/>
    </row>
    <row r="229" spans="1:8" s="27" customFormat="1" ht="24.75" customHeight="1">
      <c r="A229" s="34">
        <v>23</v>
      </c>
      <c r="B229" s="32"/>
      <c r="C229" s="32"/>
      <c r="D229" s="48"/>
      <c r="E229" s="34"/>
      <c r="F229" s="34"/>
      <c r="G229" s="42"/>
      <c r="H229" s="34"/>
    </row>
    <row r="230" spans="1:8" s="27" customFormat="1" ht="24.75" customHeight="1">
      <c r="A230" s="34">
        <v>24</v>
      </c>
      <c r="B230" s="32"/>
      <c r="C230" s="32"/>
      <c r="D230" s="48"/>
      <c r="E230" s="34"/>
      <c r="F230" s="34"/>
      <c r="G230" s="42"/>
      <c r="H230" s="34"/>
    </row>
    <row r="231" spans="1:8" s="27" customFormat="1" ht="24.75" customHeight="1">
      <c r="A231" s="34">
        <v>25</v>
      </c>
      <c r="B231" s="32"/>
      <c r="C231" s="32"/>
      <c r="D231" s="48"/>
      <c r="E231" s="34"/>
      <c r="F231" s="34"/>
      <c r="G231" s="42"/>
      <c r="H231" s="34"/>
    </row>
    <row r="232" spans="1:8" s="27" customFormat="1" ht="24.75" customHeight="1">
      <c r="A232" s="34">
        <v>26</v>
      </c>
      <c r="B232" s="32"/>
      <c r="C232" s="32"/>
      <c r="D232" s="48"/>
      <c r="E232" s="34"/>
      <c r="F232" s="34"/>
      <c r="G232" s="42"/>
      <c r="H232" s="34"/>
    </row>
    <row r="233" spans="1:8" s="27" customFormat="1" ht="24.75" customHeight="1">
      <c r="A233" s="34">
        <v>27</v>
      </c>
      <c r="B233" s="32"/>
      <c r="C233" s="32"/>
      <c r="D233" s="48"/>
      <c r="E233" s="34"/>
      <c r="F233" s="34"/>
      <c r="G233" s="42"/>
      <c r="H233" s="34"/>
    </row>
    <row r="234" spans="1:8" s="27" customFormat="1" ht="24.75" customHeight="1">
      <c r="A234" s="34">
        <v>28</v>
      </c>
      <c r="B234" s="32"/>
      <c r="C234" s="32"/>
      <c r="D234" s="48"/>
      <c r="E234" s="34"/>
      <c r="F234" s="34"/>
      <c r="G234" s="42"/>
      <c r="H234" s="34"/>
    </row>
    <row r="235" spans="1:8" s="27" customFormat="1" ht="24.75" customHeight="1">
      <c r="A235" s="34">
        <v>1</v>
      </c>
      <c r="B235" s="32"/>
      <c r="C235" s="31"/>
      <c r="D235" s="48"/>
      <c r="E235" s="49"/>
      <c r="F235" s="49"/>
      <c r="G235" s="50"/>
      <c r="H235" s="34"/>
    </row>
    <row r="236" spans="1:8" s="27" customFormat="1" ht="24.75" customHeight="1">
      <c r="A236" s="34">
        <v>2</v>
      </c>
      <c r="B236" s="32"/>
      <c r="C236" s="32"/>
      <c r="D236" s="48"/>
      <c r="E236" s="49"/>
      <c r="F236" s="49"/>
      <c r="G236" s="50"/>
      <c r="H236" s="34"/>
    </row>
    <row r="237" spans="1:8" s="27" customFormat="1" ht="24.75" customHeight="1">
      <c r="A237" s="34">
        <v>3</v>
      </c>
      <c r="B237" s="32"/>
      <c r="C237" s="31"/>
      <c r="D237" s="48"/>
      <c r="E237" s="49"/>
      <c r="F237" s="49"/>
      <c r="G237" s="50"/>
      <c r="H237" s="34"/>
    </row>
    <row r="238" spans="1:8" s="27" customFormat="1" ht="24.75" customHeight="1">
      <c r="A238" s="34">
        <v>4</v>
      </c>
      <c r="B238" s="32"/>
      <c r="C238" s="31"/>
      <c r="D238" s="48"/>
      <c r="E238" s="49"/>
      <c r="F238" s="49"/>
      <c r="G238" s="50"/>
      <c r="H238" s="34"/>
    </row>
    <row r="239" spans="1:8" s="27" customFormat="1" ht="24.75" customHeight="1">
      <c r="A239" s="34">
        <v>5</v>
      </c>
      <c r="B239" s="32"/>
      <c r="C239" s="31"/>
      <c r="D239" s="48"/>
      <c r="E239" s="51"/>
      <c r="F239" s="51"/>
      <c r="G239" s="50"/>
      <c r="H239" s="34"/>
    </row>
    <row r="240" spans="1:8" s="27" customFormat="1" ht="24.75" customHeight="1">
      <c r="A240" s="34">
        <v>6</v>
      </c>
      <c r="B240" s="32"/>
      <c r="C240" s="31"/>
      <c r="D240" s="48"/>
      <c r="E240" s="49"/>
      <c r="F240" s="49"/>
      <c r="G240" s="50"/>
      <c r="H240" s="34"/>
    </row>
    <row r="241" spans="1:8" s="27" customFormat="1" ht="24.75" customHeight="1">
      <c r="A241" s="34">
        <v>7</v>
      </c>
      <c r="B241" s="32"/>
      <c r="C241" s="31"/>
      <c r="D241" s="48"/>
      <c r="E241" s="51"/>
      <c r="F241" s="51"/>
      <c r="G241" s="50"/>
      <c r="H241" s="34"/>
    </row>
    <row r="242" spans="1:8" s="27" customFormat="1" ht="24.75" customHeight="1">
      <c r="A242" s="34">
        <v>8</v>
      </c>
      <c r="B242" s="32"/>
      <c r="C242" s="31"/>
      <c r="D242" s="48"/>
      <c r="E242" s="51"/>
      <c r="F242" s="51"/>
      <c r="G242" s="50"/>
      <c r="H242" s="34"/>
    </row>
    <row r="243" spans="1:8" s="27" customFormat="1" ht="24.75" customHeight="1">
      <c r="A243" s="34">
        <v>9</v>
      </c>
      <c r="B243" s="32"/>
      <c r="C243" s="31"/>
      <c r="D243" s="48"/>
      <c r="E243" s="51"/>
      <c r="F243" s="51"/>
      <c r="G243" s="50"/>
      <c r="H243" s="34"/>
    </row>
    <row r="244" spans="1:8" s="27" customFormat="1" ht="24.75" customHeight="1">
      <c r="A244" s="34">
        <v>10</v>
      </c>
      <c r="B244" s="32"/>
      <c r="C244" s="31"/>
      <c r="D244" s="48"/>
      <c r="E244" s="51"/>
      <c r="F244" s="51"/>
      <c r="G244" s="50"/>
      <c r="H244" s="34"/>
    </row>
    <row r="245" spans="1:8" s="27" customFormat="1" ht="24.75" customHeight="1">
      <c r="A245" s="34">
        <v>11</v>
      </c>
      <c r="B245" s="32"/>
      <c r="C245" s="31"/>
      <c r="D245" s="48"/>
      <c r="E245" s="51"/>
      <c r="F245" s="49"/>
      <c r="G245" s="50"/>
      <c r="H245" s="34"/>
    </row>
    <row r="246" spans="1:8" s="27" customFormat="1" ht="24.75" customHeight="1">
      <c r="A246" s="34">
        <v>12</v>
      </c>
      <c r="B246" s="32"/>
      <c r="C246" s="31"/>
      <c r="D246" s="48"/>
      <c r="E246" s="51"/>
      <c r="F246" s="51"/>
      <c r="G246" s="50"/>
      <c r="H246" s="34"/>
    </row>
    <row r="247" spans="1:8" s="27" customFormat="1" ht="24.75" customHeight="1">
      <c r="A247" s="34">
        <v>13</v>
      </c>
      <c r="B247" s="32"/>
      <c r="C247" s="31"/>
      <c r="D247" s="48"/>
      <c r="E247" s="51"/>
      <c r="F247" s="51"/>
      <c r="G247" s="50"/>
      <c r="H247" s="34"/>
    </row>
    <row r="248" spans="1:8" s="27" customFormat="1" ht="24.75" customHeight="1">
      <c r="A248" s="34">
        <v>14</v>
      </c>
      <c r="B248" s="32"/>
      <c r="C248" s="31"/>
      <c r="D248" s="48"/>
      <c r="E248" s="51"/>
      <c r="F248" s="34"/>
      <c r="G248" s="50"/>
      <c r="H248" s="34"/>
    </row>
    <row r="249" spans="1:8" s="27" customFormat="1" ht="24.75" customHeight="1">
      <c r="A249" s="34">
        <v>15</v>
      </c>
      <c r="B249" s="32"/>
      <c r="C249" s="31"/>
      <c r="D249" s="48"/>
      <c r="E249" s="51"/>
      <c r="F249" s="34"/>
      <c r="G249" s="50"/>
      <c r="H249" s="34"/>
    </row>
    <row r="250" spans="1:8" s="27" customFormat="1" ht="24.75" customHeight="1">
      <c r="A250" s="34">
        <v>16</v>
      </c>
      <c r="B250" s="32"/>
      <c r="C250" s="31"/>
      <c r="D250" s="48"/>
      <c r="E250" s="51"/>
      <c r="F250" s="34"/>
      <c r="G250" s="50"/>
      <c r="H250" s="34"/>
    </row>
    <row r="251" spans="1:8" s="27" customFormat="1" ht="24.75" customHeight="1">
      <c r="A251" s="34">
        <v>17</v>
      </c>
      <c r="B251" s="32"/>
      <c r="C251" s="31"/>
      <c r="D251" s="48"/>
      <c r="E251" s="51"/>
      <c r="F251" s="34"/>
      <c r="G251" s="50"/>
      <c r="H251" s="34"/>
    </row>
    <row r="252" spans="1:8" s="27" customFormat="1" ht="24.75" customHeight="1">
      <c r="A252" s="34">
        <v>18</v>
      </c>
      <c r="B252" s="32"/>
      <c r="C252" s="31"/>
      <c r="D252" s="48"/>
      <c r="E252" s="49"/>
      <c r="F252" s="34"/>
      <c r="G252" s="50"/>
      <c r="H252" s="34"/>
    </row>
    <row r="253" spans="1:8" s="27" customFormat="1" ht="24.75" customHeight="1">
      <c r="A253" s="34">
        <v>19</v>
      </c>
      <c r="B253" s="32"/>
      <c r="C253" s="31"/>
      <c r="D253" s="48"/>
      <c r="E253" s="49"/>
      <c r="F253" s="34"/>
      <c r="G253" s="50"/>
      <c r="H253" s="34"/>
    </row>
    <row r="254" spans="1:8" s="27" customFormat="1" ht="24.75" customHeight="1">
      <c r="A254" s="34">
        <v>20</v>
      </c>
      <c r="B254" s="32"/>
      <c r="C254" s="31"/>
      <c r="D254" s="48"/>
      <c r="E254" s="51"/>
      <c r="F254" s="34"/>
      <c r="G254" s="50"/>
      <c r="H254" s="34"/>
    </row>
    <row r="255" spans="1:8" s="27" customFormat="1" ht="24.75" customHeight="1">
      <c r="A255" s="34">
        <v>21</v>
      </c>
      <c r="B255" s="32"/>
      <c r="C255" s="32"/>
      <c r="D255" s="48"/>
      <c r="E255" s="51"/>
      <c r="F255" s="34"/>
      <c r="G255" s="50"/>
      <c r="H255" s="34"/>
    </row>
    <row r="256" spans="1:8" s="27" customFormat="1" ht="24.75" customHeight="1">
      <c r="A256" s="34">
        <v>1</v>
      </c>
      <c r="B256" s="32"/>
      <c r="C256" s="52"/>
      <c r="D256" s="48"/>
      <c r="E256" s="49"/>
      <c r="F256" s="34"/>
      <c r="G256" s="42"/>
      <c r="H256" s="34"/>
    </row>
    <row r="257" spans="1:8" s="27" customFormat="1" ht="24.75" customHeight="1">
      <c r="A257" s="34">
        <v>2</v>
      </c>
      <c r="B257" s="32"/>
      <c r="C257" s="52"/>
      <c r="D257" s="48"/>
      <c r="E257" s="49"/>
      <c r="F257" s="34"/>
      <c r="G257" s="42"/>
      <c r="H257" s="34"/>
    </row>
    <row r="258" spans="1:8" s="27" customFormat="1" ht="24.75" customHeight="1">
      <c r="A258" s="34">
        <v>3</v>
      </c>
      <c r="B258" s="32"/>
      <c r="C258" s="52"/>
      <c r="D258" s="48"/>
      <c r="E258" s="49"/>
      <c r="F258" s="34"/>
      <c r="G258" s="42"/>
      <c r="H258" s="34"/>
    </row>
    <row r="259" spans="1:8" s="27" customFormat="1" ht="24.75" customHeight="1">
      <c r="A259" s="34">
        <v>4</v>
      </c>
      <c r="B259" s="32"/>
      <c r="C259" s="53"/>
      <c r="D259" s="48"/>
      <c r="E259" s="49"/>
      <c r="F259" s="34"/>
      <c r="G259" s="42"/>
      <c r="H259" s="34"/>
    </row>
    <row r="260" spans="1:8" s="27" customFormat="1" ht="24.75" customHeight="1">
      <c r="A260" s="34">
        <v>5</v>
      </c>
      <c r="B260" s="32"/>
      <c r="C260" s="53"/>
      <c r="D260" s="48"/>
      <c r="E260" s="49"/>
      <c r="F260" s="34"/>
      <c r="G260" s="42"/>
      <c r="H260" s="34"/>
    </row>
    <row r="261" spans="1:8" s="27" customFormat="1" ht="24.75" customHeight="1">
      <c r="A261" s="34">
        <v>6</v>
      </c>
      <c r="B261" s="32"/>
      <c r="C261" s="53"/>
      <c r="D261" s="48"/>
      <c r="E261" s="49"/>
      <c r="F261" s="34"/>
      <c r="G261" s="42"/>
      <c r="H261" s="34"/>
    </row>
    <row r="262" spans="1:8" s="27" customFormat="1" ht="24.75" customHeight="1">
      <c r="A262" s="34">
        <v>7</v>
      </c>
      <c r="B262" s="32"/>
      <c r="C262" s="53"/>
      <c r="D262" s="48"/>
      <c r="E262" s="49"/>
      <c r="F262" s="34"/>
      <c r="G262" s="42"/>
      <c r="H262" s="34"/>
    </row>
    <row r="263" spans="1:8" s="27" customFormat="1" ht="24.75" customHeight="1">
      <c r="A263" s="34">
        <v>8</v>
      </c>
      <c r="B263" s="32"/>
      <c r="C263" s="53"/>
      <c r="D263" s="48"/>
      <c r="E263" s="49"/>
      <c r="F263" s="34"/>
      <c r="G263" s="42"/>
      <c r="H263" s="34"/>
    </row>
    <row r="264" spans="1:8" s="27" customFormat="1" ht="24.75" customHeight="1">
      <c r="A264" s="34">
        <v>9</v>
      </c>
      <c r="B264" s="32"/>
      <c r="C264" s="53"/>
      <c r="D264" s="48"/>
      <c r="E264" s="49"/>
      <c r="F264" s="34"/>
      <c r="G264" s="42"/>
      <c r="H264" s="34"/>
    </row>
    <row r="265" spans="1:8" s="27" customFormat="1" ht="24.75" customHeight="1">
      <c r="A265" s="34">
        <v>10</v>
      </c>
      <c r="B265" s="32"/>
      <c r="C265" s="53"/>
      <c r="D265" s="48"/>
      <c r="E265" s="49"/>
      <c r="F265" s="34"/>
      <c r="G265" s="42"/>
      <c r="H265" s="34"/>
    </row>
    <row r="266" spans="1:8" s="27" customFormat="1" ht="24.75" customHeight="1">
      <c r="A266" s="34">
        <v>11</v>
      </c>
      <c r="B266" s="32"/>
      <c r="C266" s="53"/>
      <c r="D266" s="48"/>
      <c r="E266" s="49"/>
      <c r="F266" s="34"/>
      <c r="G266" s="42"/>
      <c r="H266" s="34"/>
    </row>
    <row r="267" spans="1:8" s="27" customFormat="1" ht="24.75" customHeight="1">
      <c r="A267" s="34">
        <v>12</v>
      </c>
      <c r="B267" s="32"/>
      <c r="C267" s="53"/>
      <c r="D267" s="48"/>
      <c r="E267" s="49"/>
      <c r="F267" s="34"/>
      <c r="G267" s="42"/>
      <c r="H267" s="34"/>
    </row>
    <row r="268" spans="1:8" s="27" customFormat="1" ht="24.75" customHeight="1">
      <c r="A268" s="34">
        <v>13</v>
      </c>
      <c r="B268" s="32"/>
      <c r="C268" s="53"/>
      <c r="D268" s="48"/>
      <c r="E268" s="49"/>
      <c r="F268" s="34"/>
      <c r="G268" s="42"/>
      <c r="H268" s="34"/>
    </row>
    <row r="269" spans="1:8" s="27" customFormat="1" ht="24.75" customHeight="1">
      <c r="A269" s="34">
        <v>14</v>
      </c>
      <c r="B269" s="32"/>
      <c r="C269" s="53"/>
      <c r="D269" s="48"/>
      <c r="E269" s="49"/>
      <c r="F269" s="34"/>
      <c r="G269" s="42"/>
      <c r="H269" s="34"/>
    </row>
    <row r="270" spans="1:8" s="27" customFormat="1" ht="24.75" customHeight="1">
      <c r="A270" s="34">
        <v>15</v>
      </c>
      <c r="B270" s="32"/>
      <c r="C270" s="53"/>
      <c r="D270" s="48"/>
      <c r="E270" s="49"/>
      <c r="F270" s="34"/>
      <c r="G270" s="42"/>
      <c r="H270" s="34"/>
    </row>
    <row r="271" spans="1:8" s="27" customFormat="1" ht="24.75" customHeight="1">
      <c r="A271" s="34">
        <v>16</v>
      </c>
      <c r="B271" s="32"/>
      <c r="C271" s="53"/>
      <c r="D271" s="48"/>
      <c r="E271" s="49"/>
      <c r="F271" s="34"/>
      <c r="G271" s="42"/>
      <c r="H271" s="34"/>
    </row>
    <row r="272" spans="1:8" s="27" customFormat="1" ht="24.75" customHeight="1">
      <c r="A272" s="34">
        <v>17</v>
      </c>
      <c r="B272" s="32"/>
      <c r="C272" s="53"/>
      <c r="D272" s="48"/>
      <c r="E272" s="49"/>
      <c r="F272" s="34"/>
      <c r="G272" s="42"/>
      <c r="H272" s="34"/>
    </row>
    <row r="273" spans="1:8" s="27" customFormat="1" ht="24.75" customHeight="1">
      <c r="A273" s="34">
        <v>18</v>
      </c>
      <c r="B273" s="32"/>
      <c r="C273" s="54"/>
      <c r="D273" s="48"/>
      <c r="E273" s="49"/>
      <c r="F273" s="34"/>
      <c r="G273" s="42"/>
      <c r="H273" s="34"/>
    </row>
    <row r="274" spans="1:8" s="27" customFormat="1" ht="24.75" customHeight="1">
      <c r="A274" s="34">
        <v>1</v>
      </c>
      <c r="B274" s="32"/>
      <c r="C274" s="32"/>
      <c r="D274" s="48"/>
      <c r="E274" s="34"/>
      <c r="F274" s="34"/>
      <c r="G274" s="42"/>
      <c r="H274" s="42"/>
    </row>
    <row r="275" spans="1:8" s="27" customFormat="1" ht="24.75" customHeight="1">
      <c r="A275" s="34">
        <v>2</v>
      </c>
      <c r="B275" s="32"/>
      <c r="C275" s="32"/>
      <c r="D275" s="48"/>
      <c r="E275" s="34"/>
      <c r="F275" s="34"/>
      <c r="G275" s="42"/>
      <c r="H275" s="42"/>
    </row>
    <row r="276" spans="1:8" s="27" customFormat="1" ht="24.75" customHeight="1">
      <c r="A276" s="34">
        <v>3</v>
      </c>
      <c r="B276" s="32"/>
      <c r="C276" s="32"/>
      <c r="D276" s="48"/>
      <c r="E276" s="34"/>
      <c r="F276" s="34"/>
      <c r="G276" s="42"/>
      <c r="H276" s="42"/>
    </row>
    <row r="277" spans="1:8" s="27" customFormat="1" ht="24.75" customHeight="1">
      <c r="A277" s="34">
        <v>4</v>
      </c>
      <c r="B277" s="32"/>
      <c r="C277" s="32"/>
      <c r="D277" s="48"/>
      <c r="E277" s="34"/>
      <c r="F277" s="34"/>
      <c r="G277" s="42"/>
      <c r="H277" s="42"/>
    </row>
    <row r="278" spans="1:8" s="27" customFormat="1" ht="24.75" customHeight="1">
      <c r="A278" s="34">
        <v>5</v>
      </c>
      <c r="B278" s="32"/>
      <c r="C278" s="32"/>
      <c r="D278" s="48"/>
      <c r="E278" s="34"/>
      <c r="F278" s="34"/>
      <c r="G278" s="42"/>
      <c r="H278" s="42"/>
    </row>
    <row r="279" spans="1:8" s="27" customFormat="1" ht="24.75" customHeight="1">
      <c r="A279" s="34">
        <v>6</v>
      </c>
      <c r="B279" s="32"/>
      <c r="C279" s="32"/>
      <c r="D279" s="48"/>
      <c r="E279" s="34"/>
      <c r="F279" s="34"/>
      <c r="G279" s="42"/>
      <c r="H279" s="42"/>
    </row>
    <row r="280" spans="1:8" s="27" customFormat="1" ht="24.75" customHeight="1">
      <c r="A280" s="34">
        <v>7</v>
      </c>
      <c r="B280" s="32"/>
      <c r="C280" s="32"/>
      <c r="D280" s="48"/>
      <c r="E280" s="34"/>
      <c r="F280" s="34"/>
      <c r="G280" s="42"/>
      <c r="H280" s="42"/>
    </row>
    <row r="281" spans="1:8" s="27" customFormat="1" ht="24.75" customHeight="1">
      <c r="A281" s="34">
        <v>8</v>
      </c>
      <c r="B281" s="32"/>
      <c r="C281" s="32"/>
      <c r="D281" s="48"/>
      <c r="E281" s="34"/>
      <c r="F281" s="34"/>
      <c r="G281" s="42"/>
      <c r="H281" s="42"/>
    </row>
    <row r="282" spans="1:8" s="27" customFormat="1" ht="24.75" customHeight="1">
      <c r="A282" s="34">
        <v>9</v>
      </c>
      <c r="B282" s="32"/>
      <c r="C282" s="32"/>
      <c r="D282" s="48"/>
      <c r="E282" s="34"/>
      <c r="F282" s="34"/>
      <c r="G282" s="42"/>
      <c r="H282" s="42"/>
    </row>
    <row r="283" spans="1:8" s="27" customFormat="1" ht="24.75" customHeight="1">
      <c r="A283" s="34">
        <v>10</v>
      </c>
      <c r="B283" s="32"/>
      <c r="C283" s="32"/>
      <c r="D283" s="48"/>
      <c r="E283" s="34"/>
      <c r="F283" s="34"/>
      <c r="G283" s="42"/>
      <c r="H283" s="42"/>
    </row>
    <row r="284" spans="1:8" s="27" customFormat="1" ht="24.75" customHeight="1">
      <c r="A284" s="34">
        <v>11</v>
      </c>
      <c r="B284" s="32"/>
      <c r="C284" s="32"/>
      <c r="D284" s="48"/>
      <c r="E284" s="34"/>
      <c r="F284" s="34"/>
      <c r="G284" s="42"/>
      <c r="H284" s="42"/>
    </row>
    <row r="285" spans="1:8" s="27" customFormat="1" ht="24.75" customHeight="1">
      <c r="A285" s="34">
        <v>12</v>
      </c>
      <c r="B285" s="32"/>
      <c r="C285" s="32"/>
      <c r="D285" s="48"/>
      <c r="E285" s="34"/>
      <c r="F285" s="34"/>
      <c r="G285" s="42"/>
      <c r="H285" s="42"/>
    </row>
    <row r="286" spans="1:8" s="27" customFormat="1" ht="24.75" customHeight="1">
      <c r="A286" s="34">
        <v>13</v>
      </c>
      <c r="B286" s="32"/>
      <c r="C286" s="32"/>
      <c r="D286" s="48"/>
      <c r="E286" s="34"/>
      <c r="F286" s="34"/>
      <c r="G286" s="42"/>
      <c r="H286" s="42"/>
    </row>
    <row r="287" spans="1:8" s="27" customFormat="1" ht="24.75" customHeight="1">
      <c r="A287" s="34">
        <v>14</v>
      </c>
      <c r="B287" s="32"/>
      <c r="C287" s="32"/>
      <c r="D287" s="48"/>
      <c r="E287" s="34"/>
      <c r="F287" s="34"/>
      <c r="G287" s="42"/>
      <c r="H287" s="42"/>
    </row>
    <row r="288" spans="1:8" s="27" customFormat="1" ht="24.75" customHeight="1">
      <c r="A288" s="34">
        <v>15</v>
      </c>
      <c r="B288" s="32"/>
      <c r="C288" s="32"/>
      <c r="D288" s="48"/>
      <c r="E288" s="34"/>
      <c r="F288" s="34"/>
      <c r="G288" s="42"/>
      <c r="H288" s="42"/>
    </row>
    <row r="289" spans="1:8" s="27" customFormat="1" ht="24.75" customHeight="1">
      <c r="A289" s="34">
        <v>16</v>
      </c>
      <c r="B289" s="32"/>
      <c r="C289" s="32"/>
      <c r="D289" s="48"/>
      <c r="E289" s="34"/>
      <c r="F289" s="34"/>
      <c r="G289" s="42"/>
      <c r="H289" s="42"/>
    </row>
    <row r="290" spans="1:8" s="27" customFormat="1" ht="24.75" customHeight="1">
      <c r="A290" s="34">
        <v>17</v>
      </c>
      <c r="B290" s="32"/>
      <c r="C290" s="32"/>
      <c r="D290" s="48"/>
      <c r="E290" s="34"/>
      <c r="F290" s="34"/>
      <c r="G290" s="42"/>
      <c r="H290" s="42"/>
    </row>
    <row r="291" spans="1:8" s="27" customFormat="1" ht="24.75" customHeight="1">
      <c r="A291" s="34">
        <v>18</v>
      </c>
      <c r="B291" s="32"/>
      <c r="C291" s="32"/>
      <c r="D291" s="48"/>
      <c r="E291" s="34"/>
      <c r="F291" s="34"/>
      <c r="G291" s="42"/>
      <c r="H291" s="42"/>
    </row>
    <row r="292" spans="1:8" s="27" customFormat="1" ht="24.75" customHeight="1">
      <c r="A292" s="34">
        <v>19</v>
      </c>
      <c r="B292" s="32"/>
      <c r="C292" s="32"/>
      <c r="D292" s="48"/>
      <c r="E292" s="34"/>
      <c r="F292" s="34"/>
      <c r="G292" s="42"/>
      <c r="H292" s="42"/>
    </row>
    <row r="293" spans="1:8" s="27" customFormat="1" ht="24.75" customHeight="1">
      <c r="A293" s="34">
        <v>20</v>
      </c>
      <c r="B293" s="32"/>
      <c r="C293" s="32"/>
      <c r="D293" s="48"/>
      <c r="E293" s="34"/>
      <c r="F293" s="34"/>
      <c r="G293" s="42"/>
      <c r="H293" s="42"/>
    </row>
    <row r="294" spans="1:8" s="27" customFormat="1" ht="24.75" customHeight="1">
      <c r="A294" s="34">
        <v>21</v>
      </c>
      <c r="B294" s="32"/>
      <c r="C294" s="32"/>
      <c r="D294" s="48"/>
      <c r="E294" s="34"/>
      <c r="F294" s="34"/>
      <c r="G294" s="42"/>
      <c r="H294" s="42"/>
    </row>
    <row r="295" spans="1:8" s="27" customFormat="1" ht="24.75" customHeight="1">
      <c r="A295" s="34">
        <v>22</v>
      </c>
      <c r="B295" s="32"/>
      <c r="C295" s="32"/>
      <c r="D295" s="48"/>
      <c r="E295" s="34"/>
      <c r="F295" s="34"/>
      <c r="G295" s="42"/>
      <c r="H295" s="42"/>
    </row>
    <row r="296" spans="1:8" s="27" customFormat="1" ht="24.75" customHeight="1">
      <c r="A296" s="30"/>
      <c r="B296" s="31"/>
      <c r="C296" s="31"/>
      <c r="D296" s="46"/>
      <c r="E296" s="30"/>
      <c r="F296" s="30"/>
      <c r="G296" s="50"/>
      <c r="H296" s="47"/>
    </row>
    <row r="297" spans="1:8" s="27" customFormat="1" ht="24.75" customHeight="1">
      <c r="A297" s="30"/>
      <c r="B297" s="31"/>
      <c r="C297" s="31"/>
      <c r="D297" s="46"/>
      <c r="E297" s="30"/>
      <c r="F297" s="30"/>
      <c r="G297" s="50"/>
      <c r="H297" s="47"/>
    </row>
    <row r="298" spans="1:8" s="27" customFormat="1" ht="24.75" customHeight="1">
      <c r="A298" s="30"/>
      <c r="B298" s="31"/>
      <c r="C298" s="31"/>
      <c r="D298" s="46"/>
      <c r="E298" s="30"/>
      <c r="F298" s="30"/>
      <c r="G298" s="50"/>
      <c r="H298" s="47"/>
    </row>
    <row r="299" spans="1:8" s="27" customFormat="1" ht="24.75" customHeight="1">
      <c r="A299" s="30"/>
      <c r="B299" s="31"/>
      <c r="C299" s="31"/>
      <c r="D299" s="46"/>
      <c r="E299" s="30"/>
      <c r="F299" s="30"/>
      <c r="G299" s="50"/>
      <c r="H299" s="47"/>
    </row>
    <row r="300" spans="1:8" s="27" customFormat="1" ht="24.75" customHeight="1">
      <c r="A300" s="30"/>
      <c r="B300" s="31"/>
      <c r="C300" s="31"/>
      <c r="D300" s="46"/>
      <c r="E300" s="30"/>
      <c r="F300" s="30"/>
      <c r="G300" s="50"/>
      <c r="H300" s="47"/>
    </row>
    <row r="301" spans="1:8" s="27" customFormat="1" ht="24.75" customHeight="1">
      <c r="A301" s="30"/>
      <c r="B301" s="31"/>
      <c r="C301" s="31"/>
      <c r="D301" s="46"/>
      <c r="E301" s="30"/>
      <c r="F301" s="30"/>
      <c r="G301" s="50"/>
      <c r="H301" s="47"/>
    </row>
    <row r="302" spans="1:8" s="27" customFormat="1" ht="24.75" customHeight="1">
      <c r="A302" s="30"/>
      <c r="B302" s="31"/>
      <c r="C302" s="31"/>
      <c r="D302" s="46"/>
      <c r="E302" s="30"/>
      <c r="F302" s="30"/>
      <c r="G302" s="50"/>
      <c r="H302" s="47"/>
    </row>
    <row r="303" spans="1:8" s="27" customFormat="1" ht="24.75" customHeight="1">
      <c r="A303" s="30"/>
      <c r="B303" s="31"/>
      <c r="C303" s="31"/>
      <c r="D303" s="46"/>
      <c r="E303" s="30"/>
      <c r="F303" s="30"/>
      <c r="G303" s="50"/>
      <c r="H303" s="47"/>
    </row>
    <row r="304" spans="1:8" s="27" customFormat="1" ht="24.75" customHeight="1">
      <c r="A304" s="30"/>
      <c r="B304" s="31"/>
      <c r="C304" s="31"/>
      <c r="D304" s="46"/>
      <c r="E304" s="30"/>
      <c r="F304" s="30"/>
      <c r="G304" s="50"/>
      <c r="H304" s="47"/>
    </row>
    <row r="305" spans="1:8" s="27" customFormat="1" ht="24.75" customHeight="1">
      <c r="A305" s="30"/>
      <c r="B305" s="31"/>
      <c r="C305" s="31"/>
      <c r="D305" s="46"/>
      <c r="E305" s="30"/>
      <c r="F305" s="30"/>
      <c r="G305" s="50"/>
      <c r="H305" s="47"/>
    </row>
    <row r="306" spans="1:8" s="27" customFormat="1" ht="24.75" customHeight="1">
      <c r="A306" s="30"/>
      <c r="B306" s="31"/>
      <c r="C306" s="31"/>
      <c r="D306" s="46"/>
      <c r="E306" s="30"/>
      <c r="F306" s="30"/>
      <c r="G306" s="50"/>
      <c r="H306" s="47"/>
    </row>
    <row r="307" spans="1:8" s="27" customFormat="1" ht="24.75" customHeight="1">
      <c r="A307" s="30"/>
      <c r="B307" s="31"/>
      <c r="C307" s="31"/>
      <c r="D307" s="46"/>
      <c r="E307" s="30"/>
      <c r="F307" s="30"/>
      <c r="G307" s="50"/>
      <c r="H307" s="47"/>
    </row>
    <row r="308" spans="1:8" s="27" customFormat="1" ht="24.75" customHeight="1">
      <c r="A308" s="30"/>
      <c r="B308" s="31"/>
      <c r="C308" s="31"/>
      <c r="D308" s="46"/>
      <c r="E308" s="30"/>
      <c r="F308" s="30"/>
      <c r="G308" s="50"/>
      <c r="H308" s="47"/>
    </row>
    <row r="309" spans="1:8" s="27" customFormat="1" ht="24.75" customHeight="1">
      <c r="A309" s="30"/>
      <c r="B309" s="31"/>
      <c r="C309" s="31"/>
      <c r="D309" s="46"/>
      <c r="E309" s="30"/>
      <c r="F309" s="30"/>
      <c r="G309" s="50"/>
      <c r="H309" s="47"/>
    </row>
    <row r="310" spans="1:8" s="27" customFormat="1" ht="24.75" customHeight="1">
      <c r="A310" s="30"/>
      <c r="B310" s="31"/>
      <c r="C310" s="31"/>
      <c r="D310" s="46"/>
      <c r="E310" s="30"/>
      <c r="F310" s="30"/>
      <c r="G310" s="50"/>
      <c r="H310" s="47"/>
    </row>
    <row r="311" spans="1:8" s="27" customFormat="1" ht="24.75" customHeight="1">
      <c r="A311" s="30"/>
      <c r="B311" s="31"/>
      <c r="C311" s="31"/>
      <c r="D311" s="46"/>
      <c r="E311" s="30"/>
      <c r="F311" s="30"/>
      <c r="G311" s="50"/>
      <c r="H311" s="47"/>
    </row>
    <row r="312" spans="1:8" s="27" customFormat="1" ht="24.75" customHeight="1">
      <c r="A312" s="30"/>
      <c r="B312" s="31"/>
      <c r="C312" s="31"/>
      <c r="D312" s="46"/>
      <c r="E312" s="30"/>
      <c r="F312" s="30"/>
      <c r="G312" s="50"/>
      <c r="H312" s="47"/>
    </row>
    <row r="313" spans="1:8" s="27" customFormat="1" ht="24.75" customHeight="1">
      <c r="A313" s="30"/>
      <c r="B313" s="31"/>
      <c r="C313" s="31"/>
      <c r="D313" s="46"/>
      <c r="E313" s="30"/>
      <c r="F313" s="30"/>
      <c r="G313" s="50"/>
      <c r="H313" s="47"/>
    </row>
    <row r="314" spans="1:8" s="27" customFormat="1" ht="24.75" customHeight="1">
      <c r="A314" s="30"/>
      <c r="B314" s="31"/>
      <c r="C314" s="31"/>
      <c r="D314" s="46"/>
      <c r="E314" s="30"/>
      <c r="F314" s="30"/>
      <c r="G314" s="50"/>
      <c r="H314" s="47"/>
    </row>
    <row r="315" spans="1:8" s="27" customFormat="1" ht="24.75" customHeight="1">
      <c r="A315" s="30"/>
      <c r="B315" s="31"/>
      <c r="C315" s="31"/>
      <c r="D315" s="46"/>
      <c r="E315" s="30"/>
      <c r="F315" s="30"/>
      <c r="G315" s="50"/>
      <c r="H315" s="47"/>
    </row>
    <row r="316" spans="1:8" s="27" customFormat="1" ht="24.75" customHeight="1">
      <c r="A316" s="30"/>
      <c r="B316" s="31"/>
      <c r="C316" s="31"/>
      <c r="D316" s="46"/>
      <c r="E316" s="30"/>
      <c r="F316" s="30"/>
      <c r="G316" s="50"/>
      <c r="H316" s="47"/>
    </row>
    <row r="317" spans="1:8" s="27" customFormat="1" ht="24.75" customHeight="1">
      <c r="A317" s="30"/>
      <c r="B317" s="31"/>
      <c r="C317" s="31"/>
      <c r="D317" s="46"/>
      <c r="E317" s="30"/>
      <c r="F317" s="30"/>
      <c r="G317" s="50"/>
      <c r="H317" s="47"/>
    </row>
    <row r="318" spans="1:8" s="27" customFormat="1" ht="24.75" customHeight="1">
      <c r="A318" s="30"/>
      <c r="B318" s="31"/>
      <c r="C318" s="31"/>
      <c r="D318" s="46"/>
      <c r="E318" s="30"/>
      <c r="F318" s="30"/>
      <c r="G318" s="50"/>
      <c r="H318" s="47"/>
    </row>
    <row r="319" spans="1:8" s="27" customFormat="1" ht="24.75" customHeight="1">
      <c r="A319" s="30"/>
      <c r="B319" s="31"/>
      <c r="C319" s="31"/>
      <c r="D319" s="46"/>
      <c r="E319" s="30"/>
      <c r="F319" s="30"/>
      <c r="G319" s="50"/>
      <c r="H319" s="47"/>
    </row>
    <row r="320" spans="1:8" s="27" customFormat="1" ht="24.75" customHeight="1">
      <c r="A320" s="30"/>
      <c r="B320" s="31"/>
      <c r="C320" s="31"/>
      <c r="D320" s="46"/>
      <c r="E320" s="30"/>
      <c r="F320" s="30"/>
      <c r="G320" s="50"/>
      <c r="H320" s="47"/>
    </row>
    <row r="321" spans="1:8" s="27" customFormat="1" ht="24.75" customHeight="1">
      <c r="A321" s="30"/>
      <c r="B321" s="31"/>
      <c r="C321" s="31"/>
      <c r="D321" s="46"/>
      <c r="E321" s="30"/>
      <c r="F321" s="30"/>
      <c r="G321" s="50"/>
      <c r="H321" s="47"/>
    </row>
    <row r="322" spans="1:8" s="27" customFormat="1" ht="24.75" customHeight="1">
      <c r="A322" s="30"/>
      <c r="B322" s="31"/>
      <c r="C322" s="31"/>
      <c r="D322" s="46"/>
      <c r="E322" s="30"/>
      <c r="F322" s="30"/>
      <c r="G322" s="50"/>
      <c r="H322" s="47"/>
    </row>
    <row r="323" spans="1:8" s="27" customFormat="1" ht="24.75" customHeight="1">
      <c r="A323" s="30"/>
      <c r="B323" s="31"/>
      <c r="C323" s="31"/>
      <c r="D323" s="46"/>
      <c r="E323" s="30"/>
      <c r="F323" s="30"/>
      <c r="G323" s="50"/>
      <c r="H323" s="47"/>
    </row>
    <row r="324" spans="1:8" s="27" customFormat="1" ht="24.75" customHeight="1">
      <c r="A324" s="30"/>
      <c r="B324" s="31"/>
      <c r="C324" s="31"/>
      <c r="D324" s="46"/>
      <c r="E324" s="30"/>
      <c r="F324" s="30"/>
      <c r="G324" s="50"/>
      <c r="H324" s="47"/>
    </row>
    <row r="325" spans="1:8" s="27" customFormat="1" ht="24.75" customHeight="1">
      <c r="A325" s="30"/>
      <c r="B325" s="31"/>
      <c r="C325" s="31"/>
      <c r="D325" s="46"/>
      <c r="E325" s="30"/>
      <c r="F325" s="30"/>
      <c r="G325" s="50"/>
      <c r="H325" s="47"/>
    </row>
    <row r="326" spans="1:8" s="27" customFormat="1" ht="24.75" customHeight="1">
      <c r="A326" s="30"/>
      <c r="B326" s="31"/>
      <c r="C326" s="31"/>
      <c r="D326" s="46"/>
      <c r="E326" s="30"/>
      <c r="F326" s="30"/>
      <c r="G326" s="50"/>
      <c r="H326" s="47"/>
    </row>
    <row r="327" spans="1:8" s="27" customFormat="1" ht="24.75" customHeight="1">
      <c r="A327" s="30"/>
      <c r="B327" s="31"/>
      <c r="C327" s="31"/>
      <c r="D327" s="46"/>
      <c r="E327" s="30"/>
      <c r="F327" s="30"/>
      <c r="G327" s="50"/>
      <c r="H327" s="47"/>
    </row>
    <row r="328" spans="1:8" s="27" customFormat="1" ht="24.75" customHeight="1">
      <c r="A328" s="30"/>
      <c r="B328" s="31"/>
      <c r="C328" s="31"/>
      <c r="D328" s="46"/>
      <c r="E328" s="30"/>
      <c r="F328" s="30"/>
      <c r="G328" s="50"/>
      <c r="H328" s="47"/>
    </row>
    <row r="329" spans="1:8" s="27" customFormat="1" ht="24.75" customHeight="1">
      <c r="A329" s="30"/>
      <c r="B329" s="31"/>
      <c r="C329" s="31"/>
      <c r="D329" s="46"/>
      <c r="E329" s="30"/>
      <c r="F329" s="30"/>
      <c r="G329" s="50"/>
      <c r="H329" s="47"/>
    </row>
    <row r="330" spans="1:8" s="27" customFormat="1" ht="24.75" customHeight="1">
      <c r="A330" s="30"/>
      <c r="B330" s="31"/>
      <c r="C330" s="31"/>
      <c r="D330" s="46"/>
      <c r="E330" s="30"/>
      <c r="F330" s="30"/>
      <c r="G330" s="50"/>
      <c r="H330" s="47"/>
    </row>
    <row r="331" spans="1:8" s="27" customFormat="1" ht="24.75" customHeight="1">
      <c r="A331" s="30"/>
      <c r="B331" s="31"/>
      <c r="C331" s="31"/>
      <c r="D331" s="46"/>
      <c r="E331" s="30"/>
      <c r="F331" s="30"/>
      <c r="G331" s="50"/>
      <c r="H331" s="47"/>
    </row>
    <row r="332" spans="1:8" s="27" customFormat="1" ht="24.75" customHeight="1">
      <c r="A332" s="30"/>
      <c r="B332" s="31"/>
      <c r="C332" s="31"/>
      <c r="D332" s="46"/>
      <c r="E332" s="30"/>
      <c r="F332" s="30"/>
      <c r="G332" s="50"/>
      <c r="H332" s="47"/>
    </row>
    <row r="333" spans="1:8" s="27" customFormat="1" ht="24.75" customHeight="1">
      <c r="A333" s="30"/>
      <c r="B333" s="31"/>
      <c r="C333" s="31"/>
      <c r="D333" s="46"/>
      <c r="E333" s="30"/>
      <c r="F333" s="30"/>
      <c r="G333" s="50"/>
      <c r="H333" s="47"/>
    </row>
    <row r="334" spans="1:8" s="27" customFormat="1" ht="24.75" customHeight="1">
      <c r="A334" s="30"/>
      <c r="B334" s="31"/>
      <c r="C334" s="31"/>
      <c r="D334" s="46"/>
      <c r="E334" s="30"/>
      <c r="F334" s="30"/>
      <c r="G334" s="50"/>
      <c r="H334" s="47"/>
    </row>
    <row r="335" spans="1:8" s="27" customFormat="1" ht="24.75" customHeight="1">
      <c r="A335" s="30"/>
      <c r="B335" s="31"/>
      <c r="C335" s="31"/>
      <c r="D335" s="46"/>
      <c r="E335" s="30"/>
      <c r="F335" s="30"/>
      <c r="G335" s="50"/>
      <c r="H335" s="47"/>
    </row>
    <row r="336" spans="1:8" s="27" customFormat="1" ht="24.75" customHeight="1">
      <c r="A336" s="30"/>
      <c r="B336" s="31"/>
      <c r="C336" s="31"/>
      <c r="D336" s="46"/>
      <c r="E336" s="30"/>
      <c r="F336" s="30"/>
      <c r="G336" s="50"/>
      <c r="H336" s="47"/>
    </row>
    <row r="337" spans="1:8" s="27" customFormat="1" ht="24.75" customHeight="1">
      <c r="A337" s="30"/>
      <c r="B337" s="31"/>
      <c r="C337" s="31"/>
      <c r="D337" s="46"/>
      <c r="E337" s="30"/>
      <c r="F337" s="30"/>
      <c r="G337" s="50"/>
      <c r="H337" s="47"/>
    </row>
    <row r="338" spans="1:8" s="27" customFormat="1" ht="24.75" customHeight="1">
      <c r="A338" s="30"/>
      <c r="B338" s="31"/>
      <c r="C338" s="31"/>
      <c r="D338" s="46"/>
      <c r="E338" s="30"/>
      <c r="F338" s="30"/>
      <c r="G338" s="50"/>
      <c r="H338" s="47"/>
    </row>
    <row r="339" spans="1:8" s="27" customFormat="1" ht="24.75" customHeight="1">
      <c r="A339" s="30"/>
      <c r="B339" s="31"/>
      <c r="C339" s="31"/>
      <c r="D339" s="46"/>
      <c r="E339" s="30"/>
      <c r="F339" s="30"/>
      <c r="G339" s="50"/>
      <c r="H339" s="47"/>
    </row>
    <row r="340" spans="1:8" s="27" customFormat="1" ht="24.75" customHeight="1">
      <c r="A340" s="30"/>
      <c r="B340" s="31"/>
      <c r="C340" s="31"/>
      <c r="D340" s="46"/>
      <c r="E340" s="30"/>
      <c r="F340" s="30"/>
      <c r="G340" s="50"/>
      <c r="H340" s="47"/>
    </row>
    <row r="341" spans="1:8" s="27" customFormat="1" ht="24.75" customHeight="1">
      <c r="A341" s="30"/>
      <c r="B341" s="31"/>
      <c r="C341" s="31"/>
      <c r="D341" s="46"/>
      <c r="E341" s="30"/>
      <c r="F341" s="30"/>
      <c r="G341" s="50"/>
      <c r="H341" s="47"/>
    </row>
    <row r="342" spans="1:8" s="27" customFormat="1" ht="24.75" customHeight="1">
      <c r="A342" s="30"/>
      <c r="B342" s="31"/>
      <c r="C342" s="31"/>
      <c r="D342" s="46"/>
      <c r="E342" s="30"/>
      <c r="F342" s="30"/>
      <c r="G342" s="50"/>
      <c r="H342" s="47"/>
    </row>
    <row r="343" spans="1:8" s="27" customFormat="1" ht="24.75" customHeight="1">
      <c r="A343" s="30"/>
      <c r="B343" s="31"/>
      <c r="C343" s="31"/>
      <c r="D343" s="46"/>
      <c r="E343" s="30"/>
      <c r="F343" s="30"/>
      <c r="G343" s="50"/>
      <c r="H343" s="47"/>
    </row>
    <row r="344" spans="1:8" s="27" customFormat="1" ht="24.75" customHeight="1">
      <c r="A344" s="30"/>
      <c r="B344" s="31"/>
      <c r="C344" s="31"/>
      <c r="D344" s="46"/>
      <c r="E344" s="30"/>
      <c r="F344" s="30"/>
      <c r="G344" s="50"/>
      <c r="H344" s="47"/>
    </row>
    <row r="345" spans="1:8" s="27" customFormat="1" ht="24.75" customHeight="1">
      <c r="A345" s="30"/>
      <c r="B345" s="31"/>
      <c r="C345" s="31"/>
      <c r="D345" s="46"/>
      <c r="E345" s="30"/>
      <c r="F345" s="30"/>
      <c r="G345" s="50"/>
      <c r="H345" s="47"/>
    </row>
    <row r="346" spans="1:8" s="27" customFormat="1" ht="24.75" customHeight="1">
      <c r="A346" s="30"/>
      <c r="B346" s="31"/>
      <c r="C346" s="31"/>
      <c r="D346" s="46"/>
      <c r="E346" s="30"/>
      <c r="F346" s="30"/>
      <c r="G346" s="50"/>
      <c r="H346" s="47"/>
    </row>
    <row r="347" spans="1:8" s="27" customFormat="1" ht="24.75" customHeight="1">
      <c r="A347" s="30"/>
      <c r="B347" s="31"/>
      <c r="C347" s="31"/>
      <c r="D347" s="46"/>
      <c r="E347" s="30"/>
      <c r="F347" s="30"/>
      <c r="G347" s="50"/>
      <c r="H347" s="47"/>
    </row>
    <row r="348" spans="1:8" s="27" customFormat="1" ht="24.75" customHeight="1">
      <c r="A348" s="30"/>
      <c r="B348" s="31"/>
      <c r="C348" s="31"/>
      <c r="D348" s="46"/>
      <c r="E348" s="30"/>
      <c r="F348" s="30"/>
      <c r="G348" s="50"/>
      <c r="H348" s="47"/>
    </row>
    <row r="349" spans="1:8" s="27" customFormat="1" ht="24.75" customHeight="1">
      <c r="A349" s="30"/>
      <c r="B349" s="31"/>
      <c r="C349" s="31"/>
      <c r="D349" s="46"/>
      <c r="E349" s="30"/>
      <c r="F349" s="30"/>
      <c r="G349" s="50"/>
      <c r="H349" s="47"/>
    </row>
    <row r="350" spans="1:8" s="27" customFormat="1" ht="24.75" customHeight="1">
      <c r="A350" s="30"/>
      <c r="B350" s="31"/>
      <c r="C350" s="31"/>
      <c r="D350" s="46"/>
      <c r="E350" s="30"/>
      <c r="F350" s="30"/>
      <c r="G350" s="50"/>
      <c r="H350" s="47"/>
    </row>
    <row r="351" spans="1:8" s="27" customFormat="1" ht="24.75" customHeight="1">
      <c r="A351" s="30"/>
      <c r="B351" s="31"/>
      <c r="C351" s="31"/>
      <c r="D351" s="46"/>
      <c r="E351" s="30"/>
      <c r="F351" s="30"/>
      <c r="G351" s="50"/>
      <c r="H351" s="47"/>
    </row>
    <row r="352" spans="1:8" s="27" customFormat="1" ht="24.75" customHeight="1">
      <c r="A352" s="30"/>
      <c r="B352" s="31"/>
      <c r="C352" s="31"/>
      <c r="D352" s="46"/>
      <c r="E352" s="30"/>
      <c r="F352" s="30"/>
      <c r="G352" s="50"/>
      <c r="H352" s="47"/>
    </row>
    <row r="353" spans="1:8" s="27" customFormat="1" ht="24.75" customHeight="1">
      <c r="A353" s="30"/>
      <c r="B353" s="31"/>
      <c r="C353" s="31"/>
      <c r="D353" s="46"/>
      <c r="E353" s="30"/>
      <c r="F353" s="30"/>
      <c r="G353" s="50"/>
      <c r="H353" s="47"/>
    </row>
    <row r="354" spans="1:8" s="27" customFormat="1" ht="24.75" customHeight="1">
      <c r="A354" s="30"/>
      <c r="B354" s="31"/>
      <c r="C354" s="31"/>
      <c r="D354" s="46"/>
      <c r="E354" s="30"/>
      <c r="F354" s="30"/>
      <c r="G354" s="50"/>
      <c r="H354" s="47"/>
    </row>
    <row r="355" spans="1:8" s="27" customFormat="1" ht="24.75" customHeight="1">
      <c r="A355" s="30"/>
      <c r="B355" s="31"/>
      <c r="C355" s="31"/>
      <c r="D355" s="46"/>
      <c r="E355" s="30"/>
      <c r="F355" s="30"/>
      <c r="G355" s="50"/>
      <c r="H355" s="47"/>
    </row>
    <row r="356" spans="1:8" s="27" customFormat="1" ht="24.75" customHeight="1">
      <c r="A356" s="30"/>
      <c r="B356" s="31"/>
      <c r="C356" s="31"/>
      <c r="D356" s="46"/>
      <c r="E356" s="30"/>
      <c r="F356" s="30"/>
      <c r="G356" s="50"/>
      <c r="H356" s="47"/>
    </row>
    <row r="357" spans="1:8" s="27" customFormat="1" ht="24.75" customHeight="1">
      <c r="A357" s="30"/>
      <c r="B357" s="31"/>
      <c r="C357" s="31"/>
      <c r="D357" s="46"/>
      <c r="E357" s="30"/>
      <c r="F357" s="30"/>
      <c r="G357" s="50"/>
      <c r="H357" s="47"/>
    </row>
    <row r="358" spans="1:8" s="27" customFormat="1" ht="24.75" customHeight="1">
      <c r="A358" s="30"/>
      <c r="B358" s="31"/>
      <c r="C358" s="31"/>
      <c r="D358" s="46"/>
      <c r="E358" s="30"/>
      <c r="F358" s="30"/>
      <c r="G358" s="50"/>
      <c r="H358" s="47"/>
    </row>
    <row r="359" spans="1:8" s="27" customFormat="1" ht="24.75" customHeight="1">
      <c r="A359" s="30"/>
      <c r="B359" s="31"/>
      <c r="C359" s="31"/>
      <c r="D359" s="46"/>
      <c r="E359" s="30"/>
      <c r="F359" s="30"/>
      <c r="G359" s="50"/>
      <c r="H359" s="47"/>
    </row>
    <row r="360" spans="1:8" s="27" customFormat="1" ht="24.75" customHeight="1">
      <c r="A360" s="30"/>
      <c r="B360" s="31"/>
      <c r="C360" s="31"/>
      <c r="D360" s="46"/>
      <c r="E360" s="30"/>
      <c r="F360" s="30"/>
      <c r="G360" s="50"/>
      <c r="H360" s="47"/>
    </row>
    <row r="361" spans="1:8" s="27" customFormat="1" ht="24.75" customHeight="1">
      <c r="A361" s="30"/>
      <c r="B361" s="31"/>
      <c r="C361" s="31"/>
      <c r="D361" s="46"/>
      <c r="E361" s="30"/>
      <c r="F361" s="30"/>
      <c r="G361" s="50"/>
      <c r="H361" s="47"/>
    </row>
    <row r="362" spans="1:8" s="27" customFormat="1" ht="24.75" customHeight="1">
      <c r="A362" s="30"/>
      <c r="B362" s="31"/>
      <c r="C362" s="31"/>
      <c r="D362" s="46"/>
      <c r="E362" s="30"/>
      <c r="F362" s="30"/>
      <c r="G362" s="50"/>
      <c r="H362" s="47"/>
    </row>
    <row r="363" spans="1:8" s="27" customFormat="1" ht="24.75" customHeight="1">
      <c r="A363" s="30"/>
      <c r="B363" s="31"/>
      <c r="C363" s="31"/>
      <c r="D363" s="46"/>
      <c r="E363" s="30"/>
      <c r="F363" s="30"/>
      <c r="G363" s="50"/>
      <c r="H363" s="47"/>
    </row>
    <row r="364" spans="1:8" s="27" customFormat="1" ht="24.75" customHeight="1">
      <c r="A364" s="30"/>
      <c r="B364" s="31"/>
      <c r="C364" s="31"/>
      <c r="D364" s="46"/>
      <c r="E364" s="30"/>
      <c r="F364" s="30"/>
      <c r="G364" s="50"/>
      <c r="H364" s="47"/>
    </row>
    <row r="365" spans="1:8" s="27" customFormat="1" ht="24.75" customHeight="1">
      <c r="A365" s="30"/>
      <c r="B365" s="31"/>
      <c r="C365" s="31"/>
      <c r="D365" s="46"/>
      <c r="E365" s="30"/>
      <c r="F365" s="30"/>
      <c r="G365" s="50"/>
      <c r="H365" s="47"/>
    </row>
    <row r="366" spans="1:8" s="27" customFormat="1" ht="24.75" customHeight="1">
      <c r="A366" s="30"/>
      <c r="B366" s="31"/>
      <c r="C366" s="31"/>
      <c r="D366" s="46"/>
      <c r="E366" s="30"/>
      <c r="F366" s="30"/>
      <c r="G366" s="50"/>
      <c r="H366" s="47"/>
    </row>
    <row r="367" spans="1:8" s="27" customFormat="1" ht="24.75" customHeight="1">
      <c r="A367" s="30"/>
      <c r="B367" s="31"/>
      <c r="C367" s="31"/>
      <c r="D367" s="46"/>
      <c r="E367" s="30"/>
      <c r="F367" s="30"/>
      <c r="G367" s="50"/>
      <c r="H367" s="47"/>
    </row>
    <row r="368" spans="1:8" s="27" customFormat="1" ht="24.75" customHeight="1">
      <c r="A368" s="30"/>
      <c r="B368" s="31"/>
      <c r="C368" s="31"/>
      <c r="D368" s="46"/>
      <c r="E368" s="30"/>
      <c r="F368" s="30"/>
      <c r="G368" s="50"/>
      <c r="H368" s="47"/>
    </row>
    <row r="369" spans="1:8" s="27" customFormat="1" ht="24.75" customHeight="1">
      <c r="A369" s="30"/>
      <c r="B369" s="31"/>
      <c r="C369" s="31"/>
      <c r="D369" s="46"/>
      <c r="E369" s="30"/>
      <c r="F369" s="30"/>
      <c r="G369" s="50"/>
      <c r="H369" s="47"/>
    </row>
    <row r="370" spans="1:8" s="27" customFormat="1" ht="24.75" customHeight="1">
      <c r="A370" s="30"/>
      <c r="B370" s="31"/>
      <c r="C370" s="31"/>
      <c r="D370" s="46"/>
      <c r="E370" s="30"/>
      <c r="F370" s="30"/>
      <c r="G370" s="50"/>
      <c r="H370" s="47"/>
    </row>
    <row r="371" spans="1:8" s="27" customFormat="1" ht="24.75" customHeight="1">
      <c r="A371" s="30"/>
      <c r="B371" s="31"/>
      <c r="C371" s="31"/>
      <c r="D371" s="46"/>
      <c r="E371" s="30"/>
      <c r="F371" s="30"/>
      <c r="G371" s="50"/>
      <c r="H371" s="47"/>
    </row>
    <row r="372" spans="1:8" s="27" customFormat="1" ht="24.75" customHeight="1">
      <c r="A372" s="30"/>
      <c r="B372" s="31"/>
      <c r="C372" s="31"/>
      <c r="D372" s="46"/>
      <c r="E372" s="30"/>
      <c r="F372" s="30"/>
      <c r="G372" s="50"/>
      <c r="H372" s="47"/>
    </row>
    <row r="373" spans="1:8" s="27" customFormat="1" ht="24.75" customHeight="1">
      <c r="A373" s="30"/>
      <c r="B373" s="31"/>
      <c r="C373" s="31"/>
      <c r="D373" s="46"/>
      <c r="E373" s="30"/>
      <c r="F373" s="30"/>
      <c r="G373" s="50"/>
      <c r="H373" s="47"/>
    </row>
    <row r="374" spans="1:8" s="27" customFormat="1" ht="24.75" customHeight="1">
      <c r="A374" s="30"/>
      <c r="B374" s="31"/>
      <c r="C374" s="31"/>
      <c r="D374" s="46"/>
      <c r="E374" s="30"/>
      <c r="F374" s="30"/>
      <c r="G374" s="50"/>
      <c r="H374" s="47"/>
    </row>
    <row r="375" spans="1:8" s="27" customFormat="1" ht="24.75" customHeight="1">
      <c r="A375" s="30"/>
      <c r="B375" s="31"/>
      <c r="C375" s="31"/>
      <c r="D375" s="46"/>
      <c r="E375" s="30"/>
      <c r="F375" s="30"/>
      <c r="G375" s="50"/>
      <c r="H375" s="47"/>
    </row>
    <row r="376" spans="1:8" s="27" customFormat="1" ht="24.75" customHeight="1">
      <c r="A376" s="30"/>
      <c r="B376" s="31"/>
      <c r="C376" s="31"/>
      <c r="D376" s="46"/>
      <c r="E376" s="30"/>
      <c r="F376" s="30"/>
      <c r="G376" s="50"/>
      <c r="H376" s="47"/>
    </row>
    <row r="377" spans="1:8" s="27" customFormat="1" ht="24.75" customHeight="1">
      <c r="A377" s="30"/>
      <c r="B377" s="31"/>
      <c r="C377" s="31"/>
      <c r="D377" s="46"/>
      <c r="E377" s="30"/>
      <c r="F377" s="30"/>
      <c r="G377" s="50"/>
      <c r="H377" s="47"/>
    </row>
    <row r="378" spans="1:8" s="27" customFormat="1" ht="24.75" customHeight="1">
      <c r="A378" s="30"/>
      <c r="B378" s="31"/>
      <c r="C378" s="31"/>
      <c r="D378" s="46"/>
      <c r="E378" s="30"/>
      <c r="F378" s="30"/>
      <c r="G378" s="50"/>
      <c r="H378" s="47"/>
    </row>
    <row r="379" spans="1:8" s="27" customFormat="1" ht="24.75" customHeight="1">
      <c r="A379" s="30"/>
      <c r="B379" s="31"/>
      <c r="C379" s="31"/>
      <c r="D379" s="46"/>
      <c r="E379" s="30"/>
      <c r="F379" s="30"/>
      <c r="G379" s="50"/>
      <c r="H379" s="47"/>
    </row>
    <row r="380" spans="1:8" s="27" customFormat="1" ht="24.75" customHeight="1">
      <c r="A380" s="30"/>
      <c r="B380" s="31"/>
      <c r="C380" s="31"/>
      <c r="D380" s="46"/>
      <c r="E380" s="30"/>
      <c r="F380" s="30"/>
      <c r="G380" s="50"/>
      <c r="H380" s="47"/>
    </row>
    <row r="381" spans="1:8" s="27" customFormat="1" ht="24.75" customHeight="1">
      <c r="A381" s="30"/>
      <c r="B381" s="31"/>
      <c r="C381" s="31"/>
      <c r="D381" s="46"/>
      <c r="E381" s="30"/>
      <c r="F381" s="30"/>
      <c r="G381" s="50"/>
      <c r="H381" s="47"/>
    </row>
    <row r="382" spans="1:8" s="27" customFormat="1" ht="24.75" customHeight="1">
      <c r="A382" s="30"/>
      <c r="B382" s="31"/>
      <c r="C382" s="31"/>
      <c r="D382" s="46"/>
      <c r="E382" s="30"/>
      <c r="F382" s="30"/>
      <c r="G382" s="50"/>
      <c r="H382" s="47"/>
    </row>
    <row r="383" spans="1:8" s="27" customFormat="1" ht="24.75" customHeight="1">
      <c r="A383" s="30"/>
      <c r="B383" s="31"/>
      <c r="C383" s="31"/>
      <c r="D383" s="46"/>
      <c r="E383" s="30"/>
      <c r="F383" s="30"/>
      <c r="G383" s="50"/>
      <c r="H383" s="47"/>
    </row>
    <row r="384" spans="1:8" s="27" customFormat="1" ht="24.75" customHeight="1">
      <c r="A384" s="30"/>
      <c r="B384" s="31"/>
      <c r="C384" s="31"/>
      <c r="D384" s="46"/>
      <c r="E384" s="30"/>
      <c r="F384" s="30"/>
      <c r="G384" s="50"/>
      <c r="H384" s="47"/>
    </row>
    <row r="385" spans="1:8" s="27" customFormat="1" ht="24.75" customHeight="1">
      <c r="A385" s="30"/>
      <c r="B385" s="31"/>
      <c r="C385" s="31"/>
      <c r="D385" s="46"/>
      <c r="E385" s="30"/>
      <c r="F385" s="30"/>
      <c r="G385" s="50"/>
      <c r="H385" s="47"/>
    </row>
    <row r="386" spans="1:8" s="27" customFormat="1" ht="24.75" customHeight="1">
      <c r="A386" s="30"/>
      <c r="B386" s="31"/>
      <c r="C386" s="31"/>
      <c r="D386" s="46"/>
      <c r="E386" s="30"/>
      <c r="F386" s="30"/>
      <c r="G386" s="50"/>
      <c r="H386" s="47"/>
    </row>
    <row r="387" spans="1:8" s="27" customFormat="1" ht="24.75" customHeight="1">
      <c r="A387" s="30"/>
      <c r="B387" s="31"/>
      <c r="C387" s="31"/>
      <c r="D387" s="46"/>
      <c r="E387" s="30"/>
      <c r="F387" s="30"/>
      <c r="G387" s="50"/>
      <c r="H387" s="47"/>
    </row>
    <row r="388" spans="1:8" s="27" customFormat="1" ht="24.75" customHeight="1">
      <c r="A388" s="30"/>
      <c r="B388" s="31"/>
      <c r="C388" s="31"/>
      <c r="D388" s="46"/>
      <c r="E388" s="30"/>
      <c r="F388" s="30"/>
      <c r="G388" s="50"/>
      <c r="H388" s="47"/>
    </row>
    <row r="389" spans="1:8" s="27" customFormat="1" ht="24.75" customHeight="1">
      <c r="A389" s="30"/>
      <c r="B389" s="31"/>
      <c r="C389" s="31"/>
      <c r="D389" s="46"/>
      <c r="E389" s="30"/>
      <c r="F389" s="30"/>
      <c r="G389" s="50"/>
      <c r="H389" s="47"/>
    </row>
    <row r="390" spans="1:8" s="27" customFormat="1" ht="24.75" customHeight="1">
      <c r="A390" s="30"/>
      <c r="B390" s="31"/>
      <c r="C390" s="31"/>
      <c r="D390" s="46"/>
      <c r="E390" s="30"/>
      <c r="F390" s="30"/>
      <c r="G390" s="50"/>
      <c r="H390" s="47"/>
    </row>
    <row r="391" spans="1:8" s="27" customFormat="1" ht="24.75" customHeight="1">
      <c r="A391" s="30"/>
      <c r="B391" s="31"/>
      <c r="C391" s="31"/>
      <c r="D391" s="46"/>
      <c r="E391" s="30"/>
      <c r="F391" s="30"/>
      <c r="G391" s="50"/>
      <c r="H391" s="47"/>
    </row>
    <row r="392" spans="1:8" s="27" customFormat="1" ht="24.75" customHeight="1">
      <c r="A392" s="30"/>
      <c r="B392" s="31"/>
      <c r="C392" s="31"/>
      <c r="D392" s="46"/>
      <c r="E392" s="30"/>
      <c r="F392" s="30"/>
      <c r="G392" s="50"/>
      <c r="H392" s="47"/>
    </row>
    <row r="393" spans="1:8" s="27" customFormat="1" ht="24.75" customHeight="1">
      <c r="A393" s="30"/>
      <c r="B393" s="31"/>
      <c r="C393" s="31"/>
      <c r="D393" s="46"/>
      <c r="E393" s="30"/>
      <c r="F393" s="30"/>
      <c r="G393" s="50"/>
      <c r="H393" s="47"/>
    </row>
    <row r="394" spans="1:8" s="27" customFormat="1" ht="24.75" customHeight="1">
      <c r="A394" s="30"/>
      <c r="B394" s="31"/>
      <c r="C394" s="31"/>
      <c r="D394" s="46"/>
      <c r="E394" s="30"/>
      <c r="F394" s="30"/>
      <c r="G394" s="50"/>
      <c r="H394" s="47"/>
    </row>
    <row r="395" spans="1:8" s="27" customFormat="1" ht="24.75" customHeight="1">
      <c r="A395" s="30"/>
      <c r="B395" s="31"/>
      <c r="C395" s="31"/>
      <c r="D395" s="46"/>
      <c r="E395" s="30"/>
      <c r="F395" s="30"/>
      <c r="G395" s="50"/>
      <c r="H395" s="47"/>
    </row>
    <row r="396" spans="1:8" s="27" customFormat="1" ht="24.75" customHeight="1">
      <c r="A396" s="30"/>
      <c r="B396" s="31"/>
      <c r="C396" s="31"/>
      <c r="D396" s="46"/>
      <c r="E396" s="30"/>
      <c r="F396" s="30"/>
      <c r="G396" s="50"/>
      <c r="H396" s="47"/>
    </row>
    <row r="397" spans="1:8" s="27" customFormat="1" ht="24.75" customHeight="1">
      <c r="A397" s="30"/>
      <c r="B397" s="31"/>
      <c r="C397" s="31"/>
      <c r="D397" s="46"/>
      <c r="E397" s="30"/>
      <c r="F397" s="30"/>
      <c r="G397" s="50"/>
      <c r="H397" s="47"/>
    </row>
    <row r="398" spans="1:8" s="27" customFormat="1" ht="24.75" customHeight="1">
      <c r="A398" s="30"/>
      <c r="B398" s="31"/>
      <c r="C398" s="31"/>
      <c r="D398" s="46"/>
      <c r="E398" s="30"/>
      <c r="F398" s="30"/>
      <c r="G398" s="50"/>
      <c r="H398" s="47"/>
    </row>
    <row r="399" spans="1:8" s="27" customFormat="1" ht="24.75" customHeight="1">
      <c r="A399" s="30"/>
      <c r="B399" s="31"/>
      <c r="C399" s="31"/>
      <c r="D399" s="46"/>
      <c r="E399" s="30"/>
      <c r="F399" s="30"/>
      <c r="G399" s="50"/>
      <c r="H399" s="47"/>
    </row>
    <row r="400" spans="1:8" s="27" customFormat="1" ht="24.75" customHeight="1">
      <c r="A400" s="30"/>
      <c r="B400" s="31"/>
      <c r="C400" s="31"/>
      <c r="D400" s="46"/>
      <c r="E400" s="30"/>
      <c r="F400" s="30"/>
      <c r="G400" s="50"/>
      <c r="H400" s="47"/>
    </row>
    <row r="401" spans="1:8" s="27" customFormat="1" ht="24.75" customHeight="1">
      <c r="A401" s="30"/>
      <c r="B401" s="31"/>
      <c r="C401" s="31"/>
      <c r="D401" s="46"/>
      <c r="E401" s="30"/>
      <c r="F401" s="30"/>
      <c r="G401" s="50"/>
      <c r="H401" s="47"/>
    </row>
    <row r="402" spans="1:8" s="27" customFormat="1" ht="24.75" customHeight="1">
      <c r="A402" s="30"/>
      <c r="B402" s="31"/>
      <c r="C402" s="31"/>
      <c r="D402" s="46"/>
      <c r="E402" s="30"/>
      <c r="F402" s="30"/>
      <c r="G402" s="50"/>
      <c r="H402" s="47"/>
    </row>
    <row r="403" spans="1:8" s="27" customFormat="1" ht="24.75" customHeight="1">
      <c r="A403" s="30"/>
      <c r="B403" s="31"/>
      <c r="C403" s="31"/>
      <c r="D403" s="46"/>
      <c r="E403" s="30"/>
      <c r="F403" s="30"/>
      <c r="G403" s="50"/>
      <c r="H403" s="47"/>
    </row>
    <row r="404" spans="1:8" s="27" customFormat="1" ht="24.75" customHeight="1">
      <c r="A404" s="30"/>
      <c r="B404" s="31"/>
      <c r="C404" s="31"/>
      <c r="D404" s="46"/>
      <c r="E404" s="30"/>
      <c r="F404" s="30"/>
      <c r="G404" s="50"/>
      <c r="H404" s="47"/>
    </row>
    <row r="405" spans="1:8" s="27" customFormat="1" ht="24.75" customHeight="1">
      <c r="A405" s="30"/>
      <c r="B405" s="31"/>
      <c r="C405" s="31"/>
      <c r="D405" s="46"/>
      <c r="E405" s="30"/>
      <c r="F405" s="30"/>
      <c r="G405" s="50"/>
      <c r="H405" s="47"/>
    </row>
    <row r="406" spans="1:8" s="27" customFormat="1" ht="24.75" customHeight="1">
      <c r="A406" s="30"/>
      <c r="B406" s="31"/>
      <c r="C406" s="31"/>
      <c r="D406" s="46"/>
      <c r="E406" s="30"/>
      <c r="F406" s="30"/>
      <c r="G406" s="50"/>
      <c r="H406" s="47"/>
    </row>
    <row r="407" spans="1:8" s="27" customFormat="1" ht="24.75" customHeight="1">
      <c r="A407" s="30"/>
      <c r="B407" s="31"/>
      <c r="C407" s="31"/>
      <c r="D407" s="46"/>
      <c r="E407" s="30"/>
      <c r="F407" s="30"/>
      <c r="G407" s="50"/>
      <c r="H407" s="47"/>
    </row>
    <row r="408" spans="1:8" s="27" customFormat="1" ht="24.75" customHeight="1">
      <c r="A408" s="30"/>
      <c r="B408" s="31"/>
      <c r="C408" s="31"/>
      <c r="D408" s="46"/>
      <c r="E408" s="30"/>
      <c r="F408" s="30"/>
      <c r="G408" s="50"/>
      <c r="H408" s="47"/>
    </row>
    <row r="409" spans="1:8" s="27" customFormat="1" ht="24.75" customHeight="1">
      <c r="A409" s="30"/>
      <c r="B409" s="31"/>
      <c r="C409" s="31"/>
      <c r="D409" s="46"/>
      <c r="E409" s="30"/>
      <c r="F409" s="30"/>
      <c r="G409" s="50"/>
      <c r="H409" s="47"/>
    </row>
    <row r="410" spans="1:8" s="27" customFormat="1" ht="24.75" customHeight="1">
      <c r="A410" s="30"/>
      <c r="B410" s="31"/>
      <c r="C410" s="31"/>
      <c r="D410" s="46"/>
      <c r="E410" s="30"/>
      <c r="F410" s="30"/>
      <c r="G410" s="50"/>
      <c r="H410" s="47"/>
    </row>
    <row r="411" spans="1:8" s="27" customFormat="1" ht="24.75" customHeight="1">
      <c r="A411" s="30"/>
      <c r="B411" s="31"/>
      <c r="C411" s="31"/>
      <c r="D411" s="46"/>
      <c r="E411" s="30"/>
      <c r="F411" s="30"/>
      <c r="G411" s="50"/>
      <c r="H411" s="47"/>
    </row>
    <row r="412" spans="1:8" s="27" customFormat="1" ht="24.75" customHeight="1">
      <c r="A412" s="30"/>
      <c r="B412" s="31"/>
      <c r="C412" s="31"/>
      <c r="D412" s="46"/>
      <c r="E412" s="30"/>
      <c r="F412" s="30"/>
      <c r="G412" s="50"/>
      <c r="H412" s="47"/>
    </row>
    <row r="413" spans="1:8" s="27" customFormat="1" ht="24.75" customHeight="1">
      <c r="A413" s="30"/>
      <c r="B413" s="31"/>
      <c r="C413" s="31"/>
      <c r="D413" s="46"/>
      <c r="E413" s="30"/>
      <c r="F413" s="30"/>
      <c r="G413" s="50"/>
      <c r="H413" s="47"/>
    </row>
    <row r="414" spans="1:8" s="27" customFormat="1" ht="24.75" customHeight="1">
      <c r="A414" s="30"/>
      <c r="B414" s="31"/>
      <c r="C414" s="31"/>
      <c r="D414" s="46"/>
      <c r="E414" s="30"/>
      <c r="F414" s="30"/>
      <c r="G414" s="50"/>
      <c r="H414" s="47"/>
    </row>
    <row r="415" spans="1:8" s="27" customFormat="1" ht="24.75" customHeight="1">
      <c r="A415" s="30"/>
      <c r="B415" s="31"/>
      <c r="C415" s="31"/>
      <c r="D415" s="46"/>
      <c r="E415" s="30"/>
      <c r="F415" s="30"/>
      <c r="G415" s="50"/>
      <c r="H415" s="47"/>
    </row>
    <row r="416" spans="1:8" s="27" customFormat="1" ht="24.75" customHeight="1">
      <c r="A416" s="30"/>
      <c r="B416" s="31"/>
      <c r="C416" s="31"/>
      <c r="D416" s="46"/>
      <c r="E416" s="30"/>
      <c r="F416" s="30"/>
      <c r="G416" s="50"/>
      <c r="H416" s="47"/>
    </row>
    <row r="417" spans="1:8" s="27" customFormat="1" ht="24.75" customHeight="1">
      <c r="A417" s="30"/>
      <c r="B417" s="31"/>
      <c r="C417" s="31"/>
      <c r="D417" s="46"/>
      <c r="E417" s="30"/>
      <c r="F417" s="30"/>
      <c r="G417" s="50"/>
      <c r="H417" s="47"/>
    </row>
    <row r="418" spans="1:8" s="27" customFormat="1" ht="24.75" customHeight="1">
      <c r="A418" s="30"/>
      <c r="B418" s="31"/>
      <c r="C418" s="31"/>
      <c r="D418" s="46"/>
      <c r="E418" s="30"/>
      <c r="F418" s="30"/>
      <c r="G418" s="50"/>
      <c r="H418" s="47"/>
    </row>
    <row r="419" spans="1:8" s="27" customFormat="1" ht="24.75" customHeight="1">
      <c r="A419" s="30"/>
      <c r="B419" s="31"/>
      <c r="C419" s="31"/>
      <c r="D419" s="46"/>
      <c r="E419" s="30"/>
      <c r="F419" s="30"/>
      <c r="G419" s="50"/>
      <c r="H419" s="47"/>
    </row>
    <row r="420" spans="1:8" s="27" customFormat="1" ht="24.75" customHeight="1">
      <c r="A420" s="30"/>
      <c r="B420" s="31"/>
      <c r="C420" s="31"/>
      <c r="D420" s="46"/>
      <c r="E420" s="30"/>
      <c r="F420" s="30"/>
      <c r="G420" s="50"/>
      <c r="H420" s="47"/>
    </row>
    <row r="421" spans="1:8" s="27" customFormat="1" ht="24.75" customHeight="1">
      <c r="A421" s="30"/>
      <c r="B421" s="31"/>
      <c r="C421" s="31"/>
      <c r="D421" s="46"/>
      <c r="E421" s="30"/>
      <c r="F421" s="30"/>
      <c r="G421" s="50"/>
      <c r="H421" s="47"/>
    </row>
    <row r="422" spans="1:8" s="27" customFormat="1" ht="24.75" customHeight="1">
      <c r="A422" s="30"/>
      <c r="B422" s="31"/>
      <c r="C422" s="31"/>
      <c r="D422" s="46"/>
      <c r="E422" s="30"/>
      <c r="F422" s="30"/>
      <c r="G422" s="50"/>
      <c r="H422" s="47"/>
    </row>
    <row r="423" spans="1:8" s="27" customFormat="1" ht="24.75" customHeight="1">
      <c r="A423" s="30"/>
      <c r="B423" s="31"/>
      <c r="C423" s="31"/>
      <c r="D423" s="46"/>
      <c r="E423" s="30"/>
      <c r="F423" s="30"/>
      <c r="G423" s="50"/>
      <c r="H423" s="47"/>
    </row>
    <row r="424" spans="1:8" s="27" customFormat="1" ht="24.75" customHeight="1">
      <c r="A424" s="30"/>
      <c r="B424" s="31"/>
      <c r="C424" s="31"/>
      <c r="D424" s="46"/>
      <c r="E424" s="30"/>
      <c r="F424" s="30"/>
      <c r="G424" s="50"/>
      <c r="H424" s="47"/>
    </row>
    <row r="425" spans="1:8" s="27" customFormat="1" ht="24.75" customHeight="1">
      <c r="A425" s="30"/>
      <c r="B425" s="31"/>
      <c r="C425" s="31"/>
      <c r="D425" s="46"/>
      <c r="E425" s="30"/>
      <c r="F425" s="30"/>
      <c r="G425" s="50"/>
      <c r="H425" s="47"/>
    </row>
    <row r="426" spans="1:8" s="27" customFormat="1" ht="24.75" customHeight="1">
      <c r="A426" s="30"/>
      <c r="B426" s="31"/>
      <c r="C426" s="31"/>
      <c r="D426" s="46"/>
      <c r="E426" s="30"/>
      <c r="F426" s="30"/>
      <c r="G426" s="50"/>
      <c r="H426" s="47"/>
    </row>
    <row r="427" spans="1:8" s="27" customFormat="1" ht="24.75" customHeight="1">
      <c r="A427" s="30"/>
      <c r="B427" s="31"/>
      <c r="C427" s="31"/>
      <c r="D427" s="46"/>
      <c r="E427" s="30"/>
      <c r="F427" s="30"/>
      <c r="G427" s="50"/>
      <c r="H427" s="47"/>
    </row>
    <row r="428" spans="1:8" s="27" customFormat="1" ht="24.75" customHeight="1">
      <c r="A428" s="30"/>
      <c r="B428" s="31"/>
      <c r="C428" s="31"/>
      <c r="D428" s="46"/>
      <c r="E428" s="30"/>
      <c r="F428" s="30"/>
      <c r="G428" s="50"/>
      <c r="H428" s="47"/>
    </row>
    <row r="429" spans="1:8" s="27" customFormat="1" ht="24.75" customHeight="1">
      <c r="A429" s="30"/>
      <c r="B429" s="31"/>
      <c r="C429" s="31"/>
      <c r="D429" s="46"/>
      <c r="E429" s="30"/>
      <c r="F429" s="30"/>
      <c r="G429" s="50"/>
      <c r="H429" s="47"/>
    </row>
    <row r="430" spans="1:8" s="27" customFormat="1" ht="24.75" customHeight="1">
      <c r="A430" s="30"/>
      <c r="B430" s="31"/>
      <c r="C430" s="31"/>
      <c r="D430" s="46"/>
      <c r="E430" s="30"/>
      <c r="F430" s="30"/>
      <c r="G430" s="50"/>
      <c r="H430" s="47"/>
    </row>
    <row r="431" spans="1:8" s="27" customFormat="1" ht="24.75" customHeight="1">
      <c r="A431" s="30"/>
      <c r="B431" s="31"/>
      <c r="C431" s="31"/>
      <c r="D431" s="46"/>
      <c r="E431" s="30"/>
      <c r="F431" s="30"/>
      <c r="G431" s="50"/>
      <c r="H431" s="47"/>
    </row>
    <row r="432" spans="1:8" s="27" customFormat="1" ht="24.75" customHeight="1">
      <c r="A432" s="30"/>
      <c r="B432" s="31"/>
      <c r="C432" s="31"/>
      <c r="D432" s="46"/>
      <c r="E432" s="30"/>
      <c r="F432" s="30"/>
      <c r="G432" s="50"/>
      <c r="H432" s="47"/>
    </row>
    <row r="433" spans="1:8" s="27" customFormat="1" ht="24.75" customHeight="1">
      <c r="A433" s="30"/>
      <c r="B433" s="31"/>
      <c r="C433" s="31"/>
      <c r="D433" s="46"/>
      <c r="E433" s="30"/>
      <c r="F433" s="30"/>
      <c r="G433" s="50"/>
      <c r="H433" s="47"/>
    </row>
    <row r="434" spans="1:8" s="27" customFormat="1" ht="24.75" customHeight="1">
      <c r="A434" s="30"/>
      <c r="B434" s="31"/>
      <c r="C434" s="31"/>
      <c r="D434" s="46"/>
      <c r="E434" s="30"/>
      <c r="F434" s="30"/>
      <c r="G434" s="50"/>
      <c r="H434" s="47"/>
    </row>
    <row r="435" spans="1:8" s="27" customFormat="1" ht="24.75" customHeight="1">
      <c r="A435" s="30"/>
      <c r="B435" s="31"/>
      <c r="C435" s="31"/>
      <c r="D435" s="46"/>
      <c r="E435" s="30"/>
      <c r="F435" s="30"/>
      <c r="G435" s="50"/>
      <c r="H435" s="47"/>
    </row>
    <row r="436" spans="1:8" s="27" customFormat="1" ht="24.75" customHeight="1">
      <c r="A436" s="30"/>
      <c r="B436" s="31"/>
      <c r="C436" s="31"/>
      <c r="D436" s="46"/>
      <c r="E436" s="30"/>
      <c r="F436" s="30"/>
      <c r="G436" s="50"/>
      <c r="H436" s="47"/>
    </row>
    <row r="437" spans="1:8" s="27" customFormat="1" ht="24.75" customHeight="1">
      <c r="A437" s="30"/>
      <c r="B437" s="31"/>
      <c r="C437" s="31"/>
      <c r="D437" s="46"/>
      <c r="E437" s="30"/>
      <c r="F437" s="30"/>
      <c r="G437" s="50"/>
      <c r="H437" s="47"/>
    </row>
    <row r="438" spans="1:8" s="27" customFormat="1" ht="24.75" customHeight="1">
      <c r="A438" s="30"/>
      <c r="B438" s="31"/>
      <c r="C438" s="31"/>
      <c r="D438" s="46"/>
      <c r="E438" s="30"/>
      <c r="F438" s="30"/>
      <c r="G438" s="50"/>
      <c r="H438" s="47"/>
    </row>
    <row r="439" spans="1:8" s="27" customFormat="1" ht="24.75" customHeight="1">
      <c r="A439" s="30"/>
      <c r="B439" s="31"/>
      <c r="C439" s="31"/>
      <c r="D439" s="46"/>
      <c r="E439" s="30"/>
      <c r="F439" s="30"/>
      <c r="G439" s="50"/>
      <c r="H439" s="47"/>
    </row>
    <row r="440" spans="1:8" s="27" customFormat="1" ht="24.75" customHeight="1">
      <c r="A440" s="30"/>
      <c r="B440" s="31"/>
      <c r="C440" s="31"/>
      <c r="D440" s="46"/>
      <c r="E440" s="30"/>
      <c r="F440" s="30"/>
      <c r="G440" s="50"/>
      <c r="H440" s="47"/>
    </row>
    <row r="441" spans="1:8" s="27" customFormat="1" ht="24.75" customHeight="1">
      <c r="A441" s="30"/>
      <c r="B441" s="31"/>
      <c r="C441" s="31"/>
      <c r="D441" s="46"/>
      <c r="E441" s="30"/>
      <c r="F441" s="30"/>
      <c r="G441" s="50"/>
      <c r="H441" s="47"/>
    </row>
    <row r="442" spans="1:8" s="27" customFormat="1" ht="24.75" customHeight="1">
      <c r="A442" s="30"/>
      <c r="B442" s="31"/>
      <c r="C442" s="31"/>
      <c r="D442" s="46"/>
      <c r="E442" s="30"/>
      <c r="F442" s="30"/>
      <c r="G442" s="50"/>
      <c r="H442" s="47"/>
    </row>
    <row r="443" spans="1:8" s="27" customFormat="1" ht="24.75" customHeight="1">
      <c r="A443" s="30"/>
      <c r="B443" s="31"/>
      <c r="C443" s="31"/>
      <c r="D443" s="46"/>
      <c r="E443" s="30"/>
      <c r="F443" s="30"/>
      <c r="G443" s="50"/>
      <c r="H443" s="47"/>
    </row>
    <row r="444" spans="1:8" s="27" customFormat="1" ht="24.75" customHeight="1">
      <c r="A444" s="30"/>
      <c r="B444" s="31"/>
      <c r="C444" s="31"/>
      <c r="D444" s="46"/>
      <c r="E444" s="30"/>
      <c r="F444" s="30"/>
      <c r="G444" s="50"/>
      <c r="H444" s="47"/>
    </row>
    <row r="445" spans="1:8" s="27" customFormat="1" ht="24.75" customHeight="1">
      <c r="A445" s="30"/>
      <c r="B445" s="31"/>
      <c r="C445" s="31"/>
      <c r="D445" s="46"/>
      <c r="E445" s="30"/>
      <c r="F445" s="30"/>
      <c r="G445" s="50"/>
      <c r="H445" s="47"/>
    </row>
    <row r="446" spans="1:8" s="27" customFormat="1" ht="24.75" customHeight="1">
      <c r="A446" s="30"/>
      <c r="B446" s="31"/>
      <c r="C446" s="31"/>
      <c r="D446" s="46"/>
      <c r="E446" s="30"/>
      <c r="F446" s="30"/>
      <c r="G446" s="50"/>
      <c r="H446" s="47"/>
    </row>
    <row r="447" spans="1:8" s="27" customFormat="1" ht="24.75" customHeight="1">
      <c r="A447" s="30"/>
      <c r="B447" s="31"/>
      <c r="C447" s="31"/>
      <c r="D447" s="46"/>
      <c r="E447" s="30"/>
      <c r="F447" s="30"/>
      <c r="G447" s="50"/>
      <c r="H447" s="47"/>
    </row>
    <row r="448" spans="1:8" s="27" customFormat="1" ht="24.75" customHeight="1">
      <c r="A448" s="30"/>
      <c r="B448" s="31"/>
      <c r="C448" s="31"/>
      <c r="D448" s="46"/>
      <c r="E448" s="30"/>
      <c r="F448" s="30"/>
      <c r="G448" s="50"/>
      <c r="H448" s="47"/>
    </row>
    <row r="449" spans="1:8" s="27" customFormat="1" ht="24.75" customHeight="1">
      <c r="A449" s="30"/>
      <c r="B449" s="31"/>
      <c r="C449" s="31"/>
      <c r="D449" s="46"/>
      <c r="E449" s="30"/>
      <c r="F449" s="30"/>
      <c r="G449" s="50"/>
      <c r="H449" s="47"/>
    </row>
    <row r="450" spans="1:8" s="27" customFormat="1" ht="24.75" customHeight="1">
      <c r="A450" s="30"/>
      <c r="B450" s="31"/>
      <c r="C450" s="31"/>
      <c r="D450" s="46"/>
      <c r="E450" s="30"/>
      <c r="F450" s="30"/>
      <c r="G450" s="50"/>
      <c r="H450" s="47"/>
    </row>
    <row r="451" spans="1:8" s="27" customFormat="1" ht="24.75" customHeight="1">
      <c r="A451" s="30"/>
      <c r="B451" s="31"/>
      <c r="C451" s="31"/>
      <c r="D451" s="46"/>
      <c r="E451" s="30"/>
      <c r="F451" s="30"/>
      <c r="G451" s="50"/>
      <c r="H451" s="47"/>
    </row>
    <row r="452" spans="1:8" s="27" customFormat="1" ht="24.75" customHeight="1">
      <c r="A452" s="30"/>
      <c r="B452" s="31"/>
      <c r="C452" s="31"/>
      <c r="D452" s="46"/>
      <c r="E452" s="30"/>
      <c r="F452" s="30"/>
      <c r="G452" s="50"/>
      <c r="H452" s="47"/>
    </row>
    <row r="453" spans="1:8" s="27" customFormat="1" ht="24.75" customHeight="1">
      <c r="A453" s="30"/>
      <c r="B453" s="31"/>
      <c r="C453" s="31"/>
      <c r="D453" s="46"/>
      <c r="E453" s="30"/>
      <c r="F453" s="30"/>
      <c r="G453" s="50"/>
      <c r="H453" s="47"/>
    </row>
    <row r="454" spans="1:8" s="27" customFormat="1" ht="24.75" customHeight="1">
      <c r="A454" s="30"/>
      <c r="B454" s="31"/>
      <c r="C454" s="31"/>
      <c r="D454" s="46"/>
      <c r="E454" s="30"/>
      <c r="F454" s="30"/>
      <c r="G454" s="50"/>
      <c r="H454" s="47"/>
    </row>
    <row r="455" spans="1:8" s="27" customFormat="1" ht="24.75" customHeight="1">
      <c r="A455" s="30"/>
      <c r="B455" s="31"/>
      <c r="C455" s="31"/>
      <c r="D455" s="46"/>
      <c r="E455" s="30"/>
      <c r="F455" s="30"/>
      <c r="G455" s="50"/>
      <c r="H455" s="47"/>
    </row>
    <row r="456" spans="1:8" s="27" customFormat="1" ht="24.75" customHeight="1">
      <c r="A456" s="30"/>
      <c r="B456" s="31"/>
      <c r="C456" s="31"/>
      <c r="D456" s="46"/>
      <c r="E456" s="30"/>
      <c r="F456" s="30"/>
      <c r="G456" s="50"/>
      <c r="H456" s="47"/>
    </row>
    <row r="457" spans="1:8" s="27" customFormat="1" ht="24.75" customHeight="1">
      <c r="A457" s="30"/>
      <c r="B457" s="31"/>
      <c r="C457" s="31"/>
      <c r="D457" s="46"/>
      <c r="E457" s="30"/>
      <c r="F457" s="30"/>
      <c r="G457" s="50"/>
      <c r="H457" s="47"/>
    </row>
    <row r="458" spans="1:8" s="27" customFormat="1" ht="24.75" customHeight="1">
      <c r="A458" s="30"/>
      <c r="B458" s="31"/>
      <c r="C458" s="31"/>
      <c r="D458" s="46"/>
      <c r="E458" s="30"/>
      <c r="F458" s="30"/>
      <c r="G458" s="50"/>
      <c r="H458" s="47"/>
    </row>
    <row r="459" spans="1:8" s="27" customFormat="1" ht="24.75" customHeight="1">
      <c r="A459" s="30"/>
      <c r="B459" s="31"/>
      <c r="C459" s="31"/>
      <c r="D459" s="46"/>
      <c r="E459" s="30"/>
      <c r="F459" s="30"/>
      <c r="G459" s="50"/>
      <c r="H459" s="47"/>
    </row>
    <row r="460" spans="1:8" s="27" customFormat="1" ht="24.75" customHeight="1">
      <c r="A460" s="30"/>
      <c r="B460" s="31"/>
      <c r="C460" s="31"/>
      <c r="D460" s="46"/>
      <c r="E460" s="30"/>
      <c r="F460" s="30"/>
      <c r="G460" s="50"/>
      <c r="H460" s="47"/>
    </row>
    <row r="461" spans="1:8" s="27" customFormat="1" ht="24.75" customHeight="1">
      <c r="A461" s="30"/>
      <c r="B461" s="31"/>
      <c r="C461" s="31"/>
      <c r="D461" s="46"/>
      <c r="E461" s="30"/>
      <c r="F461" s="30"/>
      <c r="G461" s="50"/>
      <c r="H461" s="47"/>
    </row>
    <row r="462" spans="1:8" s="27" customFormat="1" ht="24.75" customHeight="1">
      <c r="A462" s="30"/>
      <c r="B462" s="31"/>
      <c r="C462" s="31"/>
      <c r="D462" s="46"/>
      <c r="E462" s="30"/>
      <c r="F462" s="30"/>
      <c r="G462" s="50"/>
      <c r="H462" s="47"/>
    </row>
    <row r="463" spans="1:8" s="27" customFormat="1" ht="24.75" customHeight="1">
      <c r="A463" s="30"/>
      <c r="B463" s="31"/>
      <c r="C463" s="31"/>
      <c r="D463" s="46"/>
      <c r="E463" s="30"/>
      <c r="F463" s="30"/>
      <c r="G463" s="50"/>
      <c r="H463" s="47"/>
    </row>
    <row r="464" spans="1:8" s="27" customFormat="1" ht="24.75" customHeight="1">
      <c r="A464" s="30"/>
      <c r="B464" s="31"/>
      <c r="C464" s="31"/>
      <c r="D464" s="46"/>
      <c r="E464" s="30"/>
      <c r="F464" s="30"/>
      <c r="G464" s="50"/>
      <c r="H464" s="47"/>
    </row>
    <row r="465" spans="1:8" s="27" customFormat="1" ht="24.75" customHeight="1">
      <c r="A465" s="30"/>
      <c r="B465" s="31"/>
      <c r="C465" s="31"/>
      <c r="D465" s="46"/>
      <c r="E465" s="30"/>
      <c r="F465" s="30"/>
      <c r="G465" s="50"/>
      <c r="H465" s="47"/>
    </row>
    <row r="466" spans="1:8" s="27" customFormat="1" ht="24.75" customHeight="1">
      <c r="A466" s="30"/>
      <c r="B466" s="31"/>
      <c r="C466" s="31"/>
      <c r="D466" s="46"/>
      <c r="E466" s="30"/>
      <c r="F466" s="30"/>
      <c r="G466" s="50"/>
      <c r="H466" s="47"/>
    </row>
    <row r="467" spans="1:8" s="27" customFormat="1" ht="24.75" customHeight="1">
      <c r="A467" s="30"/>
      <c r="B467" s="31"/>
      <c r="C467" s="31"/>
      <c r="D467" s="46"/>
      <c r="E467" s="30"/>
      <c r="F467" s="30"/>
      <c r="G467" s="50"/>
      <c r="H467" s="47"/>
    </row>
    <row r="468" spans="1:8" s="27" customFormat="1" ht="24.75" customHeight="1">
      <c r="A468" s="30"/>
      <c r="B468" s="31"/>
      <c r="C468" s="31"/>
      <c r="D468" s="46"/>
      <c r="E468" s="30"/>
      <c r="F468" s="30"/>
      <c r="G468" s="50"/>
      <c r="H468" s="47"/>
    </row>
    <row r="469" spans="1:8" s="27" customFormat="1" ht="24.75" customHeight="1">
      <c r="A469" s="30"/>
      <c r="B469" s="31"/>
      <c r="C469" s="31"/>
      <c r="D469" s="46"/>
      <c r="E469" s="30"/>
      <c r="F469" s="30"/>
      <c r="G469" s="50"/>
      <c r="H469" s="47"/>
    </row>
    <row r="470" spans="1:8" s="27" customFormat="1" ht="24.75" customHeight="1">
      <c r="A470" s="30"/>
      <c r="B470" s="31"/>
      <c r="C470" s="31"/>
      <c r="D470" s="46"/>
      <c r="E470" s="30"/>
      <c r="F470" s="30"/>
      <c r="G470" s="50"/>
      <c r="H470" s="47"/>
    </row>
    <row r="471" spans="1:8" s="27" customFormat="1" ht="24.75" customHeight="1">
      <c r="A471" s="30"/>
      <c r="B471" s="31"/>
      <c r="C471" s="31"/>
      <c r="D471" s="46"/>
      <c r="E471" s="30"/>
      <c r="F471" s="30"/>
      <c r="G471" s="50"/>
      <c r="H471" s="47"/>
    </row>
    <row r="472" spans="1:8" s="27" customFormat="1" ht="24.75" customHeight="1">
      <c r="A472" s="30"/>
      <c r="B472" s="31"/>
      <c r="C472" s="31"/>
      <c r="D472" s="46"/>
      <c r="E472" s="30"/>
      <c r="F472" s="30"/>
      <c r="G472" s="50"/>
      <c r="H472" s="47"/>
    </row>
    <row r="473" spans="1:8" s="27" customFormat="1" ht="24.75" customHeight="1">
      <c r="A473" s="30"/>
      <c r="B473" s="31"/>
      <c r="C473" s="31"/>
      <c r="D473" s="46"/>
      <c r="E473" s="30"/>
      <c r="F473" s="30"/>
      <c r="G473" s="50"/>
      <c r="H473" s="47"/>
    </row>
    <row r="474" spans="1:8" s="27" customFormat="1" ht="24.75" customHeight="1">
      <c r="A474" s="30"/>
      <c r="B474" s="31"/>
      <c r="C474" s="31"/>
      <c r="D474" s="46"/>
      <c r="E474" s="30"/>
      <c r="F474" s="30"/>
      <c r="G474" s="50"/>
      <c r="H474" s="47"/>
    </row>
    <row r="475" spans="1:8" s="27" customFormat="1" ht="24.75" customHeight="1">
      <c r="A475" s="30"/>
      <c r="B475" s="31"/>
      <c r="C475" s="31"/>
      <c r="D475" s="46"/>
      <c r="E475" s="30"/>
      <c r="F475" s="30"/>
      <c r="G475" s="50"/>
      <c r="H475" s="47"/>
    </row>
    <row r="476" spans="1:8" s="27" customFormat="1" ht="24.75" customHeight="1">
      <c r="A476" s="30"/>
      <c r="B476" s="31"/>
      <c r="C476" s="31"/>
      <c r="D476" s="46"/>
      <c r="E476" s="30"/>
      <c r="F476" s="30"/>
      <c r="G476" s="50"/>
      <c r="H476" s="47"/>
    </row>
    <row r="477" spans="1:8" s="27" customFormat="1" ht="24.75" customHeight="1">
      <c r="A477" s="30"/>
      <c r="B477" s="31"/>
      <c r="C477" s="31"/>
      <c r="D477" s="46"/>
      <c r="E477" s="30"/>
      <c r="F477" s="30"/>
      <c r="G477" s="50"/>
      <c r="H477" s="47"/>
    </row>
    <row r="478" spans="1:8" s="27" customFormat="1" ht="24.75" customHeight="1">
      <c r="A478" s="30"/>
      <c r="B478" s="31"/>
      <c r="C478" s="31"/>
      <c r="D478" s="46"/>
      <c r="E478" s="30"/>
      <c r="F478" s="30"/>
      <c r="G478" s="50"/>
      <c r="H478" s="47"/>
    </row>
    <row r="479" spans="1:8" s="27" customFormat="1" ht="24.75" customHeight="1">
      <c r="A479" s="30"/>
      <c r="B479" s="31"/>
      <c r="C479" s="31"/>
      <c r="D479" s="46"/>
      <c r="E479" s="30"/>
      <c r="F479" s="30"/>
      <c r="G479" s="50"/>
      <c r="H479" s="47"/>
    </row>
    <row r="480" spans="1:8" s="27" customFormat="1" ht="24.75" customHeight="1">
      <c r="A480" s="30"/>
      <c r="B480" s="31"/>
      <c r="C480" s="31"/>
      <c r="D480" s="46"/>
      <c r="E480" s="30"/>
      <c r="F480" s="30"/>
      <c r="G480" s="50"/>
      <c r="H480" s="47"/>
    </row>
    <row r="481" spans="1:8" s="27" customFormat="1" ht="24.75" customHeight="1">
      <c r="A481" s="30"/>
      <c r="B481" s="31"/>
      <c r="C481" s="31"/>
      <c r="D481" s="46"/>
      <c r="E481" s="30"/>
      <c r="F481" s="30"/>
      <c r="G481" s="50"/>
      <c r="H481" s="47"/>
    </row>
    <row r="482" spans="1:8" s="27" customFormat="1" ht="24.75" customHeight="1">
      <c r="A482" s="30"/>
      <c r="B482" s="31"/>
      <c r="C482" s="31"/>
      <c r="D482" s="46"/>
      <c r="E482" s="30"/>
      <c r="F482" s="30"/>
      <c r="G482" s="50"/>
      <c r="H482" s="47"/>
    </row>
    <row r="483" spans="1:8" s="27" customFormat="1" ht="24.75" customHeight="1">
      <c r="A483" s="30"/>
      <c r="B483" s="31"/>
      <c r="C483" s="31"/>
      <c r="D483" s="46"/>
      <c r="E483" s="30"/>
      <c r="F483" s="30"/>
      <c r="G483" s="50"/>
      <c r="H483" s="47"/>
    </row>
    <row r="484" spans="1:8" s="27" customFormat="1" ht="24.75" customHeight="1">
      <c r="A484" s="30"/>
      <c r="B484" s="31"/>
      <c r="C484" s="31"/>
      <c r="D484" s="46"/>
      <c r="E484" s="30"/>
      <c r="F484" s="30"/>
      <c r="G484" s="50"/>
      <c r="H484" s="47"/>
    </row>
    <row r="485" spans="1:8" s="27" customFormat="1" ht="24.75" customHeight="1">
      <c r="A485" s="30"/>
      <c r="B485" s="31"/>
      <c r="C485" s="31"/>
      <c r="D485" s="46"/>
      <c r="E485" s="30"/>
      <c r="F485" s="30"/>
      <c r="G485" s="50"/>
      <c r="H485" s="47"/>
    </row>
    <row r="486" spans="1:8" s="27" customFormat="1" ht="24.75" customHeight="1">
      <c r="A486" s="30"/>
      <c r="B486" s="31"/>
      <c r="C486" s="31"/>
      <c r="D486" s="46"/>
      <c r="E486" s="30"/>
      <c r="F486" s="30"/>
      <c r="G486" s="50"/>
      <c r="H486" s="47"/>
    </row>
    <row r="487" spans="1:8" s="27" customFormat="1" ht="24.75" customHeight="1">
      <c r="A487" s="30"/>
      <c r="B487" s="31"/>
      <c r="C487" s="31"/>
      <c r="D487" s="46"/>
      <c r="E487" s="30"/>
      <c r="F487" s="30"/>
      <c r="G487" s="50"/>
      <c r="H487" s="47"/>
    </row>
    <row r="488" spans="1:8" s="27" customFormat="1" ht="24.75" customHeight="1">
      <c r="A488" s="30"/>
      <c r="B488" s="31"/>
      <c r="C488" s="31"/>
      <c r="D488" s="46"/>
      <c r="E488" s="30"/>
      <c r="F488" s="30"/>
      <c r="G488" s="50"/>
      <c r="H488" s="47"/>
    </row>
    <row r="489" spans="1:8" s="27" customFormat="1" ht="24.75" customHeight="1">
      <c r="A489" s="30"/>
      <c r="B489" s="31"/>
      <c r="C489" s="31"/>
      <c r="D489" s="46"/>
      <c r="E489" s="30"/>
      <c r="F489" s="30"/>
      <c r="G489" s="50"/>
      <c r="H489" s="47"/>
    </row>
    <row r="490" spans="1:8" s="27" customFormat="1" ht="24.75" customHeight="1">
      <c r="A490" s="30"/>
      <c r="B490" s="31"/>
      <c r="C490" s="31"/>
      <c r="D490" s="46"/>
      <c r="E490" s="30"/>
      <c r="F490" s="30"/>
      <c r="G490" s="50"/>
      <c r="H490" s="47"/>
    </row>
    <row r="491" spans="1:8" s="27" customFormat="1" ht="24.75" customHeight="1">
      <c r="A491" s="30"/>
      <c r="B491" s="31"/>
      <c r="C491" s="31"/>
      <c r="D491" s="46"/>
      <c r="E491" s="30"/>
      <c r="F491" s="30"/>
      <c r="G491" s="50"/>
      <c r="H491" s="47"/>
    </row>
    <row r="492" spans="1:8" s="27" customFormat="1" ht="24.75" customHeight="1">
      <c r="A492" s="30"/>
      <c r="B492" s="31"/>
      <c r="C492" s="31"/>
      <c r="D492" s="46"/>
      <c r="E492" s="30"/>
      <c r="F492" s="30"/>
      <c r="G492" s="50"/>
      <c r="H492" s="47"/>
    </row>
    <row r="493" spans="1:8" s="27" customFormat="1" ht="24.75" customHeight="1">
      <c r="A493" s="30"/>
      <c r="B493" s="31"/>
      <c r="C493" s="31"/>
      <c r="D493" s="46"/>
      <c r="E493" s="30"/>
      <c r="F493" s="30"/>
      <c r="G493" s="50"/>
      <c r="H493" s="47"/>
    </row>
    <row r="494" spans="1:8" s="27" customFormat="1" ht="24.75" customHeight="1">
      <c r="A494" s="30"/>
      <c r="B494" s="31"/>
      <c r="C494" s="31"/>
      <c r="D494" s="46"/>
      <c r="E494" s="30"/>
      <c r="F494" s="30"/>
      <c r="G494" s="50"/>
      <c r="H494" s="47"/>
    </row>
    <row r="495" spans="1:8" s="27" customFormat="1" ht="24.75" customHeight="1">
      <c r="A495" s="30"/>
      <c r="B495" s="31"/>
      <c r="C495" s="31"/>
      <c r="D495" s="46"/>
      <c r="E495" s="30"/>
      <c r="F495" s="30"/>
      <c r="G495" s="50"/>
      <c r="H495" s="47"/>
    </row>
    <row r="496" spans="1:8" s="27" customFormat="1" ht="24.75" customHeight="1">
      <c r="A496" s="30"/>
      <c r="B496" s="31"/>
      <c r="C496" s="31"/>
      <c r="D496" s="46"/>
      <c r="E496" s="30"/>
      <c r="F496" s="30"/>
      <c r="G496" s="50"/>
      <c r="H496" s="47"/>
    </row>
    <row r="497" spans="1:8" s="27" customFormat="1" ht="24.75" customHeight="1">
      <c r="A497" s="30"/>
      <c r="B497" s="31"/>
      <c r="C497" s="31"/>
      <c r="D497" s="46"/>
      <c r="E497" s="30"/>
      <c r="F497" s="30"/>
      <c r="G497" s="50"/>
      <c r="H497" s="47"/>
    </row>
    <row r="498" spans="1:8" s="27" customFormat="1" ht="24.75" customHeight="1">
      <c r="A498" s="30"/>
      <c r="B498" s="31"/>
      <c r="C498" s="31"/>
      <c r="D498" s="46"/>
      <c r="E498" s="30"/>
      <c r="F498" s="30"/>
      <c r="G498" s="50"/>
      <c r="H498" s="47"/>
    </row>
    <row r="499" spans="1:8" s="27" customFormat="1" ht="24.75" customHeight="1">
      <c r="A499" s="30"/>
      <c r="B499" s="31"/>
      <c r="C499" s="31"/>
      <c r="D499" s="46"/>
      <c r="E499" s="30"/>
      <c r="F499" s="30"/>
      <c r="G499" s="50"/>
      <c r="H499" s="47"/>
    </row>
    <row r="500" spans="1:8" s="27" customFormat="1" ht="24.75" customHeight="1">
      <c r="A500" s="30"/>
      <c r="B500" s="31"/>
      <c r="C500" s="31"/>
      <c r="D500" s="46"/>
      <c r="E500" s="30"/>
      <c r="F500" s="30"/>
      <c r="G500" s="50"/>
      <c r="H500" s="47"/>
    </row>
    <row r="501" spans="1:8" s="27" customFormat="1" ht="24.75" customHeight="1">
      <c r="A501" s="30"/>
      <c r="B501" s="31"/>
      <c r="C501" s="31"/>
      <c r="D501" s="46"/>
      <c r="E501" s="30"/>
      <c r="F501" s="30"/>
      <c r="G501" s="50"/>
      <c r="H501" s="47"/>
    </row>
    <row r="502" spans="1:8" s="27" customFormat="1" ht="24.75" customHeight="1">
      <c r="A502" s="30"/>
      <c r="B502" s="31"/>
      <c r="C502" s="31"/>
      <c r="D502" s="46"/>
      <c r="E502" s="30"/>
      <c r="F502" s="30"/>
      <c r="G502" s="50"/>
      <c r="H502" s="47"/>
    </row>
    <row r="503" spans="1:8" s="27" customFormat="1" ht="24.75" customHeight="1">
      <c r="A503" s="30"/>
      <c r="B503" s="31"/>
      <c r="C503" s="31"/>
      <c r="D503" s="46"/>
      <c r="E503" s="30"/>
      <c r="F503" s="30"/>
      <c r="G503" s="50"/>
      <c r="H503" s="47"/>
    </row>
    <row r="504" spans="1:8" s="27" customFormat="1" ht="24.75" customHeight="1">
      <c r="A504" s="30"/>
      <c r="B504" s="31"/>
      <c r="C504" s="31"/>
      <c r="D504" s="46"/>
      <c r="E504" s="30"/>
      <c r="F504" s="30"/>
      <c r="G504" s="50"/>
      <c r="H504" s="47"/>
    </row>
    <row r="505" spans="1:8" s="27" customFormat="1" ht="24.75" customHeight="1">
      <c r="A505" s="30"/>
      <c r="B505" s="31"/>
      <c r="C505" s="31"/>
      <c r="D505" s="46"/>
      <c r="E505" s="30"/>
      <c r="F505" s="30"/>
      <c r="G505" s="50"/>
      <c r="H505" s="47"/>
    </row>
    <row r="506" spans="1:8" s="27" customFormat="1" ht="24.75" customHeight="1">
      <c r="A506" s="30"/>
      <c r="B506" s="31"/>
      <c r="C506" s="31"/>
      <c r="D506" s="46"/>
      <c r="E506" s="30"/>
      <c r="F506" s="30"/>
      <c r="G506" s="50"/>
      <c r="H506" s="47"/>
    </row>
    <row r="507" spans="1:8" s="27" customFormat="1" ht="24.75" customHeight="1">
      <c r="A507" s="30"/>
      <c r="B507" s="31"/>
      <c r="C507" s="31"/>
      <c r="D507" s="46"/>
      <c r="E507" s="30"/>
      <c r="F507" s="30"/>
      <c r="G507" s="50"/>
      <c r="H507" s="47"/>
    </row>
    <row r="508" spans="1:8" s="27" customFormat="1" ht="24.75" customHeight="1">
      <c r="A508" s="30"/>
      <c r="B508" s="31"/>
      <c r="C508" s="31"/>
      <c r="D508" s="46"/>
      <c r="E508" s="30"/>
      <c r="F508" s="30"/>
      <c r="G508" s="50"/>
      <c r="H508" s="47"/>
    </row>
    <row r="509" spans="1:8" s="27" customFormat="1" ht="24.75" customHeight="1">
      <c r="A509" s="30"/>
      <c r="B509" s="31"/>
      <c r="C509" s="31"/>
      <c r="D509" s="46"/>
      <c r="E509" s="30"/>
      <c r="F509" s="30"/>
      <c r="G509" s="50"/>
      <c r="H509" s="47"/>
    </row>
    <row r="510" spans="1:8" s="27" customFormat="1" ht="24.75" customHeight="1">
      <c r="A510" s="30"/>
      <c r="B510" s="31"/>
      <c r="C510" s="31"/>
      <c r="D510" s="46"/>
      <c r="E510" s="30"/>
      <c r="F510" s="30"/>
      <c r="G510" s="50"/>
      <c r="H510" s="47"/>
    </row>
    <row r="511" spans="1:8" s="27" customFormat="1" ht="24.75" customHeight="1">
      <c r="A511" s="30"/>
      <c r="B511" s="31"/>
      <c r="C511" s="31"/>
      <c r="D511" s="46"/>
      <c r="E511" s="30"/>
      <c r="F511" s="30"/>
      <c r="G511" s="50"/>
      <c r="H511" s="47"/>
    </row>
    <row r="512" spans="1:8" s="27" customFormat="1" ht="24.75" customHeight="1">
      <c r="A512" s="30"/>
      <c r="B512" s="31"/>
      <c r="C512" s="31"/>
      <c r="D512" s="46"/>
      <c r="E512" s="30"/>
      <c r="F512" s="30"/>
      <c r="G512" s="50"/>
      <c r="H512" s="47"/>
    </row>
    <row r="513" spans="1:8" s="27" customFormat="1" ht="24.75" customHeight="1">
      <c r="A513" s="30"/>
      <c r="B513" s="31"/>
      <c r="C513" s="31"/>
      <c r="D513" s="46"/>
      <c r="E513" s="30"/>
      <c r="F513" s="30"/>
      <c r="G513" s="50"/>
      <c r="H513" s="47"/>
    </row>
    <row r="514" spans="1:8" s="27" customFormat="1" ht="24.75" customHeight="1">
      <c r="A514" s="30"/>
      <c r="B514" s="31"/>
      <c r="C514" s="31"/>
      <c r="D514" s="46"/>
      <c r="E514" s="30"/>
      <c r="F514" s="30"/>
      <c r="G514" s="50"/>
      <c r="H514" s="47"/>
    </row>
    <row r="515" spans="1:8" s="27" customFormat="1" ht="24.75" customHeight="1">
      <c r="A515" s="30"/>
      <c r="B515" s="31"/>
      <c r="C515" s="31"/>
      <c r="D515" s="46"/>
      <c r="E515" s="30"/>
      <c r="F515" s="30"/>
      <c r="G515" s="50"/>
      <c r="H515" s="47"/>
    </row>
    <row r="516" spans="1:8" s="27" customFormat="1" ht="24.75" customHeight="1">
      <c r="A516" s="30"/>
      <c r="B516" s="31"/>
      <c r="C516" s="31"/>
      <c r="D516" s="46"/>
      <c r="E516" s="30"/>
      <c r="F516" s="30"/>
      <c r="G516" s="50"/>
      <c r="H516" s="47"/>
    </row>
    <row r="517" spans="1:8" s="27" customFormat="1" ht="24.75" customHeight="1">
      <c r="A517" s="30"/>
      <c r="B517" s="31"/>
      <c r="C517" s="31"/>
      <c r="D517" s="46"/>
      <c r="E517" s="30"/>
      <c r="F517" s="30"/>
      <c r="G517" s="50"/>
      <c r="H517" s="47"/>
    </row>
    <row r="518" spans="1:8" s="27" customFormat="1" ht="24.75" customHeight="1">
      <c r="A518" s="30"/>
      <c r="B518" s="31"/>
      <c r="C518" s="31"/>
      <c r="D518" s="46"/>
      <c r="E518" s="30"/>
      <c r="F518" s="30"/>
      <c r="G518" s="50"/>
      <c r="H518" s="47"/>
    </row>
    <row r="519" spans="1:8" s="27" customFormat="1" ht="24.75" customHeight="1">
      <c r="A519" s="30"/>
      <c r="B519" s="31"/>
      <c r="C519" s="31"/>
      <c r="D519" s="46"/>
      <c r="E519" s="30"/>
      <c r="F519" s="30"/>
      <c r="G519" s="50"/>
      <c r="H519" s="47"/>
    </row>
    <row r="520" spans="1:8" s="27" customFormat="1" ht="24.75" customHeight="1">
      <c r="A520" s="30"/>
      <c r="B520" s="31"/>
      <c r="C520" s="31"/>
      <c r="D520" s="46"/>
      <c r="E520" s="30"/>
      <c r="F520" s="30"/>
      <c r="G520" s="50"/>
      <c r="H520" s="47"/>
    </row>
    <row r="521" spans="1:8" s="27" customFormat="1" ht="24.75" customHeight="1">
      <c r="A521" s="30"/>
      <c r="B521" s="31"/>
      <c r="C521" s="31"/>
      <c r="D521" s="46"/>
      <c r="E521" s="30"/>
      <c r="F521" s="30"/>
      <c r="G521" s="50"/>
      <c r="H521" s="47"/>
    </row>
    <row r="522" spans="1:8" s="27" customFormat="1" ht="24.75" customHeight="1">
      <c r="A522" s="30"/>
      <c r="B522" s="31"/>
      <c r="C522" s="31"/>
      <c r="D522" s="46"/>
      <c r="E522" s="30"/>
      <c r="F522" s="30"/>
      <c r="G522" s="50"/>
      <c r="H522" s="47"/>
    </row>
    <row r="523" spans="1:8" s="27" customFormat="1" ht="24.75" customHeight="1">
      <c r="A523" s="30"/>
      <c r="B523" s="31"/>
      <c r="C523" s="31"/>
      <c r="D523" s="46"/>
      <c r="E523" s="30"/>
      <c r="F523" s="30"/>
      <c r="G523" s="50"/>
      <c r="H523" s="47"/>
    </row>
    <row r="524" spans="1:8" s="27" customFormat="1" ht="24.75" customHeight="1">
      <c r="A524" s="30"/>
      <c r="B524" s="31"/>
      <c r="C524" s="31"/>
      <c r="D524" s="46"/>
      <c r="E524" s="30"/>
      <c r="F524" s="30"/>
      <c r="G524" s="50"/>
      <c r="H524" s="47"/>
    </row>
    <row r="525" spans="1:8" s="27" customFormat="1" ht="24.75" customHeight="1">
      <c r="A525" s="30"/>
      <c r="B525" s="31"/>
      <c r="C525" s="31"/>
      <c r="D525" s="46"/>
      <c r="E525" s="30"/>
      <c r="F525" s="30"/>
      <c r="G525" s="50"/>
      <c r="H525" s="47"/>
    </row>
    <row r="526" spans="1:8" s="27" customFormat="1" ht="24.75" customHeight="1">
      <c r="A526" s="30"/>
      <c r="B526" s="31"/>
      <c r="C526" s="31"/>
      <c r="D526" s="46"/>
      <c r="E526" s="30"/>
      <c r="F526" s="30"/>
      <c r="G526" s="50"/>
      <c r="H526" s="47"/>
    </row>
    <row r="527" spans="1:8" s="27" customFormat="1" ht="24.75" customHeight="1">
      <c r="A527" s="30"/>
      <c r="B527" s="31"/>
      <c r="C527" s="31"/>
      <c r="D527" s="46"/>
      <c r="E527" s="30"/>
      <c r="F527" s="30"/>
      <c r="G527" s="50"/>
      <c r="H527" s="47"/>
    </row>
    <row r="528" spans="1:8" s="27" customFormat="1" ht="24.75" customHeight="1">
      <c r="A528" s="30"/>
      <c r="B528" s="31"/>
      <c r="C528" s="31"/>
      <c r="D528" s="46"/>
      <c r="E528" s="30"/>
      <c r="F528" s="30"/>
      <c r="G528" s="50"/>
      <c r="H528" s="47"/>
    </row>
    <row r="529" spans="1:8" s="27" customFormat="1" ht="24.75" customHeight="1">
      <c r="A529" s="30"/>
      <c r="B529" s="31"/>
      <c r="C529" s="31"/>
      <c r="D529" s="46"/>
      <c r="E529" s="30"/>
      <c r="F529" s="30"/>
      <c r="G529" s="50"/>
      <c r="H529" s="47"/>
    </row>
    <row r="530" spans="1:8" s="27" customFormat="1" ht="24.75" customHeight="1">
      <c r="A530" s="30"/>
      <c r="B530" s="31"/>
      <c r="C530" s="31"/>
      <c r="D530" s="46"/>
      <c r="E530" s="30"/>
      <c r="F530" s="30"/>
      <c r="G530" s="50"/>
      <c r="H530" s="47"/>
    </row>
    <row r="531" spans="1:8" s="27" customFormat="1" ht="24.75" customHeight="1">
      <c r="A531" s="30"/>
      <c r="B531" s="31"/>
      <c r="C531" s="31"/>
      <c r="D531" s="46"/>
      <c r="E531" s="30"/>
      <c r="F531" s="30"/>
      <c r="G531" s="50"/>
      <c r="H531" s="47"/>
    </row>
    <row r="532" spans="1:8" s="27" customFormat="1" ht="24.75" customHeight="1">
      <c r="A532" s="30"/>
      <c r="B532" s="31"/>
      <c r="C532" s="31"/>
      <c r="D532" s="46"/>
      <c r="E532" s="30"/>
      <c r="F532" s="30"/>
      <c r="G532" s="50"/>
      <c r="H532" s="47"/>
    </row>
    <row r="533" spans="1:8" s="27" customFormat="1" ht="24.75" customHeight="1">
      <c r="A533" s="30"/>
      <c r="B533" s="31"/>
      <c r="C533" s="31"/>
      <c r="D533" s="46"/>
      <c r="E533" s="30"/>
      <c r="F533" s="30"/>
      <c r="G533" s="50"/>
      <c r="H533" s="47"/>
    </row>
    <row r="534" spans="1:8" s="27" customFormat="1" ht="24.75" customHeight="1">
      <c r="A534" s="30"/>
      <c r="B534" s="31"/>
      <c r="C534" s="31"/>
      <c r="D534" s="46"/>
      <c r="E534" s="30"/>
      <c r="F534" s="30"/>
      <c r="G534" s="50"/>
      <c r="H534" s="47"/>
    </row>
    <row r="535" spans="1:8" s="27" customFormat="1" ht="24.75" customHeight="1">
      <c r="A535" s="30"/>
      <c r="B535" s="31"/>
      <c r="C535" s="31"/>
      <c r="D535" s="46"/>
      <c r="E535" s="30"/>
      <c r="F535" s="30"/>
      <c r="G535" s="50"/>
      <c r="H535" s="47"/>
    </row>
    <row r="536" spans="1:8" s="27" customFormat="1" ht="24.75" customHeight="1">
      <c r="A536" s="30"/>
      <c r="B536" s="31"/>
      <c r="C536" s="31"/>
      <c r="D536" s="46"/>
      <c r="E536" s="30"/>
      <c r="F536" s="30"/>
      <c r="G536" s="50"/>
      <c r="H536" s="47"/>
    </row>
    <row r="537" spans="1:8" s="27" customFormat="1" ht="24.75" customHeight="1">
      <c r="A537" s="30"/>
      <c r="B537" s="31"/>
      <c r="C537" s="31"/>
      <c r="D537" s="46"/>
      <c r="E537" s="30"/>
      <c r="F537" s="30"/>
      <c r="G537" s="50"/>
      <c r="H537" s="47"/>
    </row>
    <row r="538" spans="1:8" s="27" customFormat="1" ht="24.75" customHeight="1">
      <c r="A538" s="30"/>
      <c r="B538" s="31"/>
      <c r="C538" s="31"/>
      <c r="D538" s="46"/>
      <c r="E538" s="30"/>
      <c r="F538" s="30"/>
      <c r="G538" s="50"/>
      <c r="H538" s="47"/>
    </row>
    <row r="539" spans="1:8" s="27" customFormat="1" ht="24.75" customHeight="1">
      <c r="A539" s="30"/>
      <c r="B539" s="31"/>
      <c r="C539" s="31"/>
      <c r="D539" s="46"/>
      <c r="E539" s="30"/>
      <c r="F539" s="30"/>
      <c r="G539" s="50"/>
      <c r="H539" s="47"/>
    </row>
    <row r="540" spans="1:8" s="27" customFormat="1" ht="24.75" customHeight="1">
      <c r="A540" s="30"/>
      <c r="B540" s="31"/>
      <c r="C540" s="31"/>
      <c r="D540" s="46"/>
      <c r="E540" s="30"/>
      <c r="F540" s="30"/>
      <c r="G540" s="50"/>
      <c r="H540" s="47"/>
    </row>
    <row r="541" spans="1:8" s="27" customFormat="1" ht="24.75" customHeight="1">
      <c r="A541" s="30"/>
      <c r="B541" s="31"/>
      <c r="C541" s="31"/>
      <c r="D541" s="46"/>
      <c r="E541" s="30"/>
      <c r="F541" s="30"/>
      <c r="G541" s="50"/>
      <c r="H541" s="47"/>
    </row>
    <row r="542" spans="1:8" s="27" customFormat="1" ht="24.75" customHeight="1">
      <c r="A542" s="30"/>
      <c r="B542" s="31"/>
      <c r="C542" s="31"/>
      <c r="D542" s="46"/>
      <c r="E542" s="30"/>
      <c r="F542" s="30"/>
      <c r="G542" s="50"/>
      <c r="H542" s="47"/>
    </row>
    <row r="543" spans="1:8" s="27" customFormat="1" ht="24.75" customHeight="1">
      <c r="A543" s="30"/>
      <c r="B543" s="31"/>
      <c r="C543" s="31"/>
      <c r="D543" s="46"/>
      <c r="E543" s="30"/>
      <c r="F543" s="30"/>
      <c r="G543" s="50"/>
      <c r="H543" s="47"/>
    </row>
    <row r="544" spans="1:8" s="27" customFormat="1" ht="24.75" customHeight="1">
      <c r="A544" s="30"/>
      <c r="B544" s="31"/>
      <c r="C544" s="31"/>
      <c r="D544" s="46"/>
      <c r="E544" s="30"/>
      <c r="F544" s="30"/>
      <c r="G544" s="50"/>
      <c r="H544" s="47"/>
    </row>
    <row r="545" spans="1:8" s="27" customFormat="1" ht="24.75" customHeight="1">
      <c r="A545" s="30"/>
      <c r="B545" s="31"/>
      <c r="C545" s="31"/>
      <c r="D545" s="46"/>
      <c r="E545" s="30"/>
      <c r="F545" s="30"/>
      <c r="G545" s="50"/>
      <c r="H545" s="47"/>
    </row>
    <row r="546" spans="1:8" s="27" customFormat="1" ht="24.75" customHeight="1">
      <c r="A546" s="30"/>
      <c r="B546" s="31"/>
      <c r="C546" s="31"/>
      <c r="D546" s="46"/>
      <c r="E546" s="30"/>
      <c r="F546" s="30"/>
      <c r="G546" s="50"/>
      <c r="H546" s="47"/>
    </row>
    <row r="547" spans="1:8" s="27" customFormat="1" ht="24.75" customHeight="1">
      <c r="A547" s="30"/>
      <c r="B547" s="31"/>
      <c r="C547" s="31"/>
      <c r="D547" s="46"/>
      <c r="E547" s="30"/>
      <c r="F547" s="30"/>
      <c r="G547" s="50"/>
      <c r="H547" s="47"/>
    </row>
    <row r="548" spans="1:8" s="27" customFormat="1" ht="24.75" customHeight="1">
      <c r="A548" s="30"/>
      <c r="B548" s="31"/>
      <c r="C548" s="31"/>
      <c r="D548" s="46"/>
      <c r="E548" s="30"/>
      <c r="F548" s="30"/>
      <c r="G548" s="50"/>
      <c r="H548" s="47"/>
    </row>
    <row r="549" spans="1:8" s="27" customFormat="1" ht="24.75" customHeight="1">
      <c r="A549" s="30"/>
      <c r="B549" s="31"/>
      <c r="C549" s="31"/>
      <c r="D549" s="46"/>
      <c r="E549" s="30"/>
      <c r="F549" s="30"/>
      <c r="G549" s="50"/>
      <c r="H549" s="47"/>
    </row>
    <row r="550" spans="1:8" s="27" customFormat="1" ht="24.75" customHeight="1">
      <c r="A550" s="30"/>
      <c r="B550" s="31"/>
      <c r="C550" s="31"/>
      <c r="D550" s="46"/>
      <c r="E550" s="30"/>
      <c r="F550" s="30"/>
      <c r="G550" s="50"/>
      <c r="H550" s="47"/>
    </row>
    <row r="551" spans="1:8" s="27" customFormat="1" ht="24.75" customHeight="1">
      <c r="A551" s="30"/>
      <c r="B551" s="31"/>
      <c r="C551" s="31"/>
      <c r="D551" s="46"/>
      <c r="E551" s="30"/>
      <c r="F551" s="30"/>
      <c r="G551" s="50"/>
      <c r="H551" s="47"/>
    </row>
    <row r="552" spans="1:8" s="27" customFormat="1" ht="24.75" customHeight="1">
      <c r="A552" s="30"/>
      <c r="B552" s="31"/>
      <c r="C552" s="31"/>
      <c r="D552" s="46"/>
      <c r="E552" s="30"/>
      <c r="F552" s="30"/>
      <c r="G552" s="50"/>
      <c r="H552" s="47"/>
    </row>
    <row r="553" spans="1:8" s="27" customFormat="1" ht="24.75" customHeight="1">
      <c r="A553" s="30"/>
      <c r="B553" s="31"/>
      <c r="C553" s="31"/>
      <c r="D553" s="46"/>
      <c r="E553" s="30"/>
      <c r="F553" s="30"/>
      <c r="G553" s="50"/>
      <c r="H553" s="47"/>
    </row>
    <row r="554" spans="1:8" s="27" customFormat="1" ht="24.75" customHeight="1">
      <c r="A554" s="30"/>
      <c r="B554" s="31"/>
      <c r="C554" s="31"/>
      <c r="D554" s="46"/>
      <c r="E554" s="30"/>
      <c r="F554" s="30"/>
      <c r="G554" s="50"/>
      <c r="H554" s="47"/>
    </row>
    <row r="555" spans="1:8" s="27" customFormat="1" ht="24.75" customHeight="1">
      <c r="A555" s="30"/>
      <c r="B555" s="31"/>
      <c r="C555" s="31"/>
      <c r="D555" s="46"/>
      <c r="E555" s="30"/>
      <c r="F555" s="30"/>
      <c r="G555" s="50"/>
      <c r="H555" s="47"/>
    </row>
    <row r="556" spans="1:8" s="27" customFormat="1" ht="24.75" customHeight="1">
      <c r="A556" s="30"/>
      <c r="B556" s="31"/>
      <c r="C556" s="31"/>
      <c r="D556" s="46"/>
      <c r="E556" s="30"/>
      <c r="F556" s="30"/>
      <c r="G556" s="50"/>
      <c r="H556" s="47"/>
    </row>
    <row r="557" spans="1:8" s="27" customFormat="1" ht="24.75" customHeight="1">
      <c r="A557" s="30"/>
      <c r="B557" s="31"/>
      <c r="C557" s="31"/>
      <c r="D557" s="46"/>
      <c r="E557" s="30"/>
      <c r="F557" s="30"/>
      <c r="G557" s="50"/>
      <c r="H557" s="47"/>
    </row>
    <row r="558" spans="1:8" s="27" customFormat="1" ht="24.75" customHeight="1">
      <c r="A558" s="30"/>
      <c r="B558" s="31"/>
      <c r="C558" s="31"/>
      <c r="D558" s="46"/>
      <c r="E558" s="30"/>
      <c r="F558" s="30"/>
      <c r="G558" s="50"/>
      <c r="H558" s="47"/>
    </row>
    <row r="559" spans="1:8" s="27" customFormat="1" ht="24.75" customHeight="1">
      <c r="A559" s="30"/>
      <c r="B559" s="31"/>
      <c r="C559" s="31"/>
      <c r="D559" s="46"/>
      <c r="E559" s="30"/>
      <c r="F559" s="30"/>
      <c r="G559" s="50"/>
      <c r="H559" s="47"/>
    </row>
    <row r="560" spans="1:8" s="27" customFormat="1" ht="24.75" customHeight="1">
      <c r="A560" s="30"/>
      <c r="B560" s="31"/>
      <c r="C560" s="31"/>
      <c r="D560" s="46"/>
      <c r="E560" s="30"/>
      <c r="F560" s="30"/>
      <c r="G560" s="50"/>
      <c r="H560" s="47"/>
    </row>
    <row r="561" spans="1:8" s="27" customFormat="1" ht="24.75" customHeight="1">
      <c r="A561" s="30"/>
      <c r="B561" s="31"/>
      <c r="C561" s="31"/>
      <c r="D561" s="46"/>
      <c r="E561" s="30"/>
      <c r="F561" s="30"/>
      <c r="G561" s="50"/>
      <c r="H561" s="47"/>
    </row>
    <row r="562" spans="1:8" s="27" customFormat="1" ht="24.75" customHeight="1">
      <c r="A562" s="30"/>
      <c r="B562" s="31"/>
      <c r="C562" s="31"/>
      <c r="D562" s="46"/>
      <c r="E562" s="30"/>
      <c r="F562" s="30"/>
      <c r="G562" s="50"/>
      <c r="H562" s="47"/>
    </row>
    <row r="563" spans="1:8" s="27" customFormat="1" ht="24.75" customHeight="1">
      <c r="A563" s="30"/>
      <c r="B563" s="31"/>
      <c r="C563" s="31"/>
      <c r="D563" s="46"/>
      <c r="E563" s="30"/>
      <c r="F563" s="30"/>
      <c r="G563" s="50"/>
      <c r="H563" s="47"/>
    </row>
    <row r="564" spans="1:8" s="27" customFormat="1" ht="24.75" customHeight="1">
      <c r="A564" s="30"/>
      <c r="B564" s="31"/>
      <c r="C564" s="31"/>
      <c r="D564" s="46"/>
      <c r="E564" s="30"/>
      <c r="F564" s="30"/>
      <c r="G564" s="50"/>
      <c r="H564" s="47"/>
    </row>
    <row r="565" spans="1:8" s="27" customFormat="1" ht="24.75" customHeight="1">
      <c r="A565" s="30"/>
      <c r="B565" s="31"/>
      <c r="C565" s="31"/>
      <c r="D565" s="46"/>
      <c r="E565" s="30"/>
      <c r="F565" s="30"/>
      <c r="G565" s="50"/>
      <c r="H565" s="47"/>
    </row>
    <row r="566" spans="1:8" s="27" customFormat="1" ht="24.75" customHeight="1">
      <c r="A566" s="30"/>
      <c r="B566" s="31"/>
      <c r="C566" s="31"/>
      <c r="D566" s="46"/>
      <c r="E566" s="30"/>
      <c r="F566" s="30"/>
      <c r="G566" s="50"/>
      <c r="H566" s="47"/>
    </row>
    <row r="567" spans="1:8" s="27" customFormat="1" ht="24.75" customHeight="1">
      <c r="A567" s="30"/>
      <c r="B567" s="31"/>
      <c r="C567" s="31"/>
      <c r="D567" s="46"/>
      <c r="E567" s="30"/>
      <c r="F567" s="30"/>
      <c r="G567" s="50"/>
      <c r="H567" s="47"/>
    </row>
    <row r="568" spans="1:8" s="27" customFormat="1" ht="24.75" customHeight="1">
      <c r="A568" s="30"/>
      <c r="B568" s="31"/>
      <c r="C568" s="31"/>
      <c r="D568" s="46"/>
      <c r="E568" s="30"/>
      <c r="F568" s="30"/>
      <c r="G568" s="50"/>
      <c r="H568" s="47"/>
    </row>
    <row r="569" spans="1:8" s="27" customFormat="1" ht="24.75" customHeight="1">
      <c r="A569" s="30"/>
      <c r="B569" s="31"/>
      <c r="C569" s="31"/>
      <c r="D569" s="46"/>
      <c r="E569" s="30"/>
      <c r="F569" s="30"/>
      <c r="G569" s="50"/>
      <c r="H569" s="47"/>
    </row>
    <row r="570" spans="1:8" s="27" customFormat="1" ht="24.75" customHeight="1">
      <c r="A570" s="30"/>
      <c r="B570" s="31"/>
      <c r="C570" s="31"/>
      <c r="D570" s="46"/>
      <c r="E570" s="30"/>
      <c r="F570" s="30"/>
      <c r="G570" s="50"/>
      <c r="H570" s="47"/>
    </row>
    <row r="571" spans="1:8" s="27" customFormat="1" ht="24.75" customHeight="1">
      <c r="A571" s="30"/>
      <c r="B571" s="31"/>
      <c r="C571" s="31"/>
      <c r="D571" s="46"/>
      <c r="E571" s="30"/>
      <c r="F571" s="30"/>
      <c r="G571" s="50"/>
      <c r="H571" s="47"/>
    </row>
    <row r="572" spans="1:8" s="27" customFormat="1" ht="24.75" customHeight="1">
      <c r="A572" s="30"/>
      <c r="B572" s="31"/>
      <c r="C572" s="31"/>
      <c r="D572" s="46"/>
      <c r="E572" s="30"/>
      <c r="F572" s="30"/>
      <c r="G572" s="50"/>
      <c r="H572" s="47"/>
    </row>
    <row r="573" spans="1:8" s="27" customFormat="1" ht="24.75" customHeight="1">
      <c r="A573" s="30"/>
      <c r="B573" s="31"/>
      <c r="C573" s="31"/>
      <c r="D573" s="46"/>
      <c r="E573" s="30"/>
      <c r="F573" s="30"/>
      <c r="G573" s="50"/>
      <c r="H573" s="47"/>
    </row>
    <row r="574" spans="1:8" s="27" customFormat="1" ht="24.75" customHeight="1">
      <c r="A574" s="30"/>
      <c r="B574" s="31"/>
      <c r="C574" s="31"/>
      <c r="D574" s="46"/>
      <c r="E574" s="30"/>
      <c r="F574" s="30"/>
      <c r="G574" s="50"/>
      <c r="H574" s="47"/>
    </row>
    <row r="575" spans="1:8" s="27" customFormat="1" ht="24.75" customHeight="1">
      <c r="A575" s="30"/>
      <c r="B575" s="31"/>
      <c r="C575" s="31"/>
      <c r="D575" s="46"/>
      <c r="E575" s="30"/>
      <c r="F575" s="30"/>
      <c r="G575" s="50"/>
      <c r="H575" s="47"/>
    </row>
    <row r="576" spans="1:8" s="27" customFormat="1" ht="24.75" customHeight="1">
      <c r="A576" s="30"/>
      <c r="B576" s="31"/>
      <c r="C576" s="31"/>
      <c r="D576" s="46"/>
      <c r="E576" s="30"/>
      <c r="F576" s="30"/>
      <c r="G576" s="50"/>
      <c r="H576" s="47"/>
    </row>
    <row r="577" spans="1:8" s="27" customFormat="1" ht="24.75" customHeight="1">
      <c r="A577" s="30"/>
      <c r="B577" s="31"/>
      <c r="C577" s="31"/>
      <c r="D577" s="46"/>
      <c r="E577" s="30"/>
      <c r="F577" s="30"/>
      <c r="G577" s="50"/>
      <c r="H577" s="47"/>
    </row>
    <row r="578" spans="1:8" s="27" customFormat="1" ht="24.75" customHeight="1">
      <c r="A578" s="30"/>
      <c r="B578" s="31"/>
      <c r="C578" s="31"/>
      <c r="D578" s="46"/>
      <c r="E578" s="30"/>
      <c r="F578" s="30"/>
      <c r="G578" s="50"/>
      <c r="H578" s="47"/>
    </row>
    <row r="579" spans="1:8" s="27" customFormat="1" ht="24.75" customHeight="1">
      <c r="A579" s="30"/>
      <c r="B579" s="31"/>
      <c r="C579" s="31"/>
      <c r="D579" s="46"/>
      <c r="E579" s="30"/>
      <c r="F579" s="30"/>
      <c r="G579" s="50"/>
      <c r="H579" s="47"/>
    </row>
    <row r="580" spans="1:8" s="27" customFormat="1" ht="24.75" customHeight="1">
      <c r="A580" s="30"/>
      <c r="B580" s="31"/>
      <c r="C580" s="31"/>
      <c r="D580" s="46"/>
      <c r="E580" s="30"/>
      <c r="F580" s="30"/>
      <c r="G580" s="50"/>
      <c r="H580" s="47"/>
    </row>
    <row r="581" spans="1:8" s="27" customFormat="1" ht="24.75" customHeight="1">
      <c r="A581" s="30"/>
      <c r="B581" s="31"/>
      <c r="C581" s="31"/>
      <c r="D581" s="46"/>
      <c r="E581" s="30"/>
      <c r="F581" s="30"/>
      <c r="G581" s="50"/>
      <c r="H581" s="47"/>
    </row>
    <row r="582" spans="1:8" s="27" customFormat="1" ht="24.75" customHeight="1">
      <c r="A582" s="30"/>
      <c r="B582" s="31"/>
      <c r="C582" s="31"/>
      <c r="D582" s="46"/>
      <c r="E582" s="30"/>
      <c r="F582" s="30"/>
      <c r="G582" s="50"/>
      <c r="H582" s="47"/>
    </row>
    <row r="583" spans="1:8" s="27" customFormat="1" ht="24.75" customHeight="1">
      <c r="A583" s="30"/>
      <c r="B583" s="31"/>
      <c r="C583" s="31"/>
      <c r="D583" s="46"/>
      <c r="E583" s="30"/>
      <c r="F583" s="30"/>
      <c r="G583" s="50"/>
      <c r="H583" s="47"/>
    </row>
    <row r="584" spans="1:8" s="27" customFormat="1" ht="24.75" customHeight="1">
      <c r="A584" s="30"/>
      <c r="B584" s="31"/>
      <c r="C584" s="31"/>
      <c r="D584" s="46"/>
      <c r="E584" s="30"/>
      <c r="F584" s="30"/>
      <c r="G584" s="50"/>
      <c r="H584" s="47"/>
    </row>
    <row r="585" spans="1:8" s="27" customFormat="1" ht="24.75" customHeight="1">
      <c r="A585" s="30"/>
      <c r="B585" s="31"/>
      <c r="C585" s="31"/>
      <c r="D585" s="46"/>
      <c r="E585" s="30"/>
      <c r="F585" s="30"/>
      <c r="G585" s="50"/>
      <c r="H585" s="47"/>
    </row>
    <row r="586" spans="1:8" s="27" customFormat="1" ht="24.75" customHeight="1">
      <c r="A586" s="30"/>
      <c r="B586" s="31"/>
      <c r="C586" s="31"/>
      <c r="D586" s="46"/>
      <c r="E586" s="30"/>
      <c r="F586" s="30"/>
      <c r="G586" s="50"/>
      <c r="H586" s="47"/>
    </row>
    <row r="587" spans="1:8" s="27" customFormat="1" ht="24.75" customHeight="1">
      <c r="A587" s="30"/>
      <c r="B587" s="31"/>
      <c r="C587" s="31"/>
      <c r="D587" s="46"/>
      <c r="E587" s="30"/>
      <c r="F587" s="30"/>
      <c r="G587" s="50"/>
      <c r="H587" s="47"/>
    </row>
    <row r="588" spans="1:8" s="27" customFormat="1" ht="24.75" customHeight="1">
      <c r="A588" s="30"/>
      <c r="B588" s="31"/>
      <c r="C588" s="31"/>
      <c r="D588" s="46"/>
      <c r="E588" s="30"/>
      <c r="F588" s="30"/>
      <c r="G588" s="50"/>
      <c r="H588" s="47"/>
    </row>
    <row r="589" spans="1:8" s="27" customFormat="1" ht="24.75" customHeight="1">
      <c r="A589" s="30"/>
      <c r="B589" s="31"/>
      <c r="C589" s="31"/>
      <c r="D589" s="46"/>
      <c r="E589" s="30"/>
      <c r="F589" s="30"/>
      <c r="G589" s="50"/>
      <c r="H589" s="47"/>
    </row>
    <row r="590" spans="1:8" s="27" customFormat="1" ht="24.75" customHeight="1">
      <c r="A590" s="30"/>
      <c r="B590" s="31"/>
      <c r="C590" s="31"/>
      <c r="D590" s="46"/>
      <c r="E590" s="30"/>
      <c r="F590" s="30"/>
      <c r="G590" s="50"/>
      <c r="H590" s="47"/>
    </row>
    <row r="591" spans="1:8" s="27" customFormat="1" ht="24.75" customHeight="1">
      <c r="A591" s="30"/>
      <c r="B591" s="31"/>
      <c r="C591" s="31"/>
      <c r="D591" s="46"/>
      <c r="E591" s="30"/>
      <c r="F591" s="30"/>
      <c r="G591" s="50"/>
      <c r="H591" s="47"/>
    </row>
    <row r="592" spans="1:8" s="27" customFormat="1" ht="24.75" customHeight="1">
      <c r="A592" s="30"/>
      <c r="B592" s="31"/>
      <c r="C592" s="31"/>
      <c r="D592" s="46"/>
      <c r="E592" s="30"/>
      <c r="F592" s="30"/>
      <c r="G592" s="50"/>
      <c r="H592" s="47"/>
    </row>
    <row r="593" spans="1:8" s="27" customFormat="1" ht="24.75" customHeight="1">
      <c r="A593" s="30"/>
      <c r="B593" s="31"/>
      <c r="C593" s="31"/>
      <c r="D593" s="46"/>
      <c r="E593" s="30"/>
      <c r="F593" s="30"/>
      <c r="G593" s="50"/>
      <c r="H593" s="47"/>
    </row>
    <row r="594" spans="1:8" s="27" customFormat="1" ht="24.75" customHeight="1">
      <c r="A594" s="30"/>
      <c r="B594" s="31"/>
      <c r="C594" s="31"/>
      <c r="D594" s="46"/>
      <c r="E594" s="30"/>
      <c r="F594" s="30"/>
      <c r="G594" s="50"/>
      <c r="H594" s="47"/>
    </row>
    <row r="595" spans="1:8" s="27" customFormat="1" ht="24.75" customHeight="1">
      <c r="A595" s="30"/>
      <c r="B595" s="31"/>
      <c r="C595" s="31"/>
      <c r="D595" s="46"/>
      <c r="E595" s="30"/>
      <c r="F595" s="30"/>
      <c r="G595" s="50"/>
      <c r="H595" s="47"/>
    </row>
    <row r="596" spans="1:8" s="27" customFormat="1" ht="24.75" customHeight="1">
      <c r="A596" s="30"/>
      <c r="B596" s="31"/>
      <c r="C596" s="31"/>
      <c r="D596" s="46"/>
      <c r="E596" s="30"/>
      <c r="F596" s="30"/>
      <c r="G596" s="50"/>
      <c r="H596" s="47"/>
    </row>
    <row r="597" spans="1:8" s="27" customFormat="1" ht="24.75" customHeight="1">
      <c r="A597" s="30"/>
      <c r="B597" s="31"/>
      <c r="C597" s="31"/>
      <c r="D597" s="46"/>
      <c r="E597" s="30"/>
      <c r="F597" s="30"/>
      <c r="G597" s="50"/>
      <c r="H597" s="47"/>
    </row>
    <row r="598" spans="1:8" s="27" customFormat="1" ht="24.75" customHeight="1">
      <c r="A598" s="30"/>
      <c r="B598" s="31"/>
      <c r="C598" s="31"/>
      <c r="D598" s="46"/>
      <c r="E598" s="30"/>
      <c r="F598" s="30"/>
      <c r="G598" s="50"/>
      <c r="H598" s="47"/>
    </row>
    <row r="599" spans="1:8" s="27" customFormat="1" ht="24.75" customHeight="1">
      <c r="A599" s="30"/>
      <c r="B599" s="31"/>
      <c r="C599" s="31"/>
      <c r="D599" s="46"/>
      <c r="E599" s="30"/>
      <c r="F599" s="30"/>
      <c r="G599" s="50"/>
      <c r="H599" s="47"/>
    </row>
    <row r="600" spans="1:8" s="27" customFormat="1" ht="24.75" customHeight="1">
      <c r="A600" s="30"/>
      <c r="B600" s="31"/>
      <c r="C600" s="31"/>
      <c r="D600" s="46"/>
      <c r="E600" s="30"/>
      <c r="F600" s="30"/>
      <c r="G600" s="50"/>
      <c r="H600" s="47"/>
    </row>
    <row r="601" spans="1:8" s="27" customFormat="1" ht="24.75" customHeight="1">
      <c r="A601" s="30"/>
      <c r="B601" s="31"/>
      <c r="C601" s="31"/>
      <c r="D601" s="46"/>
      <c r="E601" s="30"/>
      <c r="F601" s="30"/>
      <c r="G601" s="50"/>
      <c r="H601" s="47"/>
    </row>
    <row r="602" spans="1:8" s="27" customFormat="1" ht="24.75" customHeight="1">
      <c r="A602" s="30"/>
      <c r="B602" s="31"/>
      <c r="C602" s="31"/>
      <c r="D602" s="46"/>
      <c r="E602" s="30"/>
      <c r="F602" s="30"/>
      <c r="G602" s="50"/>
      <c r="H602" s="47"/>
    </row>
    <row r="603" spans="1:8" s="27" customFormat="1" ht="24.75" customHeight="1">
      <c r="A603" s="30"/>
      <c r="B603" s="31"/>
      <c r="C603" s="31"/>
      <c r="D603" s="46"/>
      <c r="E603" s="30"/>
      <c r="F603" s="30"/>
      <c r="G603" s="50"/>
      <c r="H603" s="47"/>
    </row>
    <row r="604" spans="1:8" s="27" customFormat="1" ht="24.75" customHeight="1">
      <c r="A604" s="30"/>
      <c r="B604" s="31"/>
      <c r="C604" s="31"/>
      <c r="D604" s="46"/>
      <c r="E604" s="30"/>
      <c r="F604" s="30"/>
      <c r="G604" s="50"/>
      <c r="H604" s="47"/>
    </row>
    <row r="605" spans="1:8" s="27" customFormat="1" ht="24.75" customHeight="1">
      <c r="A605" s="30"/>
      <c r="B605" s="31"/>
      <c r="C605" s="31"/>
      <c r="D605" s="46"/>
      <c r="E605" s="30"/>
      <c r="F605" s="30"/>
      <c r="G605" s="50"/>
      <c r="H605" s="47"/>
    </row>
    <row r="606" spans="1:8" s="27" customFormat="1" ht="24.75" customHeight="1">
      <c r="A606" s="30"/>
      <c r="B606" s="31"/>
      <c r="C606" s="31"/>
      <c r="D606" s="46"/>
      <c r="E606" s="30"/>
      <c r="F606" s="30"/>
      <c r="G606" s="50"/>
      <c r="H606" s="47"/>
    </row>
    <row r="607" spans="1:8" s="27" customFormat="1" ht="24.75" customHeight="1">
      <c r="A607" s="30"/>
      <c r="B607" s="31"/>
      <c r="C607" s="31"/>
      <c r="D607" s="46"/>
      <c r="E607" s="30"/>
      <c r="F607" s="30"/>
      <c r="G607" s="50"/>
      <c r="H607" s="47"/>
    </row>
    <row r="608" spans="1:8" s="27" customFormat="1" ht="24.75" customHeight="1">
      <c r="A608" s="30"/>
      <c r="B608" s="31"/>
      <c r="C608" s="31"/>
      <c r="D608" s="46"/>
      <c r="E608" s="30"/>
      <c r="F608" s="30"/>
      <c r="G608" s="50"/>
      <c r="H608" s="47"/>
    </row>
    <row r="609" spans="1:8" s="27" customFormat="1" ht="24.75" customHeight="1">
      <c r="A609" s="30"/>
      <c r="B609" s="31"/>
      <c r="C609" s="31"/>
      <c r="D609" s="46"/>
      <c r="E609" s="30"/>
      <c r="F609" s="30"/>
      <c r="G609" s="50"/>
      <c r="H609" s="47"/>
    </row>
    <row r="610" spans="1:8" s="27" customFormat="1" ht="24.75" customHeight="1">
      <c r="A610" s="30"/>
      <c r="B610" s="31"/>
      <c r="C610" s="31"/>
      <c r="D610" s="46"/>
      <c r="E610" s="30"/>
      <c r="F610" s="30"/>
      <c r="G610" s="50"/>
      <c r="H610" s="47"/>
    </row>
    <row r="611" spans="1:8" s="27" customFormat="1" ht="24.75" customHeight="1">
      <c r="A611" s="30"/>
      <c r="B611" s="31"/>
      <c r="C611" s="31"/>
      <c r="D611" s="46"/>
      <c r="E611" s="30"/>
      <c r="F611" s="30"/>
      <c r="G611" s="50"/>
      <c r="H611" s="47"/>
    </row>
    <row r="612" spans="1:8" s="27" customFormat="1" ht="24.75" customHeight="1">
      <c r="A612" s="30"/>
      <c r="B612" s="31"/>
      <c r="C612" s="31"/>
      <c r="D612" s="46"/>
      <c r="E612" s="30"/>
      <c r="F612" s="30"/>
      <c r="G612" s="50"/>
      <c r="H612" s="47"/>
    </row>
    <row r="613" spans="1:8" s="27" customFormat="1" ht="24.75" customHeight="1">
      <c r="A613" s="30"/>
      <c r="B613" s="31"/>
      <c r="C613" s="31"/>
      <c r="D613" s="46"/>
      <c r="E613" s="30"/>
      <c r="F613" s="30"/>
      <c r="G613" s="50"/>
      <c r="H613" s="47"/>
    </row>
    <row r="614" spans="1:8" s="27" customFormat="1" ht="24.75" customHeight="1">
      <c r="A614" s="30"/>
      <c r="B614" s="31"/>
      <c r="C614" s="31"/>
      <c r="D614" s="46"/>
      <c r="E614" s="30"/>
      <c r="F614" s="30"/>
      <c r="G614" s="50"/>
      <c r="H614" s="47"/>
    </row>
    <row r="615" spans="1:8" s="27" customFormat="1" ht="24.75" customHeight="1">
      <c r="A615" s="30"/>
      <c r="B615" s="31"/>
      <c r="C615" s="31"/>
      <c r="D615" s="46"/>
      <c r="E615" s="30"/>
      <c r="F615" s="30"/>
      <c r="G615" s="50"/>
      <c r="H615" s="47"/>
    </row>
    <row r="616" spans="1:8" s="27" customFormat="1" ht="24.75" customHeight="1">
      <c r="A616" s="30"/>
      <c r="B616" s="31"/>
      <c r="C616" s="31"/>
      <c r="D616" s="46"/>
      <c r="E616" s="30"/>
      <c r="F616" s="30"/>
      <c r="G616" s="50"/>
      <c r="H616" s="47"/>
    </row>
    <row r="617" spans="1:8" s="27" customFormat="1" ht="24.75" customHeight="1">
      <c r="A617" s="30"/>
      <c r="B617" s="31"/>
      <c r="C617" s="31"/>
      <c r="D617" s="46"/>
      <c r="E617" s="30"/>
      <c r="F617" s="30"/>
      <c r="G617" s="50"/>
      <c r="H617" s="47"/>
    </row>
    <row r="618" spans="1:8" s="27" customFormat="1" ht="24.75" customHeight="1">
      <c r="A618" s="30"/>
      <c r="B618" s="31"/>
      <c r="C618" s="31"/>
      <c r="D618" s="46"/>
      <c r="E618" s="30"/>
      <c r="F618" s="30"/>
      <c r="G618" s="50"/>
      <c r="H618" s="47"/>
    </row>
    <row r="619" spans="1:8" s="27" customFormat="1" ht="24.75" customHeight="1">
      <c r="A619" s="30"/>
      <c r="B619" s="31"/>
      <c r="C619" s="31"/>
      <c r="D619" s="46"/>
      <c r="E619" s="30"/>
      <c r="F619" s="30"/>
      <c r="G619" s="50"/>
      <c r="H619" s="47"/>
    </row>
    <row r="620" spans="1:8" s="27" customFormat="1" ht="24.75" customHeight="1">
      <c r="A620" s="30"/>
      <c r="B620" s="31"/>
      <c r="C620" s="31"/>
      <c r="D620" s="46"/>
      <c r="E620" s="30"/>
      <c r="F620" s="30"/>
      <c r="G620" s="50"/>
      <c r="H620" s="47"/>
    </row>
    <row r="621" spans="1:8" s="27" customFormat="1" ht="24.75" customHeight="1">
      <c r="A621" s="30"/>
      <c r="B621" s="31"/>
      <c r="C621" s="31"/>
      <c r="D621" s="46"/>
      <c r="E621" s="30"/>
      <c r="F621" s="30"/>
      <c r="G621" s="50"/>
      <c r="H621" s="47"/>
    </row>
    <row r="622" spans="1:8" s="27" customFormat="1" ht="24.75" customHeight="1">
      <c r="A622" s="30"/>
      <c r="B622" s="31"/>
      <c r="C622" s="31"/>
      <c r="D622" s="46"/>
      <c r="E622" s="30"/>
      <c r="F622" s="30"/>
      <c r="G622" s="50"/>
      <c r="H622" s="47"/>
    </row>
    <row r="623" spans="1:8" s="27" customFormat="1" ht="24.75" customHeight="1">
      <c r="A623" s="30"/>
      <c r="B623" s="31"/>
      <c r="C623" s="31"/>
      <c r="D623" s="46"/>
      <c r="E623" s="30"/>
      <c r="F623" s="30"/>
      <c r="G623" s="50"/>
      <c r="H623" s="47"/>
    </row>
    <row r="624" spans="1:8" s="27" customFormat="1" ht="24.75" customHeight="1">
      <c r="A624" s="30"/>
      <c r="B624" s="31"/>
      <c r="C624" s="31"/>
      <c r="D624" s="46"/>
      <c r="E624" s="30"/>
      <c r="F624" s="30"/>
      <c r="G624" s="50"/>
      <c r="H624" s="47"/>
    </row>
    <row r="625" spans="1:8" s="27" customFormat="1" ht="24.75" customHeight="1">
      <c r="A625" s="30"/>
      <c r="B625" s="31"/>
      <c r="C625" s="31"/>
      <c r="D625" s="46"/>
      <c r="E625" s="30"/>
      <c r="F625" s="30"/>
      <c r="G625" s="50"/>
      <c r="H625" s="47"/>
    </row>
    <row r="626" spans="1:8" s="27" customFormat="1" ht="24.75" customHeight="1">
      <c r="A626" s="30"/>
      <c r="B626" s="31"/>
      <c r="C626" s="31"/>
      <c r="D626" s="46"/>
      <c r="E626" s="30"/>
      <c r="F626" s="30"/>
      <c r="G626" s="50"/>
      <c r="H626" s="47"/>
    </row>
    <row r="627" spans="1:8" s="27" customFormat="1" ht="24.75" customHeight="1">
      <c r="A627" s="30"/>
      <c r="B627" s="31"/>
      <c r="C627" s="31"/>
      <c r="D627" s="46"/>
      <c r="E627" s="30"/>
      <c r="F627" s="30"/>
      <c r="G627" s="50"/>
      <c r="H627" s="47"/>
    </row>
    <row r="628" spans="1:8" s="27" customFormat="1" ht="24.75" customHeight="1">
      <c r="A628" s="30"/>
      <c r="B628" s="31"/>
      <c r="C628" s="31"/>
      <c r="D628" s="46"/>
      <c r="E628" s="30"/>
      <c r="F628" s="30"/>
      <c r="G628" s="50"/>
      <c r="H628" s="47"/>
    </row>
    <row r="629" spans="1:8" s="27" customFormat="1" ht="24.75" customHeight="1">
      <c r="A629" s="30"/>
      <c r="B629" s="31"/>
      <c r="C629" s="31"/>
      <c r="D629" s="46"/>
      <c r="E629" s="30"/>
      <c r="F629" s="30"/>
      <c r="G629" s="50"/>
      <c r="H629" s="47"/>
    </row>
    <row r="630" spans="1:8" s="27" customFormat="1" ht="24.75" customHeight="1">
      <c r="A630" s="30"/>
      <c r="B630" s="31"/>
      <c r="C630" s="31"/>
      <c r="D630" s="46"/>
      <c r="E630" s="30"/>
      <c r="F630" s="30"/>
      <c r="G630" s="50"/>
      <c r="H630" s="47"/>
    </row>
    <row r="631" spans="1:8" s="27" customFormat="1" ht="24.75" customHeight="1">
      <c r="A631" s="30"/>
      <c r="B631" s="31"/>
      <c r="C631" s="31"/>
      <c r="D631" s="46"/>
      <c r="E631" s="30"/>
      <c r="F631" s="30"/>
      <c r="G631" s="50"/>
      <c r="H631" s="47"/>
    </row>
    <row r="632" spans="1:8" s="27" customFormat="1" ht="24.75" customHeight="1">
      <c r="A632" s="30"/>
      <c r="B632" s="31"/>
      <c r="C632" s="31"/>
      <c r="D632" s="46"/>
      <c r="E632" s="30"/>
      <c r="F632" s="30"/>
      <c r="G632" s="50"/>
      <c r="H632" s="47"/>
    </row>
    <row r="633" spans="1:8" s="27" customFormat="1" ht="24.75" customHeight="1">
      <c r="A633" s="30"/>
      <c r="B633" s="31"/>
      <c r="C633" s="31"/>
      <c r="D633" s="46"/>
      <c r="E633" s="30"/>
      <c r="F633" s="30"/>
      <c r="G633" s="50"/>
      <c r="H633" s="47"/>
    </row>
    <row r="634" spans="1:8" s="27" customFormat="1" ht="24.75" customHeight="1">
      <c r="A634" s="30"/>
      <c r="B634" s="31"/>
      <c r="C634" s="31"/>
      <c r="D634" s="46"/>
      <c r="E634" s="30"/>
      <c r="F634" s="30"/>
      <c r="G634" s="50"/>
      <c r="H634" s="47"/>
    </row>
    <row r="635" spans="1:8" s="27" customFormat="1" ht="24.75" customHeight="1">
      <c r="A635" s="30"/>
      <c r="B635" s="31"/>
      <c r="C635" s="31"/>
      <c r="D635" s="46"/>
      <c r="E635" s="30"/>
      <c r="F635" s="30"/>
      <c r="G635" s="50"/>
      <c r="H635" s="47"/>
    </row>
    <row r="636" spans="1:8" s="27" customFormat="1" ht="24.75" customHeight="1">
      <c r="A636" s="30"/>
      <c r="B636" s="31"/>
      <c r="C636" s="31"/>
      <c r="D636" s="46"/>
      <c r="E636" s="30"/>
      <c r="F636" s="30"/>
      <c r="G636" s="50"/>
      <c r="H636" s="47"/>
    </row>
    <row r="637" spans="1:8" s="27" customFormat="1" ht="24.75" customHeight="1">
      <c r="A637" s="30"/>
      <c r="B637" s="31"/>
      <c r="C637" s="31"/>
      <c r="D637" s="46"/>
      <c r="E637" s="30"/>
      <c r="F637" s="30"/>
      <c r="G637" s="50"/>
      <c r="H637" s="47"/>
    </row>
    <row r="638" spans="1:8" s="27" customFormat="1" ht="24.75" customHeight="1">
      <c r="A638" s="30"/>
      <c r="B638" s="31"/>
      <c r="C638" s="31"/>
      <c r="D638" s="46"/>
      <c r="E638" s="30"/>
      <c r="F638" s="30"/>
      <c r="G638" s="50"/>
      <c r="H638" s="47"/>
    </row>
    <row r="639" spans="1:8" s="27" customFormat="1" ht="24.75" customHeight="1">
      <c r="A639" s="30"/>
      <c r="B639" s="31"/>
      <c r="C639" s="31"/>
      <c r="D639" s="46"/>
      <c r="E639" s="30"/>
      <c r="F639" s="30"/>
      <c r="G639" s="50"/>
      <c r="H639" s="47"/>
    </row>
    <row r="640" spans="1:8" s="27" customFormat="1" ht="24.75" customHeight="1">
      <c r="A640" s="30"/>
      <c r="B640" s="31"/>
      <c r="C640" s="31"/>
      <c r="D640" s="46"/>
      <c r="E640" s="30"/>
      <c r="F640" s="30"/>
      <c r="G640" s="50"/>
      <c r="H640" s="47"/>
    </row>
    <row r="641" spans="1:8" s="27" customFormat="1" ht="24.75" customHeight="1">
      <c r="A641" s="30"/>
      <c r="B641" s="31"/>
      <c r="C641" s="31"/>
      <c r="D641" s="46"/>
      <c r="E641" s="30"/>
      <c r="F641" s="30"/>
      <c r="G641" s="50"/>
      <c r="H641" s="47"/>
    </row>
    <row r="642" spans="1:8" s="27" customFormat="1" ht="24.75" customHeight="1">
      <c r="A642" s="30"/>
      <c r="B642" s="31"/>
      <c r="C642" s="31"/>
      <c r="D642" s="46"/>
      <c r="E642" s="30"/>
      <c r="F642" s="30"/>
      <c r="G642" s="50"/>
      <c r="H642" s="47"/>
    </row>
    <row r="643" spans="1:8" s="27" customFormat="1" ht="24.75" customHeight="1">
      <c r="A643" s="30"/>
      <c r="B643" s="31"/>
      <c r="C643" s="31"/>
      <c r="D643" s="46"/>
      <c r="E643" s="30"/>
      <c r="F643" s="30"/>
      <c r="G643" s="50"/>
      <c r="H643" s="47"/>
    </row>
    <row r="644" spans="1:8" s="27" customFormat="1" ht="24.75" customHeight="1">
      <c r="A644" s="30"/>
      <c r="B644" s="31"/>
      <c r="C644" s="31"/>
      <c r="D644" s="46"/>
      <c r="E644" s="30"/>
      <c r="F644" s="30"/>
      <c r="G644" s="50"/>
      <c r="H644" s="47"/>
    </row>
    <row r="645" spans="1:8" s="27" customFormat="1" ht="24.75" customHeight="1">
      <c r="A645" s="30"/>
      <c r="B645" s="31"/>
      <c r="C645" s="31"/>
      <c r="D645" s="46"/>
      <c r="E645" s="30"/>
      <c r="F645" s="30"/>
      <c r="G645" s="50"/>
      <c r="H645" s="47"/>
    </row>
    <row r="646" spans="1:8" s="27" customFormat="1" ht="24.75" customHeight="1">
      <c r="A646" s="30"/>
      <c r="B646" s="31"/>
      <c r="C646" s="31"/>
      <c r="D646" s="46"/>
      <c r="E646" s="30"/>
      <c r="F646" s="30"/>
      <c r="G646" s="50"/>
      <c r="H646" s="47"/>
    </row>
    <row r="647" spans="1:8" s="27" customFormat="1" ht="24.75" customHeight="1">
      <c r="A647" s="30"/>
      <c r="B647" s="31"/>
      <c r="C647" s="31"/>
      <c r="D647" s="46"/>
      <c r="E647" s="30"/>
      <c r="F647" s="30"/>
      <c r="G647" s="50"/>
      <c r="H647" s="47"/>
    </row>
    <row r="648" spans="1:8" s="27" customFormat="1" ht="24.75" customHeight="1">
      <c r="A648" s="30"/>
      <c r="B648" s="31"/>
      <c r="C648" s="31"/>
      <c r="D648" s="46"/>
      <c r="E648" s="30"/>
      <c r="F648" s="30"/>
      <c r="G648" s="50"/>
      <c r="H648" s="47"/>
    </row>
    <row r="649" spans="1:8" s="27" customFormat="1" ht="24.75" customHeight="1">
      <c r="A649" s="30"/>
      <c r="B649" s="31"/>
      <c r="C649" s="31"/>
      <c r="D649" s="46"/>
      <c r="E649" s="30"/>
      <c r="F649" s="30"/>
      <c r="G649" s="50"/>
      <c r="H649" s="47"/>
    </row>
    <row r="650" spans="1:8" s="27" customFormat="1" ht="24.75" customHeight="1">
      <c r="A650" s="30"/>
      <c r="B650" s="31"/>
      <c r="C650" s="31"/>
      <c r="D650" s="46"/>
      <c r="E650" s="30"/>
      <c r="F650" s="30"/>
      <c r="G650" s="50"/>
      <c r="H650" s="47"/>
    </row>
    <row r="651" spans="1:8" s="27" customFormat="1" ht="24.75" customHeight="1">
      <c r="A651" s="30"/>
      <c r="B651" s="31"/>
      <c r="C651" s="31"/>
      <c r="D651" s="46"/>
      <c r="E651" s="30"/>
      <c r="F651" s="30"/>
      <c r="G651" s="50"/>
      <c r="H651" s="47"/>
    </row>
    <row r="652" spans="1:8" s="27" customFormat="1" ht="24.75" customHeight="1">
      <c r="A652" s="30"/>
      <c r="B652" s="31"/>
      <c r="C652" s="31"/>
      <c r="D652" s="46"/>
      <c r="E652" s="30"/>
      <c r="F652" s="30"/>
      <c r="G652" s="50"/>
      <c r="H652" s="47"/>
    </row>
    <row r="653" spans="1:8" s="27" customFormat="1" ht="24.75" customHeight="1">
      <c r="A653" s="30"/>
      <c r="B653" s="31"/>
      <c r="C653" s="31"/>
      <c r="D653" s="46"/>
      <c r="E653" s="30"/>
      <c r="F653" s="30"/>
      <c r="G653" s="50"/>
      <c r="H653" s="47"/>
    </row>
    <row r="654" spans="1:8" s="27" customFormat="1" ht="24.75" customHeight="1">
      <c r="A654" s="30"/>
      <c r="B654" s="31"/>
      <c r="C654" s="31"/>
      <c r="D654" s="46"/>
      <c r="E654" s="30"/>
      <c r="F654" s="30"/>
      <c r="G654" s="50"/>
      <c r="H654" s="47"/>
    </row>
    <row r="655" spans="1:8" s="27" customFormat="1" ht="24.75" customHeight="1">
      <c r="A655" s="30"/>
      <c r="B655" s="31"/>
      <c r="C655" s="31"/>
      <c r="D655" s="46"/>
      <c r="E655" s="30"/>
      <c r="F655" s="30"/>
      <c r="G655" s="50"/>
      <c r="H655" s="47"/>
    </row>
    <row r="656" spans="1:8" s="27" customFormat="1" ht="24.75" customHeight="1">
      <c r="A656" s="30"/>
      <c r="B656" s="31"/>
      <c r="C656" s="31"/>
      <c r="D656" s="46"/>
      <c r="E656" s="30"/>
      <c r="F656" s="30"/>
      <c r="G656" s="50"/>
      <c r="H656" s="47"/>
    </row>
    <row r="657" spans="1:8" s="27" customFormat="1" ht="24.75" customHeight="1">
      <c r="A657" s="30"/>
      <c r="B657" s="31"/>
      <c r="C657" s="31"/>
      <c r="D657" s="46"/>
      <c r="E657" s="30"/>
      <c r="F657" s="30"/>
      <c r="G657" s="50"/>
      <c r="H657" s="47"/>
    </row>
    <row r="658" spans="1:8" s="27" customFormat="1" ht="24.75" customHeight="1">
      <c r="A658" s="30"/>
      <c r="B658" s="31"/>
      <c r="C658" s="31"/>
      <c r="D658" s="46"/>
      <c r="E658" s="30"/>
      <c r="F658" s="30"/>
      <c r="G658" s="50"/>
      <c r="H658" s="47"/>
    </row>
    <row r="659" spans="1:8" s="27" customFormat="1" ht="24.75" customHeight="1">
      <c r="A659" s="30"/>
      <c r="B659" s="31"/>
      <c r="C659" s="31"/>
      <c r="D659" s="46"/>
      <c r="E659" s="30"/>
      <c r="F659" s="30"/>
      <c r="G659" s="50"/>
      <c r="H659" s="47"/>
    </row>
    <row r="660" spans="1:8" s="27" customFormat="1" ht="24.75" customHeight="1">
      <c r="A660" s="30"/>
      <c r="B660" s="31"/>
      <c r="C660" s="31"/>
      <c r="D660" s="46"/>
      <c r="E660" s="30"/>
      <c r="F660" s="30"/>
      <c r="G660" s="50"/>
      <c r="H660" s="47"/>
    </row>
    <row r="661" spans="1:8" s="27" customFormat="1" ht="24.75" customHeight="1">
      <c r="A661" s="30"/>
      <c r="B661" s="31"/>
      <c r="C661" s="31"/>
      <c r="D661" s="46"/>
      <c r="E661" s="30"/>
      <c r="F661" s="30"/>
      <c r="G661" s="50"/>
      <c r="H661" s="47"/>
    </row>
    <row r="662" spans="1:8" s="27" customFormat="1" ht="24.75" customHeight="1">
      <c r="A662" s="30"/>
      <c r="B662" s="31"/>
      <c r="C662" s="31"/>
      <c r="D662" s="46"/>
      <c r="E662" s="30"/>
      <c r="F662" s="30"/>
      <c r="G662" s="50"/>
      <c r="H662" s="47"/>
    </row>
    <row r="663" spans="1:8" s="27" customFormat="1" ht="24.75" customHeight="1">
      <c r="A663" s="30"/>
      <c r="B663" s="31"/>
      <c r="C663" s="31"/>
      <c r="D663" s="46"/>
      <c r="E663" s="30"/>
      <c r="F663" s="30"/>
      <c r="G663" s="50"/>
      <c r="H663" s="47"/>
    </row>
    <row r="664" spans="1:8" s="27" customFormat="1" ht="24.75" customHeight="1">
      <c r="A664" s="30"/>
      <c r="B664" s="31"/>
      <c r="C664" s="31"/>
      <c r="D664" s="46"/>
      <c r="E664" s="30"/>
      <c r="F664" s="30"/>
      <c r="G664" s="50"/>
      <c r="H664" s="47"/>
    </row>
    <row r="665" spans="1:8" s="27" customFormat="1" ht="24.75" customHeight="1">
      <c r="A665" s="30"/>
      <c r="B665" s="31"/>
      <c r="C665" s="31"/>
      <c r="D665" s="46"/>
      <c r="E665" s="30"/>
      <c r="F665" s="30"/>
      <c r="G665" s="50"/>
      <c r="H665" s="47"/>
    </row>
    <row r="666" spans="1:8" s="27" customFormat="1" ht="24.75" customHeight="1">
      <c r="A666" s="30"/>
      <c r="B666" s="31"/>
      <c r="C666" s="31"/>
      <c r="D666" s="46"/>
      <c r="E666" s="30"/>
      <c r="F666" s="30"/>
      <c r="G666" s="50"/>
      <c r="H666" s="47"/>
    </row>
    <row r="667" spans="1:8" s="27" customFormat="1" ht="24.75" customHeight="1">
      <c r="A667" s="30"/>
      <c r="B667" s="31"/>
      <c r="C667" s="31"/>
      <c r="D667" s="46"/>
      <c r="E667" s="30"/>
      <c r="F667" s="30"/>
      <c r="G667" s="50"/>
      <c r="H667" s="47"/>
    </row>
    <row r="668" spans="1:8" s="27" customFormat="1" ht="24.75" customHeight="1">
      <c r="A668" s="30"/>
      <c r="B668" s="31"/>
      <c r="C668" s="31"/>
      <c r="D668" s="46"/>
      <c r="E668" s="30"/>
      <c r="F668" s="30"/>
      <c r="G668" s="50"/>
      <c r="H668" s="47"/>
    </row>
    <row r="669" spans="1:8" s="27" customFormat="1" ht="24.75" customHeight="1">
      <c r="A669" s="30"/>
      <c r="B669" s="31"/>
      <c r="C669" s="31"/>
      <c r="D669" s="46"/>
      <c r="E669" s="30"/>
      <c r="F669" s="30"/>
      <c r="G669" s="50"/>
      <c r="H669" s="47"/>
    </row>
    <row r="670" spans="1:8" s="27" customFormat="1" ht="24.75" customHeight="1">
      <c r="A670" s="30"/>
      <c r="B670" s="31"/>
      <c r="C670" s="31"/>
      <c r="D670" s="46"/>
      <c r="E670" s="30"/>
      <c r="F670" s="30"/>
      <c r="G670" s="50"/>
      <c r="H670" s="47"/>
    </row>
    <row r="671" spans="1:8" s="27" customFormat="1" ht="24.75" customHeight="1">
      <c r="A671" s="30"/>
      <c r="B671" s="31"/>
      <c r="C671" s="31"/>
      <c r="D671" s="46"/>
      <c r="E671" s="30"/>
      <c r="F671" s="30"/>
      <c r="G671" s="50"/>
      <c r="H671" s="47"/>
    </row>
    <row r="672" spans="1:8" s="27" customFormat="1" ht="24.75" customHeight="1">
      <c r="A672" s="30"/>
      <c r="B672" s="31"/>
      <c r="C672" s="31"/>
      <c r="D672" s="46"/>
      <c r="E672" s="30"/>
      <c r="F672" s="30"/>
      <c r="G672" s="50"/>
      <c r="H672" s="47"/>
    </row>
    <row r="673" spans="1:8" s="27" customFormat="1" ht="24.75" customHeight="1">
      <c r="A673" s="30"/>
      <c r="B673" s="31"/>
      <c r="C673" s="31"/>
      <c r="D673" s="46"/>
      <c r="E673" s="30"/>
      <c r="F673" s="30"/>
      <c r="G673" s="50"/>
      <c r="H673" s="47"/>
    </row>
    <row r="674" spans="1:8" s="27" customFormat="1" ht="24.75" customHeight="1">
      <c r="A674" s="30"/>
      <c r="B674" s="31"/>
      <c r="C674" s="31"/>
      <c r="D674" s="46"/>
      <c r="E674" s="30"/>
      <c r="F674" s="30"/>
      <c r="G674" s="50"/>
      <c r="H674" s="47"/>
    </row>
    <row r="675" spans="1:8" s="27" customFormat="1" ht="24.75" customHeight="1">
      <c r="A675" s="30"/>
      <c r="B675" s="31"/>
      <c r="C675" s="31"/>
      <c r="D675" s="46"/>
      <c r="E675" s="30"/>
      <c r="F675" s="30"/>
      <c r="G675" s="50"/>
      <c r="H675" s="47"/>
    </row>
    <row r="676" spans="1:8" s="27" customFormat="1" ht="24.75" customHeight="1">
      <c r="A676" s="30"/>
      <c r="B676" s="31"/>
      <c r="C676" s="31"/>
      <c r="D676" s="46"/>
      <c r="E676" s="30"/>
      <c r="F676" s="30"/>
      <c r="G676" s="50"/>
      <c r="H676" s="47"/>
    </row>
    <row r="677" spans="1:8" s="27" customFormat="1" ht="24.75" customHeight="1">
      <c r="A677" s="30"/>
      <c r="B677" s="31"/>
      <c r="C677" s="31"/>
      <c r="D677" s="46"/>
      <c r="E677" s="30"/>
      <c r="F677" s="30"/>
      <c r="G677" s="50"/>
      <c r="H677" s="47"/>
    </row>
    <row r="678" spans="1:8" s="27" customFormat="1" ht="24.75" customHeight="1">
      <c r="A678" s="30"/>
      <c r="B678" s="31"/>
      <c r="C678" s="31"/>
      <c r="D678" s="46"/>
      <c r="E678" s="30"/>
      <c r="F678" s="30"/>
      <c r="G678" s="50"/>
      <c r="H678" s="47"/>
    </row>
    <row r="679" spans="1:8" s="27" customFormat="1" ht="24.75" customHeight="1">
      <c r="A679" s="30"/>
      <c r="B679" s="31"/>
      <c r="C679" s="31"/>
      <c r="D679" s="46"/>
      <c r="E679" s="30"/>
      <c r="F679" s="30"/>
      <c r="G679" s="50"/>
      <c r="H679" s="47"/>
    </row>
    <row r="680" spans="1:8" s="27" customFormat="1" ht="24.75" customHeight="1">
      <c r="A680" s="30"/>
      <c r="B680" s="31"/>
      <c r="C680" s="31"/>
      <c r="D680" s="46"/>
      <c r="E680" s="30"/>
      <c r="F680" s="30"/>
      <c r="G680" s="50"/>
      <c r="H680" s="47"/>
    </row>
    <row r="681" spans="1:8" s="27" customFormat="1" ht="24.75" customHeight="1">
      <c r="A681" s="30"/>
      <c r="B681" s="31"/>
      <c r="C681" s="31"/>
      <c r="D681" s="46"/>
      <c r="E681" s="30"/>
      <c r="F681" s="30"/>
      <c r="G681" s="50"/>
      <c r="H681" s="47"/>
    </row>
    <row r="682" spans="1:8" s="27" customFormat="1" ht="24.75" customHeight="1">
      <c r="A682" s="30"/>
      <c r="B682" s="31"/>
      <c r="C682" s="31"/>
      <c r="D682" s="46"/>
      <c r="E682" s="30"/>
      <c r="F682" s="30"/>
      <c r="G682" s="50"/>
      <c r="H682" s="47"/>
    </row>
    <row r="683" spans="1:8" s="27" customFormat="1" ht="24.75" customHeight="1">
      <c r="A683" s="30"/>
      <c r="B683" s="31"/>
      <c r="C683" s="31"/>
      <c r="D683" s="46"/>
      <c r="E683" s="30"/>
      <c r="F683" s="30"/>
      <c r="G683" s="50"/>
      <c r="H683" s="47"/>
    </row>
    <row r="684" spans="1:8" s="27" customFormat="1" ht="24.75" customHeight="1">
      <c r="A684" s="30"/>
      <c r="B684" s="31"/>
      <c r="C684" s="31"/>
      <c r="D684" s="46"/>
      <c r="E684" s="30"/>
      <c r="F684" s="30"/>
      <c r="G684" s="50"/>
      <c r="H684" s="47"/>
    </row>
    <row r="685" spans="1:8" s="27" customFormat="1" ht="24.75" customHeight="1">
      <c r="A685" s="30"/>
      <c r="B685" s="31"/>
      <c r="C685" s="31"/>
      <c r="D685" s="46"/>
      <c r="E685" s="30"/>
      <c r="F685" s="30"/>
      <c r="G685" s="50"/>
      <c r="H685" s="47"/>
    </row>
    <row r="686" spans="1:8" s="27" customFormat="1" ht="24.75" customHeight="1">
      <c r="A686" s="30"/>
      <c r="B686" s="31"/>
      <c r="C686" s="31"/>
      <c r="D686" s="46"/>
      <c r="E686" s="30"/>
      <c r="F686" s="30"/>
      <c r="G686" s="50"/>
      <c r="H686" s="47"/>
    </row>
    <row r="687" spans="1:8" s="27" customFormat="1" ht="24.75" customHeight="1">
      <c r="A687" s="30"/>
      <c r="B687" s="31"/>
      <c r="C687" s="31"/>
      <c r="D687" s="46"/>
      <c r="E687" s="30"/>
      <c r="F687" s="30"/>
      <c r="G687" s="50"/>
      <c r="H687" s="47"/>
    </row>
    <row r="688" spans="1:8" s="27" customFormat="1" ht="24.75" customHeight="1">
      <c r="A688" s="30"/>
      <c r="B688" s="31"/>
      <c r="C688" s="31"/>
      <c r="D688" s="46"/>
      <c r="E688" s="30"/>
      <c r="F688" s="30"/>
      <c r="G688" s="50"/>
      <c r="H688" s="47"/>
    </row>
    <row r="689" spans="1:8" s="27" customFormat="1" ht="24.75" customHeight="1">
      <c r="A689" s="30"/>
      <c r="B689" s="31"/>
      <c r="C689" s="31"/>
      <c r="D689" s="46"/>
      <c r="E689" s="30"/>
      <c r="F689" s="30"/>
      <c r="G689" s="50"/>
      <c r="H689" s="47"/>
    </row>
    <row r="690" spans="1:8" s="27" customFormat="1" ht="24.75" customHeight="1">
      <c r="A690" s="30"/>
      <c r="B690" s="31"/>
      <c r="C690" s="31"/>
      <c r="D690" s="46"/>
      <c r="E690" s="30"/>
      <c r="F690" s="30"/>
      <c r="G690" s="50"/>
      <c r="H690" s="47"/>
    </row>
    <row r="691" spans="1:8" s="27" customFormat="1" ht="24.75" customHeight="1">
      <c r="A691" s="30"/>
      <c r="B691" s="31"/>
      <c r="C691" s="31"/>
      <c r="D691" s="46"/>
      <c r="E691" s="30"/>
      <c r="F691" s="30"/>
      <c r="G691" s="50"/>
      <c r="H691" s="47"/>
    </row>
    <row r="692" spans="1:8" s="27" customFormat="1" ht="24.75" customHeight="1">
      <c r="A692" s="30"/>
      <c r="B692" s="31"/>
      <c r="C692" s="31"/>
      <c r="D692" s="46"/>
      <c r="E692" s="30"/>
      <c r="F692" s="30"/>
      <c r="G692" s="50"/>
      <c r="H692" s="47"/>
    </row>
    <row r="693" spans="1:8" s="27" customFormat="1" ht="24.75" customHeight="1">
      <c r="A693" s="30"/>
      <c r="B693" s="31"/>
      <c r="C693" s="31"/>
      <c r="D693" s="46"/>
      <c r="E693" s="30"/>
      <c r="F693" s="30"/>
      <c r="G693" s="50"/>
      <c r="H693" s="47"/>
    </row>
    <row r="694" spans="1:8" s="27" customFormat="1" ht="24.75" customHeight="1">
      <c r="A694" s="30"/>
      <c r="B694" s="31"/>
      <c r="C694" s="31"/>
      <c r="D694" s="46"/>
      <c r="E694" s="30"/>
      <c r="F694" s="30"/>
      <c r="G694" s="50"/>
      <c r="H694" s="47"/>
    </row>
    <row r="695" spans="1:8" s="27" customFormat="1" ht="24.75" customHeight="1">
      <c r="A695" s="30"/>
      <c r="B695" s="31"/>
      <c r="C695" s="31"/>
      <c r="D695" s="46"/>
      <c r="E695" s="30"/>
      <c r="F695" s="30"/>
      <c r="G695" s="50"/>
      <c r="H695" s="47"/>
    </row>
    <row r="696" spans="1:8" s="27" customFormat="1" ht="24.75" customHeight="1">
      <c r="A696" s="30"/>
      <c r="B696" s="31"/>
      <c r="C696" s="31"/>
      <c r="D696" s="46"/>
      <c r="E696" s="30"/>
      <c r="F696" s="30"/>
      <c r="G696" s="50"/>
      <c r="H696" s="47"/>
    </row>
    <row r="697" spans="1:8" s="27" customFormat="1" ht="24.75" customHeight="1">
      <c r="A697" s="30"/>
      <c r="B697" s="31"/>
      <c r="C697" s="31"/>
      <c r="D697" s="46"/>
      <c r="E697" s="30"/>
      <c r="F697" s="30"/>
      <c r="G697" s="50"/>
      <c r="H697" s="47"/>
    </row>
    <row r="698" spans="1:8" s="27" customFormat="1" ht="24.75" customHeight="1">
      <c r="A698" s="30"/>
      <c r="B698" s="31"/>
      <c r="C698" s="31"/>
      <c r="D698" s="46"/>
      <c r="E698" s="30"/>
      <c r="F698" s="30"/>
      <c r="G698" s="50"/>
      <c r="H698" s="47"/>
    </row>
    <row r="699" spans="1:8" s="27" customFormat="1" ht="24.75" customHeight="1">
      <c r="A699" s="30"/>
      <c r="B699" s="31"/>
      <c r="C699" s="31"/>
      <c r="D699" s="46"/>
      <c r="E699" s="30"/>
      <c r="F699" s="30"/>
      <c r="G699" s="50"/>
      <c r="H699" s="47"/>
    </row>
    <row r="700" spans="1:8" s="27" customFormat="1" ht="24.75" customHeight="1">
      <c r="A700" s="30"/>
      <c r="B700" s="31"/>
      <c r="C700" s="31"/>
      <c r="D700" s="46"/>
      <c r="E700" s="30"/>
      <c r="F700" s="30"/>
      <c r="G700" s="50"/>
      <c r="H700" s="47"/>
    </row>
    <row r="701" spans="1:8" s="27" customFormat="1" ht="24.75" customHeight="1">
      <c r="A701" s="30"/>
      <c r="B701" s="31"/>
      <c r="C701" s="31"/>
      <c r="D701" s="46"/>
      <c r="E701" s="30"/>
      <c r="F701" s="30"/>
      <c r="G701" s="50"/>
      <c r="H701" s="47"/>
    </row>
    <row r="702" spans="1:8" s="27" customFormat="1" ht="24.75" customHeight="1">
      <c r="A702" s="30"/>
      <c r="B702" s="31"/>
      <c r="C702" s="31"/>
      <c r="D702" s="46"/>
      <c r="E702" s="30"/>
      <c r="F702" s="30"/>
      <c r="G702" s="50"/>
      <c r="H702" s="47"/>
    </row>
    <row r="703" spans="1:8" s="27" customFormat="1" ht="24.75" customHeight="1">
      <c r="A703" s="30"/>
      <c r="B703" s="31"/>
      <c r="C703" s="31"/>
      <c r="D703" s="46"/>
      <c r="E703" s="30"/>
      <c r="F703" s="30"/>
      <c r="G703" s="50"/>
      <c r="H703" s="47"/>
    </row>
    <row r="704" spans="1:8" s="27" customFormat="1" ht="24.75" customHeight="1">
      <c r="A704" s="30"/>
      <c r="B704" s="31"/>
      <c r="C704" s="31"/>
      <c r="D704" s="46"/>
      <c r="E704" s="30"/>
      <c r="F704" s="30"/>
      <c r="G704" s="50"/>
      <c r="H704" s="47"/>
    </row>
    <row r="705" spans="1:8" s="27" customFormat="1" ht="24.75" customHeight="1">
      <c r="A705" s="30"/>
      <c r="B705" s="31"/>
      <c r="C705" s="31"/>
      <c r="D705" s="46"/>
      <c r="E705" s="30"/>
      <c r="F705" s="30"/>
      <c r="G705" s="50"/>
      <c r="H705" s="47"/>
    </row>
    <row r="706" spans="1:8" s="27" customFormat="1" ht="24.75" customHeight="1">
      <c r="A706" s="30"/>
      <c r="B706" s="31"/>
      <c r="C706" s="31"/>
      <c r="D706" s="46"/>
      <c r="E706" s="30"/>
      <c r="F706" s="30"/>
      <c r="G706" s="50"/>
      <c r="H706" s="47"/>
    </row>
    <row r="707" spans="1:8" s="27" customFormat="1" ht="24.75" customHeight="1">
      <c r="A707" s="30"/>
      <c r="B707" s="31"/>
      <c r="C707" s="31"/>
      <c r="D707" s="46"/>
      <c r="E707" s="30"/>
      <c r="F707" s="30"/>
      <c r="G707" s="50"/>
      <c r="H707" s="47"/>
    </row>
    <row r="708" spans="1:8" s="27" customFormat="1" ht="24.75" customHeight="1">
      <c r="A708" s="30"/>
      <c r="B708" s="31"/>
      <c r="C708" s="31"/>
      <c r="D708" s="46"/>
      <c r="E708" s="30"/>
      <c r="F708" s="30"/>
      <c r="G708" s="50"/>
      <c r="H708" s="47"/>
    </row>
    <row r="709" spans="1:8" s="27" customFormat="1" ht="24.75" customHeight="1">
      <c r="A709" s="30"/>
      <c r="B709" s="31"/>
      <c r="C709" s="31"/>
      <c r="D709" s="46"/>
      <c r="E709" s="30"/>
      <c r="F709" s="30"/>
      <c r="G709" s="50"/>
      <c r="H709" s="47"/>
    </row>
    <row r="710" spans="1:8" s="27" customFormat="1" ht="24.75" customHeight="1">
      <c r="A710" s="30"/>
      <c r="B710" s="31"/>
      <c r="C710" s="31"/>
      <c r="D710" s="46"/>
      <c r="E710" s="30"/>
      <c r="F710" s="30"/>
      <c r="G710" s="50"/>
      <c r="H710" s="47"/>
    </row>
    <row r="711" spans="1:8" s="27" customFormat="1" ht="24.75" customHeight="1">
      <c r="A711" s="30"/>
      <c r="B711" s="31"/>
      <c r="C711" s="31"/>
      <c r="D711" s="46"/>
      <c r="E711" s="30"/>
      <c r="F711" s="30"/>
      <c r="G711" s="50"/>
      <c r="H711" s="47"/>
    </row>
    <row r="712" spans="1:8" s="27" customFormat="1" ht="24.75" customHeight="1">
      <c r="A712" s="30"/>
      <c r="B712" s="31"/>
      <c r="C712" s="31"/>
      <c r="D712" s="46"/>
      <c r="E712" s="30"/>
      <c r="F712" s="30"/>
      <c r="G712" s="50"/>
      <c r="H712" s="47"/>
    </row>
    <row r="713" spans="1:8" s="27" customFormat="1" ht="24.75" customHeight="1">
      <c r="A713" s="30"/>
      <c r="B713" s="31"/>
      <c r="C713" s="31"/>
      <c r="D713" s="46"/>
      <c r="E713" s="30"/>
      <c r="F713" s="30"/>
      <c r="G713" s="50"/>
      <c r="H713" s="47"/>
    </row>
    <row r="714" spans="1:8" s="27" customFormat="1" ht="24.75" customHeight="1">
      <c r="A714" s="30"/>
      <c r="B714" s="31"/>
      <c r="C714" s="31"/>
      <c r="D714" s="46"/>
      <c r="E714" s="30"/>
      <c r="F714" s="30"/>
      <c r="G714" s="50"/>
      <c r="H714" s="47"/>
    </row>
    <row r="715" spans="1:8" s="27" customFormat="1" ht="24.75" customHeight="1">
      <c r="A715" s="30"/>
      <c r="B715" s="31"/>
      <c r="C715" s="31"/>
      <c r="D715" s="46"/>
      <c r="E715" s="30"/>
      <c r="F715" s="30"/>
      <c r="G715" s="50"/>
      <c r="H715" s="47"/>
    </row>
    <row r="716" spans="1:8" s="27" customFormat="1" ht="24.75" customHeight="1">
      <c r="A716" s="30"/>
      <c r="B716" s="31"/>
      <c r="C716" s="31"/>
      <c r="D716" s="46"/>
      <c r="E716" s="30"/>
      <c r="F716" s="30"/>
      <c r="G716" s="50"/>
      <c r="H716" s="47"/>
    </row>
    <row r="717" spans="1:8" s="27" customFormat="1" ht="24.75" customHeight="1">
      <c r="A717" s="30"/>
      <c r="B717" s="31"/>
      <c r="C717" s="31"/>
      <c r="D717" s="46"/>
      <c r="E717" s="30"/>
      <c r="F717" s="30"/>
      <c r="G717" s="50"/>
      <c r="H717" s="47"/>
    </row>
  </sheetData>
  <sheetProtection password="CC21" sheet="1"/>
  <protectedRanges>
    <protectedRange sqref="A3:H717" name="区域1" securityDescriptor=""/>
  </protectedRanges>
  <mergeCells count="1">
    <mergeCell ref="A1:H1"/>
  </mergeCells>
  <phoneticPr fontId="5" type="noConversion"/>
  <pageMargins left="0.69930555555555596" right="0.69930555555555596" top="0.75" bottom="0.75" header="0.3" footer="0.3"/>
  <pageSetup paperSize="9"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dimension ref="A1:T84"/>
  <sheetViews>
    <sheetView workbookViewId="0">
      <selection activeCell="N15" sqref="N15"/>
    </sheetView>
  </sheetViews>
  <sheetFormatPr defaultRowHeight="14.25"/>
  <sheetData>
    <row r="1" spans="1:20" ht="20.25">
      <c r="A1" s="369" t="s">
        <v>476</v>
      </c>
      <c r="B1" s="5"/>
      <c r="C1" s="5"/>
      <c r="D1" s="5"/>
      <c r="E1" s="5"/>
      <c r="F1" s="5"/>
      <c r="G1" s="5"/>
      <c r="H1" s="5"/>
      <c r="I1" s="5"/>
      <c r="J1" s="5"/>
      <c r="K1" s="5"/>
      <c r="L1" s="5"/>
      <c r="M1" s="5"/>
      <c r="N1" s="5"/>
      <c r="O1" s="5"/>
      <c r="P1" s="5"/>
      <c r="Q1" s="5"/>
      <c r="R1" s="5"/>
      <c r="S1" s="5"/>
      <c r="T1" s="26"/>
    </row>
    <row r="2" spans="1:20" ht="20.25">
      <c r="A2" s="5"/>
      <c r="B2" s="6" t="s">
        <v>350</v>
      </c>
      <c r="C2" s="5"/>
      <c r="D2" s="5"/>
      <c r="E2" s="5"/>
      <c r="F2" s="5"/>
      <c r="G2" s="5"/>
      <c r="H2" s="5"/>
      <c r="I2" s="5"/>
      <c r="J2" s="5"/>
      <c r="K2" s="5"/>
      <c r="L2" s="5"/>
      <c r="M2" s="5"/>
      <c r="N2" s="5"/>
      <c r="O2" s="5"/>
      <c r="P2" s="5"/>
      <c r="Q2" s="5"/>
      <c r="R2" s="5"/>
      <c r="S2" s="5"/>
      <c r="T2" s="26"/>
    </row>
    <row r="3" spans="1:20">
      <c r="A3" s="7" t="s">
        <v>38</v>
      </c>
      <c r="B3" s="7" t="s">
        <v>40</v>
      </c>
      <c r="C3" s="7" t="s">
        <v>41</v>
      </c>
      <c r="D3" s="7" t="s">
        <v>351</v>
      </c>
      <c r="E3" s="7" t="s">
        <v>183</v>
      </c>
      <c r="F3" s="7" t="s">
        <v>47</v>
      </c>
      <c r="G3" s="7" t="s">
        <v>352</v>
      </c>
      <c r="H3" s="7" t="s">
        <v>353</v>
      </c>
      <c r="I3" s="20" t="s">
        <v>101</v>
      </c>
      <c r="J3" s="21" t="s">
        <v>131</v>
      </c>
      <c r="K3" s="20" t="s">
        <v>137</v>
      </c>
      <c r="L3" s="21" t="s">
        <v>141</v>
      </c>
      <c r="M3" s="20" t="s">
        <v>145</v>
      </c>
      <c r="N3" s="21" t="s">
        <v>149</v>
      </c>
      <c r="O3" s="21" t="s">
        <v>152</v>
      </c>
      <c r="P3" s="21" t="s">
        <v>155</v>
      </c>
      <c r="Q3" s="21" t="s">
        <v>158</v>
      </c>
      <c r="R3" s="20" t="s">
        <v>161</v>
      </c>
      <c r="S3" s="21" t="s">
        <v>164</v>
      </c>
      <c r="T3" s="20" t="s">
        <v>167</v>
      </c>
    </row>
    <row r="4" spans="1:20" ht="22.5">
      <c r="A4" s="8"/>
      <c r="B4" s="9" t="s">
        <v>354</v>
      </c>
      <c r="C4" s="10"/>
      <c r="D4" s="10"/>
      <c r="E4" s="10"/>
      <c r="F4" s="11"/>
      <c r="G4" s="12" t="e">
        <f>G6/G5</f>
        <v>#DIV/0!</v>
      </c>
      <c r="H4" s="12" t="e">
        <f>H6/H5</f>
        <v>#DIV/0!</v>
      </c>
      <c r="I4" s="22">
        <f>IF(ISERROR(I6/I5),,I6/I5)</f>
        <v>0</v>
      </c>
      <c r="J4" s="22">
        <f t="shared" ref="J4:T4" si="0">IF(ISERROR(J6/J5),,J6/J5)</f>
        <v>0</v>
      </c>
      <c r="K4" s="22">
        <f t="shared" si="0"/>
        <v>0</v>
      </c>
      <c r="L4" s="22">
        <f t="shared" si="0"/>
        <v>0</v>
      </c>
      <c r="M4" s="22">
        <f t="shared" si="0"/>
        <v>0</v>
      </c>
      <c r="N4" s="22">
        <f t="shared" si="0"/>
        <v>0</v>
      </c>
      <c r="O4" s="22">
        <f t="shared" si="0"/>
        <v>0</v>
      </c>
      <c r="P4" s="22">
        <f t="shared" si="0"/>
        <v>0</v>
      </c>
      <c r="Q4" s="22">
        <f t="shared" si="0"/>
        <v>0</v>
      </c>
      <c r="R4" s="22">
        <f t="shared" si="0"/>
        <v>0</v>
      </c>
      <c r="S4" s="22">
        <f t="shared" si="0"/>
        <v>0</v>
      </c>
      <c r="T4" s="22">
        <f t="shared" si="0"/>
        <v>0</v>
      </c>
    </row>
    <row r="5" spans="1:20">
      <c r="A5" s="8"/>
      <c r="B5" s="13" t="s">
        <v>355</v>
      </c>
      <c r="C5" s="14"/>
      <c r="D5" s="14"/>
      <c r="E5" s="14"/>
      <c r="F5" s="15"/>
      <c r="G5" s="16">
        <f>SUM(I5:T5)</f>
        <v>0</v>
      </c>
      <c r="H5" s="16" t="e">
        <f>AVERAGE(I5:T5)</f>
        <v>#DIV/0!</v>
      </c>
      <c r="I5" s="23"/>
      <c r="J5" s="23"/>
      <c r="K5" s="23"/>
      <c r="L5" s="23"/>
      <c r="M5" s="23"/>
      <c r="N5" s="23"/>
      <c r="O5" s="23"/>
      <c r="P5" s="23"/>
      <c r="Q5" s="23"/>
      <c r="R5" s="23"/>
      <c r="S5" s="23"/>
      <c r="T5" s="23"/>
    </row>
    <row r="6" spans="1:20" ht="22.5">
      <c r="A6" s="8"/>
      <c r="B6" s="9" t="s">
        <v>356</v>
      </c>
      <c r="C6" s="10"/>
      <c r="D6" s="10"/>
      <c r="E6" s="10"/>
      <c r="F6" s="11"/>
      <c r="G6" s="17">
        <f>SUM(I6:T6)</f>
        <v>100392.31399999998</v>
      </c>
      <c r="H6" s="17">
        <f>AVERAGE(I6:T6)</f>
        <v>8366.0261666666647</v>
      </c>
      <c r="I6" s="24">
        <f>SUM(I7:I96)</f>
        <v>14425.84</v>
      </c>
      <c r="J6" s="24">
        <f t="shared" ref="J6:T6" si="1">SUM(J7:J96)</f>
        <v>13072.4</v>
      </c>
      <c r="K6" s="24">
        <f t="shared" si="1"/>
        <v>15961.2</v>
      </c>
      <c r="L6" s="24">
        <f t="shared" si="1"/>
        <v>17427.441999999999</v>
      </c>
      <c r="M6" s="24">
        <f t="shared" si="1"/>
        <v>19850.328000000001</v>
      </c>
      <c r="N6" s="24">
        <f t="shared" si="1"/>
        <v>17198.324000000001</v>
      </c>
      <c r="O6" s="24">
        <f t="shared" si="1"/>
        <v>2456.7799999999997</v>
      </c>
      <c r="P6" s="24">
        <f t="shared" si="1"/>
        <v>0</v>
      </c>
      <c r="Q6" s="24">
        <f t="shared" si="1"/>
        <v>0</v>
      </c>
      <c r="R6" s="24">
        <f t="shared" si="1"/>
        <v>0</v>
      </c>
      <c r="S6" s="24">
        <f t="shared" si="1"/>
        <v>0</v>
      </c>
      <c r="T6" s="24">
        <f t="shared" si="1"/>
        <v>0</v>
      </c>
    </row>
    <row r="7" spans="1:20">
      <c r="A7" s="7">
        <v>1</v>
      </c>
      <c r="B7" s="18" t="s">
        <v>102</v>
      </c>
      <c r="C7" s="18" t="s">
        <v>103</v>
      </c>
      <c r="D7" s="18" t="s">
        <v>105</v>
      </c>
      <c r="E7" s="18" t="s">
        <v>104</v>
      </c>
      <c r="F7" s="18" t="s">
        <v>107</v>
      </c>
      <c r="G7" s="16">
        <f t="shared" ref="G7" si="2">SUM(I7:T7)</f>
        <v>52420.316000000006</v>
      </c>
      <c r="H7" s="16">
        <f>IF(ISERROR(AVERAGEIF(I7:T7,"&gt;0")),,AVERAGEIF(I7:T7,"&gt;0"))</f>
        <v>7488.6165714285726</v>
      </c>
      <c r="I7" s="23">
        <f>'1月'!BG7</f>
        <v>8745.84</v>
      </c>
      <c r="J7" s="23">
        <f>'2月'!BG7</f>
        <v>7625.4</v>
      </c>
      <c r="K7" s="23">
        <f>'3月'!BG7</f>
        <v>7577</v>
      </c>
      <c r="L7" s="23">
        <f>'4月'!BG7</f>
        <v>7355.3220000000001</v>
      </c>
      <c r="M7" s="23">
        <f>'5月'!BG7</f>
        <v>10425.984</v>
      </c>
      <c r="N7" s="23">
        <f>'6月'!BG7</f>
        <v>8233.9900000000016</v>
      </c>
      <c r="O7" s="23">
        <f>'7月'!BG7</f>
        <v>2456.7799999999997</v>
      </c>
      <c r="P7" s="23"/>
      <c r="Q7" s="23"/>
      <c r="R7" s="23"/>
      <c r="S7" s="23"/>
      <c r="T7" s="23"/>
    </row>
    <row r="8" spans="1:20">
      <c r="A8" s="7">
        <v>2</v>
      </c>
      <c r="B8" s="18" t="s">
        <v>102</v>
      </c>
      <c r="C8" s="18" t="s">
        <v>103</v>
      </c>
      <c r="D8" s="18" t="s">
        <v>105</v>
      </c>
      <c r="E8" s="18" t="s">
        <v>108</v>
      </c>
      <c r="F8" s="18" t="s">
        <v>109</v>
      </c>
      <c r="G8" s="16">
        <f t="shared" ref="G8:G11" si="3">SUM(I8:T8)</f>
        <v>14734.3</v>
      </c>
      <c r="H8" s="16">
        <f t="shared" ref="H8:H11" si="4">IF(ISERROR(AVERAGEIF(I8:T8,"&gt;0")),,AVERAGEIF(I8:T8,"&gt;0"))</f>
        <v>2455.7166666666667</v>
      </c>
      <c r="I8" s="23">
        <f>'1月'!BG8</f>
        <v>2300</v>
      </c>
      <c r="J8" s="23">
        <f>'2月'!BG8</f>
        <v>2317</v>
      </c>
      <c r="K8" s="23">
        <f>'3月'!BG8</f>
        <v>2461.6999999999998</v>
      </c>
      <c r="L8" s="23">
        <f>'4月'!BG8</f>
        <v>2554.3000000000002</v>
      </c>
      <c r="M8" s="23">
        <f>'5月'!BG8</f>
        <v>2548.6</v>
      </c>
      <c r="N8" s="23">
        <f>'6月'!BG8</f>
        <v>2552.6999999999998</v>
      </c>
      <c r="O8" s="23">
        <f>'7月'!BG8</f>
        <v>0</v>
      </c>
      <c r="P8" s="23"/>
      <c r="Q8" s="23"/>
      <c r="R8" s="23"/>
      <c r="S8" s="23"/>
      <c r="T8" s="23"/>
    </row>
    <row r="9" spans="1:20">
      <c r="A9" s="7">
        <v>3</v>
      </c>
      <c r="B9" s="18" t="s">
        <v>102</v>
      </c>
      <c r="C9" s="18" t="s">
        <v>103</v>
      </c>
      <c r="D9" s="18" t="s">
        <v>105</v>
      </c>
      <c r="E9" s="18" t="s">
        <v>110</v>
      </c>
      <c r="F9" s="18" t="s">
        <v>111</v>
      </c>
      <c r="G9" s="16">
        <f t="shared" si="3"/>
        <v>14568.124</v>
      </c>
      <c r="H9" s="16">
        <f t="shared" si="4"/>
        <v>2913.6248000000001</v>
      </c>
      <c r="I9" s="23">
        <f>'1月'!BG9</f>
        <v>3380</v>
      </c>
      <c r="J9" s="23">
        <f>'2月'!BG9</f>
        <v>3130</v>
      </c>
      <c r="K9" s="23">
        <f>'3月'!BG9</f>
        <v>3380</v>
      </c>
      <c r="L9" s="23">
        <f>'4月'!BG9</f>
        <v>3017.82</v>
      </c>
      <c r="M9" s="23">
        <f>'5月'!BG9</f>
        <v>1660.3040000000001</v>
      </c>
      <c r="N9" s="23"/>
      <c r="O9" s="23"/>
      <c r="P9" s="23"/>
      <c r="Q9" s="23"/>
      <c r="R9" s="23"/>
      <c r="S9" s="23"/>
      <c r="T9" s="23"/>
    </row>
    <row r="10" spans="1:20">
      <c r="A10" s="7">
        <v>4</v>
      </c>
      <c r="B10" s="18" t="s">
        <v>851</v>
      </c>
      <c r="C10" s="18" t="s">
        <v>103</v>
      </c>
      <c r="D10" s="18" t="s">
        <v>105</v>
      </c>
      <c r="E10" s="18" t="s">
        <v>104</v>
      </c>
      <c r="F10" s="19" t="s">
        <v>850</v>
      </c>
      <c r="G10" s="16">
        <f t="shared" si="3"/>
        <v>12257.94</v>
      </c>
      <c r="H10" s="16">
        <f t="shared" si="4"/>
        <v>4085.98</v>
      </c>
      <c r="J10" s="23"/>
      <c r="K10" s="23">
        <f>'3月'!BG10</f>
        <v>2542.5</v>
      </c>
      <c r="L10" s="23">
        <f>'4月'!BG10</f>
        <v>4500</v>
      </c>
      <c r="M10" s="23">
        <f>'5月'!BG10</f>
        <v>5215.4400000000005</v>
      </c>
      <c r="N10" s="23"/>
      <c r="O10" s="23"/>
      <c r="P10" s="23"/>
      <c r="Q10" s="23"/>
      <c r="R10" s="23"/>
      <c r="S10" s="23"/>
      <c r="T10" s="23"/>
    </row>
    <row r="11" spans="1:20">
      <c r="A11" s="7">
        <v>5</v>
      </c>
      <c r="B11" s="18" t="s">
        <v>102</v>
      </c>
      <c r="C11" s="18" t="s">
        <v>103</v>
      </c>
      <c r="D11" s="18" t="s">
        <v>105</v>
      </c>
      <c r="E11" s="18" t="s">
        <v>110</v>
      </c>
      <c r="F11" s="18" t="s">
        <v>890</v>
      </c>
      <c r="G11" s="16">
        <f t="shared" si="3"/>
        <v>3420.25</v>
      </c>
      <c r="H11" s="16">
        <f t="shared" si="4"/>
        <v>3420.25</v>
      </c>
      <c r="I11" s="23"/>
      <c r="J11" s="23"/>
      <c r="K11" s="23"/>
      <c r="L11" s="23"/>
      <c r="M11" s="23">
        <f>'5月'!BG11</f>
        <v>0</v>
      </c>
      <c r="N11" s="23">
        <f>'6月'!BG9</f>
        <v>3420.25</v>
      </c>
      <c r="O11" s="23">
        <f>'7月'!BG9</f>
        <v>0</v>
      </c>
      <c r="P11" s="23"/>
      <c r="Q11" s="23"/>
      <c r="R11" s="23"/>
      <c r="S11" s="23"/>
      <c r="T11" s="23"/>
    </row>
    <row r="12" spans="1:20">
      <c r="A12" s="7">
        <v>6</v>
      </c>
      <c r="B12" s="18" t="s">
        <v>924</v>
      </c>
      <c r="C12" s="18" t="s">
        <v>103</v>
      </c>
      <c r="D12" s="18" t="s">
        <v>105</v>
      </c>
      <c r="E12" s="18" t="s">
        <v>110</v>
      </c>
      <c r="F12" s="19" t="s">
        <v>898</v>
      </c>
      <c r="G12" s="16">
        <f t="shared" ref="G12:G21" si="5">SUM(I12:T12)</f>
        <v>2991.384</v>
      </c>
      <c r="H12" s="16">
        <f t="shared" ref="H12:H21" si="6">IF(ISERROR(AVERAGEIF(I12:T12,"&gt;0")),,AVERAGEIF(I12:T12,"&gt;0"))</f>
        <v>2991.384</v>
      </c>
      <c r="I12" s="23"/>
      <c r="J12" s="23"/>
      <c r="K12" s="23"/>
      <c r="L12" s="23"/>
      <c r="M12" s="23"/>
      <c r="N12" s="23">
        <f>'6月'!BG10</f>
        <v>2991.384</v>
      </c>
      <c r="O12" s="23">
        <f>'7月'!BG12</f>
        <v>0</v>
      </c>
      <c r="P12" s="23"/>
      <c r="Q12" s="23"/>
      <c r="R12" s="23"/>
      <c r="S12" s="23"/>
      <c r="T12" s="23"/>
    </row>
    <row r="13" spans="1:20">
      <c r="A13" s="7">
        <v>7</v>
      </c>
      <c r="B13" s="18" t="s">
        <v>924</v>
      </c>
      <c r="C13" s="18" t="s">
        <v>103</v>
      </c>
      <c r="D13" s="18" t="s">
        <v>105</v>
      </c>
      <c r="E13" s="18" t="s">
        <v>110</v>
      </c>
      <c r="F13" s="19" t="s">
        <v>1030</v>
      </c>
      <c r="G13" s="16">
        <f t="shared" si="5"/>
        <v>0</v>
      </c>
      <c r="H13" s="16">
        <f t="shared" si="6"/>
        <v>0</v>
      </c>
      <c r="I13" s="23"/>
      <c r="J13" s="23"/>
      <c r="K13" s="23"/>
      <c r="L13" s="23"/>
      <c r="M13" s="23"/>
      <c r="N13" s="23"/>
      <c r="O13" s="23">
        <f>'7月'!BG10</f>
        <v>0</v>
      </c>
      <c r="P13" s="23"/>
      <c r="Q13" s="23"/>
      <c r="R13" s="23"/>
      <c r="S13" s="23"/>
      <c r="T13" s="23"/>
    </row>
    <row r="14" spans="1:20">
      <c r="A14" s="7">
        <v>8</v>
      </c>
      <c r="B14" s="18"/>
      <c r="C14" s="18"/>
      <c r="D14" s="18"/>
      <c r="E14" s="18"/>
      <c r="F14" s="19"/>
      <c r="G14" s="16">
        <f t="shared" si="5"/>
        <v>0</v>
      </c>
      <c r="H14" s="16">
        <f t="shared" si="6"/>
        <v>0</v>
      </c>
      <c r="I14" s="23"/>
      <c r="J14" s="23"/>
      <c r="K14" s="23"/>
      <c r="L14" s="23"/>
      <c r="M14" s="23"/>
      <c r="N14" s="23"/>
      <c r="O14" s="23"/>
      <c r="P14" s="23"/>
      <c r="Q14" s="23"/>
      <c r="R14" s="23"/>
      <c r="S14" s="23"/>
      <c r="T14" s="23"/>
    </row>
    <row r="15" spans="1:20">
      <c r="A15" s="7">
        <v>9</v>
      </c>
      <c r="B15" s="18"/>
      <c r="C15" s="18"/>
      <c r="D15" s="18"/>
      <c r="E15" s="18"/>
      <c r="F15" s="19"/>
      <c r="G15" s="16">
        <f t="shared" si="5"/>
        <v>0</v>
      </c>
      <c r="H15" s="16">
        <f t="shared" si="6"/>
        <v>0</v>
      </c>
      <c r="I15" s="23"/>
      <c r="J15" s="23"/>
      <c r="K15" s="23"/>
      <c r="L15" s="23"/>
      <c r="M15" s="23"/>
      <c r="N15" s="23"/>
      <c r="O15" s="23"/>
      <c r="P15" s="23"/>
      <c r="Q15" s="23"/>
      <c r="R15" s="23"/>
      <c r="S15" s="23"/>
      <c r="T15" s="23"/>
    </row>
    <row r="16" spans="1:20">
      <c r="A16" s="7">
        <v>10</v>
      </c>
      <c r="B16" s="18"/>
      <c r="C16" s="18"/>
      <c r="D16" s="18"/>
      <c r="E16" s="18"/>
      <c r="F16" s="19"/>
      <c r="G16" s="16">
        <f t="shared" si="5"/>
        <v>0</v>
      </c>
      <c r="H16" s="16">
        <f t="shared" si="6"/>
        <v>0</v>
      </c>
      <c r="I16" s="23"/>
      <c r="J16" s="23"/>
      <c r="K16" s="23"/>
      <c r="L16" s="23"/>
      <c r="M16" s="23"/>
      <c r="N16" s="23"/>
      <c r="O16" s="23"/>
      <c r="P16" s="23"/>
      <c r="Q16" s="23"/>
      <c r="R16" s="23"/>
      <c r="S16" s="23"/>
      <c r="T16" s="23"/>
    </row>
    <row r="17" spans="1:20">
      <c r="A17" s="7">
        <v>11</v>
      </c>
      <c r="B17" s="18"/>
      <c r="C17" s="18"/>
      <c r="D17" s="18"/>
      <c r="E17" s="18"/>
      <c r="F17" s="19"/>
      <c r="G17" s="16">
        <f t="shared" si="5"/>
        <v>0</v>
      </c>
      <c r="H17" s="16">
        <f t="shared" si="6"/>
        <v>0</v>
      </c>
      <c r="I17" s="23"/>
      <c r="J17" s="23"/>
      <c r="K17" s="23"/>
      <c r="L17" s="23"/>
      <c r="M17" s="23"/>
      <c r="N17" s="23"/>
      <c r="O17" s="23"/>
      <c r="P17" s="23"/>
      <c r="Q17" s="23"/>
      <c r="R17" s="23"/>
      <c r="S17" s="23"/>
      <c r="T17" s="23"/>
    </row>
    <row r="18" spans="1:20">
      <c r="A18" s="7">
        <v>12</v>
      </c>
      <c r="B18" s="18"/>
      <c r="C18" s="18"/>
      <c r="D18" s="18"/>
      <c r="E18" s="18"/>
      <c r="F18" s="18"/>
      <c r="G18" s="16">
        <f t="shared" si="5"/>
        <v>0</v>
      </c>
      <c r="H18" s="16">
        <f t="shared" si="6"/>
        <v>0</v>
      </c>
      <c r="I18" s="25"/>
      <c r="J18" s="25"/>
      <c r="K18" s="25"/>
      <c r="L18" s="25"/>
      <c r="M18" s="25"/>
      <c r="N18" s="25"/>
      <c r="O18" s="25"/>
      <c r="P18" s="25"/>
      <c r="Q18" s="25"/>
      <c r="R18" s="25"/>
      <c r="S18" s="25"/>
      <c r="T18" s="25"/>
    </row>
    <row r="19" spans="1:20">
      <c r="A19" s="7">
        <v>13</v>
      </c>
      <c r="B19" s="18"/>
      <c r="C19" s="18"/>
      <c r="D19" s="18"/>
      <c r="E19" s="18"/>
      <c r="F19" s="18"/>
      <c r="G19" s="16">
        <f t="shared" si="5"/>
        <v>0</v>
      </c>
      <c r="H19" s="16">
        <f t="shared" si="6"/>
        <v>0</v>
      </c>
      <c r="I19" s="25"/>
      <c r="J19" s="25"/>
      <c r="K19" s="25"/>
      <c r="L19" s="25"/>
      <c r="M19" s="25"/>
      <c r="N19" s="25"/>
      <c r="O19" s="25"/>
      <c r="P19" s="25"/>
      <c r="Q19" s="25"/>
      <c r="R19" s="25"/>
      <c r="S19" s="25"/>
      <c r="T19" s="25"/>
    </row>
    <row r="20" spans="1:20">
      <c r="A20" s="7">
        <v>14</v>
      </c>
      <c r="B20" s="18"/>
      <c r="C20" s="18"/>
      <c r="D20" s="18"/>
      <c r="E20" s="18"/>
      <c r="F20" s="18"/>
      <c r="G20" s="16">
        <f t="shared" si="5"/>
        <v>0</v>
      </c>
      <c r="H20" s="16">
        <f t="shared" si="6"/>
        <v>0</v>
      </c>
      <c r="I20" s="25"/>
      <c r="J20" s="25"/>
      <c r="K20" s="25"/>
      <c r="L20" s="25"/>
      <c r="M20" s="25"/>
      <c r="N20" s="25"/>
      <c r="O20" s="25"/>
      <c r="P20" s="25"/>
      <c r="Q20" s="25"/>
      <c r="R20" s="25"/>
      <c r="S20" s="25"/>
      <c r="T20" s="25"/>
    </row>
    <row r="21" spans="1:20">
      <c r="A21" s="7">
        <v>15</v>
      </c>
      <c r="B21" s="18"/>
      <c r="C21" s="18"/>
      <c r="D21" s="18"/>
      <c r="E21" s="18"/>
      <c r="F21" s="18"/>
      <c r="G21" s="16">
        <f t="shared" si="5"/>
        <v>0</v>
      </c>
      <c r="H21" s="16">
        <f t="shared" si="6"/>
        <v>0</v>
      </c>
      <c r="I21" s="25"/>
      <c r="J21" s="25"/>
      <c r="K21" s="25"/>
      <c r="L21" s="25"/>
      <c r="M21" s="25"/>
      <c r="N21" s="25"/>
      <c r="O21" s="25"/>
      <c r="P21" s="25"/>
      <c r="Q21" s="25"/>
      <c r="R21" s="25"/>
      <c r="S21" s="25"/>
      <c r="T21" s="25"/>
    </row>
    <row r="22" spans="1:20">
      <c r="A22" s="7">
        <v>16</v>
      </c>
      <c r="B22" s="18"/>
      <c r="C22" s="18"/>
      <c r="D22" s="18"/>
      <c r="E22" s="18"/>
      <c r="F22" s="18"/>
      <c r="G22" s="18">
        <f t="shared" ref="G22:G37" si="7">SUM(I22:T22)</f>
        <v>0</v>
      </c>
      <c r="H22" s="16">
        <f t="shared" ref="H22:H71" si="8">IF(ISERROR(AVERAGEIF(I22:T22,"&gt;0")),,AVERAGEIF(I22:T22,"&gt;0"))</f>
        <v>0</v>
      </c>
      <c r="I22" s="25"/>
      <c r="J22" s="25"/>
      <c r="K22" s="25"/>
      <c r="L22" s="25"/>
      <c r="M22" s="25"/>
      <c r="N22" s="25"/>
      <c r="O22" s="25"/>
      <c r="P22" s="25"/>
      <c r="Q22" s="25"/>
      <c r="R22" s="25"/>
      <c r="S22" s="25"/>
      <c r="T22" s="25"/>
    </row>
    <row r="23" spans="1:20">
      <c r="A23" s="7">
        <v>17</v>
      </c>
      <c r="B23" s="18"/>
      <c r="C23" s="18"/>
      <c r="D23" s="18"/>
      <c r="E23" s="18"/>
      <c r="F23" s="18"/>
      <c r="G23" s="18">
        <f t="shared" si="7"/>
        <v>0</v>
      </c>
      <c r="H23" s="16">
        <f t="shared" si="8"/>
        <v>0</v>
      </c>
      <c r="I23" s="25"/>
      <c r="J23" s="25"/>
      <c r="K23" s="25"/>
      <c r="L23" s="25"/>
      <c r="M23" s="25"/>
      <c r="N23" s="25"/>
      <c r="O23" s="25"/>
      <c r="P23" s="25"/>
      <c r="Q23" s="25"/>
      <c r="R23" s="25"/>
      <c r="S23" s="25"/>
      <c r="T23" s="25"/>
    </row>
    <row r="24" spans="1:20">
      <c r="A24" s="7">
        <v>18</v>
      </c>
      <c r="B24" s="18"/>
      <c r="C24" s="18"/>
      <c r="D24" s="18"/>
      <c r="E24" s="18"/>
      <c r="F24" s="18"/>
      <c r="G24" s="18">
        <f t="shared" si="7"/>
        <v>0</v>
      </c>
      <c r="H24" s="16">
        <f t="shared" si="8"/>
        <v>0</v>
      </c>
      <c r="I24" s="25"/>
      <c r="J24" s="25"/>
      <c r="K24" s="25"/>
      <c r="L24" s="25"/>
      <c r="M24" s="25"/>
      <c r="N24" s="25"/>
      <c r="O24" s="25"/>
      <c r="P24" s="25"/>
      <c r="Q24" s="25"/>
      <c r="R24" s="25"/>
      <c r="S24" s="25"/>
      <c r="T24" s="25"/>
    </row>
    <row r="25" spans="1:20">
      <c r="A25" s="7">
        <v>19</v>
      </c>
      <c r="B25" s="18"/>
      <c r="C25" s="18"/>
      <c r="D25" s="18"/>
      <c r="E25" s="18"/>
      <c r="F25" s="18"/>
      <c r="G25" s="18">
        <f t="shared" si="7"/>
        <v>0</v>
      </c>
      <c r="H25" s="16">
        <f t="shared" si="8"/>
        <v>0</v>
      </c>
      <c r="I25" s="25"/>
      <c r="J25" s="25"/>
      <c r="K25" s="25"/>
      <c r="L25" s="25"/>
      <c r="M25" s="25"/>
      <c r="N25" s="25"/>
      <c r="O25" s="25"/>
      <c r="P25" s="25"/>
      <c r="Q25" s="25"/>
      <c r="R25" s="25"/>
      <c r="S25" s="25"/>
      <c r="T25" s="25"/>
    </row>
    <row r="26" spans="1:20">
      <c r="A26" s="7">
        <v>20</v>
      </c>
      <c r="B26" s="18"/>
      <c r="C26" s="18"/>
      <c r="D26" s="18"/>
      <c r="E26" s="18"/>
      <c r="F26" s="18"/>
      <c r="G26" s="18">
        <f t="shared" si="7"/>
        <v>0</v>
      </c>
      <c r="H26" s="16">
        <f t="shared" si="8"/>
        <v>0</v>
      </c>
      <c r="I26" s="25"/>
      <c r="J26" s="25"/>
      <c r="K26" s="25"/>
      <c r="L26" s="25"/>
      <c r="M26" s="25"/>
      <c r="N26" s="25"/>
      <c r="O26" s="25"/>
      <c r="P26" s="25"/>
      <c r="Q26" s="25"/>
      <c r="R26" s="25"/>
      <c r="S26" s="25"/>
      <c r="T26" s="25"/>
    </row>
    <row r="27" spans="1:20">
      <c r="A27" s="7">
        <v>21</v>
      </c>
      <c r="B27" s="18"/>
      <c r="C27" s="18"/>
      <c r="D27" s="18"/>
      <c r="E27" s="18"/>
      <c r="F27" s="18"/>
      <c r="G27" s="18">
        <f t="shared" si="7"/>
        <v>0</v>
      </c>
      <c r="H27" s="16">
        <f t="shared" si="8"/>
        <v>0</v>
      </c>
      <c r="I27" s="25"/>
      <c r="J27" s="25"/>
      <c r="K27" s="25"/>
      <c r="L27" s="25"/>
      <c r="M27" s="25"/>
      <c r="N27" s="25"/>
      <c r="O27" s="25"/>
      <c r="P27" s="25"/>
      <c r="Q27" s="25"/>
      <c r="R27" s="25"/>
      <c r="S27" s="25"/>
      <c r="T27" s="25"/>
    </row>
    <row r="28" spans="1:20">
      <c r="A28" s="7">
        <v>22</v>
      </c>
      <c r="B28" s="18"/>
      <c r="C28" s="18"/>
      <c r="D28" s="18"/>
      <c r="E28" s="18"/>
      <c r="F28" s="18"/>
      <c r="G28" s="18">
        <f t="shared" si="7"/>
        <v>0</v>
      </c>
      <c r="H28" s="16">
        <f t="shared" si="8"/>
        <v>0</v>
      </c>
      <c r="I28" s="25"/>
      <c r="J28" s="25"/>
      <c r="K28" s="25"/>
      <c r="L28" s="25"/>
      <c r="M28" s="25"/>
      <c r="N28" s="25"/>
      <c r="O28" s="25"/>
      <c r="P28" s="25"/>
      <c r="Q28" s="25"/>
      <c r="R28" s="25"/>
      <c r="S28" s="25"/>
      <c r="T28" s="25"/>
    </row>
    <row r="29" spans="1:20">
      <c r="A29" s="7">
        <v>23</v>
      </c>
      <c r="B29" s="18"/>
      <c r="C29" s="18"/>
      <c r="D29" s="18"/>
      <c r="E29" s="18"/>
      <c r="F29" s="18"/>
      <c r="G29" s="18">
        <f t="shared" si="7"/>
        <v>0</v>
      </c>
      <c r="H29" s="16">
        <f t="shared" si="8"/>
        <v>0</v>
      </c>
      <c r="I29" s="25"/>
      <c r="J29" s="25"/>
      <c r="K29" s="25"/>
      <c r="L29" s="25"/>
      <c r="M29" s="25"/>
      <c r="N29" s="25"/>
      <c r="O29" s="25"/>
      <c r="P29" s="25"/>
      <c r="Q29" s="25"/>
      <c r="R29" s="25"/>
      <c r="S29" s="25"/>
      <c r="T29" s="25"/>
    </row>
    <row r="30" spans="1:20">
      <c r="A30" s="7">
        <v>24</v>
      </c>
      <c r="B30" s="18"/>
      <c r="C30" s="18"/>
      <c r="D30" s="18"/>
      <c r="E30" s="18"/>
      <c r="F30" s="18"/>
      <c r="G30" s="18">
        <f t="shared" si="7"/>
        <v>0</v>
      </c>
      <c r="H30" s="16">
        <f t="shared" si="8"/>
        <v>0</v>
      </c>
      <c r="I30" s="25"/>
      <c r="J30" s="25"/>
      <c r="K30" s="25"/>
      <c r="L30" s="25"/>
      <c r="M30" s="25"/>
      <c r="N30" s="25"/>
      <c r="O30" s="25"/>
      <c r="P30" s="25"/>
      <c r="Q30" s="25"/>
      <c r="R30" s="25"/>
      <c r="S30" s="25"/>
      <c r="T30" s="25"/>
    </row>
    <row r="31" spans="1:20">
      <c r="A31" s="7">
        <v>25</v>
      </c>
      <c r="B31" s="18"/>
      <c r="C31" s="18"/>
      <c r="D31" s="18"/>
      <c r="E31" s="18"/>
      <c r="F31" s="18"/>
      <c r="G31" s="18">
        <f t="shared" si="7"/>
        <v>0</v>
      </c>
      <c r="H31" s="16">
        <f t="shared" si="8"/>
        <v>0</v>
      </c>
      <c r="I31" s="25"/>
      <c r="J31" s="25"/>
      <c r="K31" s="25"/>
      <c r="L31" s="25"/>
      <c r="M31" s="25"/>
      <c r="N31" s="25"/>
      <c r="O31" s="25"/>
      <c r="P31" s="25"/>
      <c r="Q31" s="25"/>
      <c r="R31" s="25"/>
      <c r="S31" s="25"/>
      <c r="T31" s="25"/>
    </row>
    <row r="32" spans="1:20">
      <c r="A32" s="7">
        <v>26</v>
      </c>
      <c r="B32" s="18"/>
      <c r="C32" s="18"/>
      <c r="D32" s="18"/>
      <c r="E32" s="18"/>
      <c r="F32" s="18"/>
      <c r="G32" s="18">
        <f t="shared" si="7"/>
        <v>0</v>
      </c>
      <c r="H32" s="16">
        <f t="shared" si="8"/>
        <v>0</v>
      </c>
      <c r="I32" s="25"/>
      <c r="J32" s="25"/>
      <c r="K32" s="25"/>
      <c r="L32" s="25"/>
      <c r="M32" s="25"/>
      <c r="N32" s="25"/>
      <c r="O32" s="25"/>
      <c r="P32" s="25"/>
      <c r="Q32" s="25"/>
      <c r="R32" s="25"/>
      <c r="S32" s="25"/>
      <c r="T32" s="25"/>
    </row>
    <row r="33" spans="1:20">
      <c r="A33" s="7">
        <v>27</v>
      </c>
      <c r="B33" s="18"/>
      <c r="C33" s="18"/>
      <c r="D33" s="18"/>
      <c r="E33" s="18"/>
      <c r="F33" s="18"/>
      <c r="G33" s="18">
        <f t="shared" si="7"/>
        <v>0</v>
      </c>
      <c r="H33" s="16">
        <f t="shared" si="8"/>
        <v>0</v>
      </c>
      <c r="I33" s="25"/>
      <c r="J33" s="25"/>
      <c r="K33" s="25"/>
      <c r="L33" s="25"/>
      <c r="M33" s="25"/>
      <c r="N33" s="25"/>
      <c r="O33" s="25"/>
      <c r="P33" s="25"/>
      <c r="Q33" s="25"/>
      <c r="R33" s="25"/>
      <c r="S33" s="25"/>
      <c r="T33" s="25"/>
    </row>
    <row r="34" spans="1:20">
      <c r="A34" s="7">
        <v>28</v>
      </c>
      <c r="B34" s="18"/>
      <c r="C34" s="18"/>
      <c r="D34" s="18"/>
      <c r="E34" s="18"/>
      <c r="F34" s="18"/>
      <c r="G34" s="18">
        <f t="shared" si="7"/>
        <v>0</v>
      </c>
      <c r="H34" s="16">
        <f t="shared" si="8"/>
        <v>0</v>
      </c>
      <c r="I34" s="25"/>
      <c r="J34" s="25"/>
      <c r="K34" s="25"/>
      <c r="L34" s="25"/>
      <c r="M34" s="25"/>
      <c r="N34" s="25"/>
      <c r="O34" s="25"/>
      <c r="P34" s="25"/>
      <c r="Q34" s="25"/>
      <c r="R34" s="25"/>
      <c r="S34" s="25"/>
      <c r="T34" s="25"/>
    </row>
    <row r="35" spans="1:20">
      <c r="A35" s="7">
        <v>29</v>
      </c>
      <c r="B35" s="18"/>
      <c r="C35" s="18"/>
      <c r="D35" s="18"/>
      <c r="E35" s="18"/>
      <c r="F35" s="18"/>
      <c r="G35" s="18">
        <f t="shared" si="7"/>
        <v>0</v>
      </c>
      <c r="H35" s="16">
        <f t="shared" si="8"/>
        <v>0</v>
      </c>
      <c r="I35" s="25"/>
      <c r="J35" s="25"/>
      <c r="K35" s="25"/>
      <c r="L35" s="25"/>
      <c r="M35" s="25"/>
      <c r="N35" s="25"/>
      <c r="O35" s="25"/>
      <c r="P35" s="25"/>
      <c r="Q35" s="25"/>
      <c r="R35" s="25"/>
      <c r="S35" s="25"/>
      <c r="T35" s="25"/>
    </row>
    <row r="36" spans="1:20">
      <c r="A36" s="7">
        <v>30</v>
      </c>
      <c r="B36" s="18"/>
      <c r="C36" s="18"/>
      <c r="D36" s="18"/>
      <c r="E36" s="18"/>
      <c r="F36" s="18"/>
      <c r="G36" s="18">
        <f t="shared" si="7"/>
        <v>0</v>
      </c>
      <c r="H36" s="16">
        <f t="shared" si="8"/>
        <v>0</v>
      </c>
      <c r="I36" s="25"/>
      <c r="J36" s="25"/>
      <c r="K36" s="25"/>
      <c r="L36" s="25"/>
      <c r="M36" s="25"/>
      <c r="N36" s="25"/>
      <c r="O36" s="25"/>
      <c r="P36" s="25"/>
      <c r="Q36" s="25"/>
      <c r="R36" s="25"/>
      <c r="S36" s="25"/>
      <c r="T36" s="25"/>
    </row>
    <row r="37" spans="1:20">
      <c r="A37" s="7">
        <v>31</v>
      </c>
      <c r="B37" s="18"/>
      <c r="C37" s="18"/>
      <c r="D37" s="18"/>
      <c r="E37" s="18"/>
      <c r="F37" s="18"/>
      <c r="G37" s="18">
        <f t="shared" si="7"/>
        <v>0</v>
      </c>
      <c r="H37" s="16">
        <f t="shared" si="8"/>
        <v>0</v>
      </c>
      <c r="I37" s="25"/>
      <c r="J37" s="25"/>
      <c r="K37" s="25"/>
      <c r="L37" s="25"/>
      <c r="M37" s="25"/>
      <c r="N37" s="25"/>
      <c r="O37" s="25"/>
      <c r="P37" s="25"/>
      <c r="Q37" s="25"/>
      <c r="R37" s="25"/>
      <c r="S37" s="25"/>
      <c r="T37" s="25"/>
    </row>
    <row r="38" spans="1:20">
      <c r="A38" s="7">
        <v>32</v>
      </c>
      <c r="B38" s="18"/>
      <c r="C38" s="18"/>
      <c r="D38" s="18"/>
      <c r="E38" s="18"/>
      <c r="F38" s="18"/>
      <c r="G38" s="18">
        <f t="shared" ref="G38:G84" si="9">SUM(I38:T38)</f>
        <v>0</v>
      </c>
      <c r="H38" s="16">
        <f t="shared" si="8"/>
        <v>0</v>
      </c>
      <c r="I38" s="25"/>
      <c r="J38" s="25"/>
      <c r="K38" s="25"/>
      <c r="L38" s="25"/>
      <c r="M38" s="25"/>
      <c r="N38" s="25"/>
      <c r="O38" s="25"/>
      <c r="P38" s="25"/>
      <c r="Q38" s="25"/>
      <c r="R38" s="25"/>
      <c r="S38" s="25"/>
      <c r="T38" s="25"/>
    </row>
    <row r="39" spans="1:20">
      <c r="A39" s="7">
        <v>33</v>
      </c>
      <c r="B39" s="18"/>
      <c r="C39" s="18"/>
      <c r="D39" s="18"/>
      <c r="E39" s="18"/>
      <c r="F39" s="18"/>
      <c r="G39" s="18">
        <f t="shared" si="9"/>
        <v>0</v>
      </c>
      <c r="H39" s="16">
        <f t="shared" si="8"/>
        <v>0</v>
      </c>
      <c r="I39" s="25"/>
      <c r="J39" s="25"/>
      <c r="K39" s="25"/>
      <c r="L39" s="25"/>
      <c r="M39" s="25"/>
      <c r="N39" s="25"/>
      <c r="O39" s="25"/>
      <c r="P39" s="25"/>
      <c r="Q39" s="25"/>
      <c r="R39" s="25"/>
      <c r="S39" s="25"/>
      <c r="T39" s="25"/>
    </row>
    <row r="40" spans="1:20">
      <c r="A40" s="7">
        <v>34</v>
      </c>
      <c r="B40" s="18"/>
      <c r="C40" s="18"/>
      <c r="D40" s="18"/>
      <c r="E40" s="18"/>
      <c r="F40" s="18"/>
      <c r="G40" s="18">
        <f t="shared" si="9"/>
        <v>0</v>
      </c>
      <c r="H40" s="16">
        <f t="shared" si="8"/>
        <v>0</v>
      </c>
      <c r="I40" s="25"/>
      <c r="J40" s="25"/>
      <c r="K40" s="25"/>
      <c r="L40" s="25"/>
      <c r="M40" s="25"/>
      <c r="N40" s="25"/>
      <c r="O40" s="25"/>
      <c r="P40" s="25"/>
      <c r="Q40" s="25"/>
      <c r="R40" s="25"/>
      <c r="S40" s="25"/>
      <c r="T40" s="25"/>
    </row>
    <row r="41" spans="1:20">
      <c r="A41" s="7">
        <v>35</v>
      </c>
      <c r="B41" s="18"/>
      <c r="C41" s="18"/>
      <c r="D41" s="18"/>
      <c r="E41" s="18"/>
      <c r="F41" s="18"/>
      <c r="G41" s="18">
        <f t="shared" si="9"/>
        <v>0</v>
      </c>
      <c r="H41" s="16">
        <f t="shared" si="8"/>
        <v>0</v>
      </c>
      <c r="I41" s="25"/>
      <c r="J41" s="25"/>
      <c r="K41" s="25"/>
      <c r="L41" s="25"/>
      <c r="M41" s="25"/>
      <c r="N41" s="25"/>
      <c r="O41" s="25"/>
      <c r="P41" s="25"/>
      <c r="Q41" s="25"/>
      <c r="R41" s="25"/>
      <c r="S41" s="25"/>
      <c r="T41" s="25"/>
    </row>
    <row r="42" spans="1:20">
      <c r="A42" s="7">
        <v>36</v>
      </c>
      <c r="B42" s="18"/>
      <c r="C42" s="18"/>
      <c r="D42" s="18"/>
      <c r="E42" s="18"/>
      <c r="F42" s="18"/>
      <c r="G42" s="18">
        <f t="shared" si="9"/>
        <v>0</v>
      </c>
      <c r="H42" s="16">
        <f t="shared" si="8"/>
        <v>0</v>
      </c>
      <c r="I42" s="25"/>
      <c r="J42" s="25"/>
      <c r="K42" s="25"/>
      <c r="L42" s="25"/>
      <c r="M42" s="25"/>
      <c r="N42" s="25"/>
      <c r="O42" s="25"/>
      <c r="P42" s="25"/>
      <c r="Q42" s="25"/>
      <c r="R42" s="25"/>
      <c r="S42" s="25"/>
      <c r="T42" s="25"/>
    </row>
    <row r="43" spans="1:20">
      <c r="A43" s="7">
        <v>37</v>
      </c>
      <c r="B43" s="18"/>
      <c r="C43" s="18"/>
      <c r="D43" s="18"/>
      <c r="E43" s="18"/>
      <c r="F43" s="18"/>
      <c r="G43" s="18">
        <f t="shared" si="9"/>
        <v>0</v>
      </c>
      <c r="H43" s="16">
        <f t="shared" si="8"/>
        <v>0</v>
      </c>
      <c r="I43" s="25"/>
      <c r="J43" s="25"/>
      <c r="K43" s="25"/>
      <c r="L43" s="25"/>
      <c r="M43" s="25"/>
      <c r="N43" s="25"/>
      <c r="O43" s="25"/>
      <c r="P43" s="25"/>
      <c r="Q43" s="25"/>
      <c r="R43" s="25"/>
      <c r="S43" s="25"/>
      <c r="T43" s="25"/>
    </row>
    <row r="44" spans="1:20">
      <c r="A44" s="7">
        <v>38</v>
      </c>
      <c r="B44" s="18"/>
      <c r="C44" s="18"/>
      <c r="D44" s="18"/>
      <c r="E44" s="18"/>
      <c r="F44" s="18"/>
      <c r="G44" s="18">
        <f t="shared" si="9"/>
        <v>0</v>
      </c>
      <c r="H44" s="16">
        <f t="shared" si="8"/>
        <v>0</v>
      </c>
      <c r="I44" s="25"/>
      <c r="J44" s="25"/>
      <c r="K44" s="25"/>
      <c r="L44" s="25"/>
      <c r="M44" s="25"/>
      <c r="N44" s="25"/>
      <c r="O44" s="25"/>
      <c r="P44" s="25"/>
      <c r="Q44" s="25"/>
      <c r="R44" s="25"/>
      <c r="S44" s="25"/>
      <c r="T44" s="25"/>
    </row>
    <row r="45" spans="1:20">
      <c r="A45" s="7">
        <v>39</v>
      </c>
      <c r="B45" s="18"/>
      <c r="C45" s="18"/>
      <c r="D45" s="18"/>
      <c r="E45" s="18"/>
      <c r="F45" s="18"/>
      <c r="G45" s="18">
        <f t="shared" ref="G45:G53" si="10">SUM(I45:T45)</f>
        <v>0</v>
      </c>
      <c r="H45" s="16">
        <f t="shared" si="8"/>
        <v>0</v>
      </c>
      <c r="I45" s="25"/>
      <c r="J45" s="25"/>
      <c r="K45" s="25"/>
      <c r="L45" s="25"/>
      <c r="M45" s="25"/>
      <c r="N45" s="25"/>
      <c r="O45" s="25"/>
      <c r="P45" s="25"/>
      <c r="Q45" s="25"/>
      <c r="R45" s="25"/>
      <c r="S45" s="25"/>
      <c r="T45" s="25"/>
    </row>
    <row r="46" spans="1:20">
      <c r="A46" s="7">
        <v>40</v>
      </c>
      <c r="B46" s="18"/>
      <c r="C46" s="18"/>
      <c r="D46" s="18"/>
      <c r="E46" s="18"/>
      <c r="F46" s="18"/>
      <c r="G46" s="18">
        <f t="shared" si="10"/>
        <v>0</v>
      </c>
      <c r="H46" s="16">
        <f t="shared" si="8"/>
        <v>0</v>
      </c>
      <c r="I46" s="25"/>
      <c r="J46" s="25"/>
      <c r="K46" s="25"/>
      <c r="L46" s="25"/>
      <c r="M46" s="25"/>
      <c r="N46" s="25"/>
      <c r="O46" s="25"/>
      <c r="P46" s="25"/>
      <c r="Q46" s="25"/>
      <c r="R46" s="25"/>
      <c r="S46" s="25"/>
      <c r="T46" s="25"/>
    </row>
    <row r="47" spans="1:20">
      <c r="A47" s="7">
        <v>41</v>
      </c>
      <c r="B47" s="18"/>
      <c r="C47" s="18"/>
      <c r="D47" s="18"/>
      <c r="E47" s="18"/>
      <c r="F47" s="18"/>
      <c r="G47" s="18">
        <f t="shared" si="10"/>
        <v>0</v>
      </c>
      <c r="H47" s="16">
        <f t="shared" si="8"/>
        <v>0</v>
      </c>
      <c r="I47" s="25"/>
      <c r="J47" s="25"/>
      <c r="K47" s="25"/>
      <c r="L47" s="25"/>
      <c r="M47" s="25"/>
      <c r="N47" s="25"/>
      <c r="O47" s="25"/>
      <c r="P47" s="25"/>
      <c r="Q47" s="25"/>
      <c r="R47" s="25"/>
      <c r="S47" s="25"/>
      <c r="T47" s="25"/>
    </row>
    <row r="48" spans="1:20">
      <c r="A48" s="7">
        <v>42</v>
      </c>
      <c r="B48" s="18"/>
      <c r="C48" s="18"/>
      <c r="D48" s="18"/>
      <c r="E48" s="18"/>
      <c r="F48" s="18"/>
      <c r="G48" s="18">
        <f t="shared" si="10"/>
        <v>0</v>
      </c>
      <c r="H48" s="16">
        <f t="shared" si="8"/>
        <v>0</v>
      </c>
      <c r="I48" s="25"/>
      <c r="J48" s="25"/>
      <c r="K48" s="25"/>
      <c r="L48" s="25"/>
      <c r="M48" s="25"/>
      <c r="N48" s="25"/>
      <c r="O48" s="25"/>
      <c r="P48" s="25"/>
      <c r="Q48" s="25"/>
      <c r="R48" s="25"/>
      <c r="S48" s="25"/>
      <c r="T48" s="25"/>
    </row>
    <row r="49" spans="1:20">
      <c r="A49" s="7">
        <v>43</v>
      </c>
      <c r="B49" s="18"/>
      <c r="C49" s="18"/>
      <c r="D49" s="18"/>
      <c r="E49" s="18"/>
      <c r="F49" s="18"/>
      <c r="G49" s="18">
        <f t="shared" si="10"/>
        <v>0</v>
      </c>
      <c r="H49" s="16">
        <f t="shared" si="8"/>
        <v>0</v>
      </c>
      <c r="I49" s="25"/>
      <c r="J49" s="25"/>
      <c r="K49" s="25"/>
      <c r="L49" s="25"/>
      <c r="M49" s="25"/>
      <c r="N49" s="25"/>
      <c r="O49" s="25"/>
      <c r="P49" s="25"/>
      <c r="Q49" s="25"/>
      <c r="R49" s="25"/>
      <c r="S49" s="25"/>
      <c r="T49" s="25"/>
    </row>
    <row r="50" spans="1:20">
      <c r="A50" s="7">
        <v>44</v>
      </c>
      <c r="B50" s="18"/>
      <c r="C50" s="18"/>
      <c r="D50" s="18"/>
      <c r="E50" s="18"/>
      <c r="F50" s="18"/>
      <c r="G50" s="18">
        <f t="shared" si="10"/>
        <v>0</v>
      </c>
      <c r="H50" s="16">
        <f t="shared" si="8"/>
        <v>0</v>
      </c>
      <c r="I50" s="25"/>
      <c r="J50" s="25"/>
      <c r="K50" s="25"/>
      <c r="L50" s="25"/>
      <c r="M50" s="25"/>
      <c r="N50" s="25"/>
      <c r="O50" s="25"/>
      <c r="P50" s="25"/>
      <c r="Q50" s="25"/>
      <c r="R50" s="25"/>
      <c r="S50" s="25"/>
      <c r="T50" s="25"/>
    </row>
    <row r="51" spans="1:20">
      <c r="A51" s="7">
        <v>45</v>
      </c>
      <c r="B51" s="18"/>
      <c r="C51" s="18"/>
      <c r="D51" s="18"/>
      <c r="E51" s="18"/>
      <c r="F51" s="18"/>
      <c r="G51" s="18">
        <f t="shared" si="10"/>
        <v>0</v>
      </c>
      <c r="H51" s="16">
        <f t="shared" si="8"/>
        <v>0</v>
      </c>
      <c r="I51" s="25"/>
      <c r="J51" s="25"/>
      <c r="K51" s="25"/>
      <c r="L51" s="25"/>
      <c r="M51" s="25"/>
      <c r="N51" s="25"/>
      <c r="O51" s="25"/>
      <c r="P51" s="25"/>
      <c r="Q51" s="25"/>
      <c r="R51" s="25"/>
      <c r="S51" s="25"/>
      <c r="T51" s="25"/>
    </row>
    <row r="52" spans="1:20">
      <c r="A52" s="7">
        <v>46</v>
      </c>
      <c r="B52" s="18"/>
      <c r="C52" s="18"/>
      <c r="D52" s="18"/>
      <c r="E52" s="18"/>
      <c r="F52" s="18"/>
      <c r="G52" s="18">
        <f t="shared" si="10"/>
        <v>0</v>
      </c>
      <c r="H52" s="16">
        <f t="shared" si="8"/>
        <v>0</v>
      </c>
      <c r="I52" s="25"/>
      <c r="J52" s="25"/>
      <c r="K52" s="25"/>
      <c r="L52" s="25"/>
      <c r="M52" s="25"/>
      <c r="N52" s="25"/>
      <c r="O52" s="25"/>
      <c r="P52" s="25"/>
      <c r="Q52" s="25"/>
      <c r="R52" s="25"/>
      <c r="S52" s="25"/>
      <c r="T52" s="25"/>
    </row>
    <row r="53" spans="1:20">
      <c r="A53" s="7">
        <v>47</v>
      </c>
      <c r="B53" s="18"/>
      <c r="C53" s="18"/>
      <c r="D53" s="18"/>
      <c r="E53" s="18"/>
      <c r="F53" s="18"/>
      <c r="G53" s="18">
        <f t="shared" si="10"/>
        <v>0</v>
      </c>
      <c r="H53" s="16">
        <f t="shared" si="8"/>
        <v>0</v>
      </c>
      <c r="I53" s="25"/>
      <c r="J53" s="25"/>
      <c r="K53" s="25"/>
      <c r="L53" s="25"/>
      <c r="M53" s="25"/>
      <c r="N53" s="25"/>
      <c r="O53" s="25"/>
      <c r="P53" s="25"/>
      <c r="Q53" s="25"/>
      <c r="R53" s="25"/>
      <c r="S53" s="25"/>
      <c r="T53" s="25"/>
    </row>
    <row r="54" spans="1:20">
      <c r="A54" s="7">
        <v>48</v>
      </c>
      <c r="B54" s="18"/>
      <c r="C54" s="18"/>
      <c r="D54" s="18"/>
      <c r="E54" s="18"/>
      <c r="F54" s="18"/>
      <c r="G54" s="18">
        <f t="shared" si="9"/>
        <v>0</v>
      </c>
      <c r="H54" s="16">
        <f t="shared" si="8"/>
        <v>0</v>
      </c>
      <c r="I54" s="25"/>
      <c r="J54" s="25"/>
      <c r="K54" s="25"/>
      <c r="L54" s="25"/>
      <c r="M54" s="25"/>
      <c r="N54" s="25"/>
      <c r="O54" s="25"/>
      <c r="P54" s="25"/>
      <c r="Q54" s="25"/>
      <c r="R54" s="25"/>
      <c r="S54" s="25"/>
      <c r="T54" s="25"/>
    </row>
    <row r="55" spans="1:20">
      <c r="A55" s="7">
        <v>49</v>
      </c>
      <c r="B55" s="18"/>
      <c r="C55" s="18"/>
      <c r="D55" s="18"/>
      <c r="E55" s="18"/>
      <c r="F55" s="18"/>
      <c r="G55" s="18">
        <f t="shared" ref="G55:G62" si="11">SUM(I55:T55)</f>
        <v>0</v>
      </c>
      <c r="H55" s="16">
        <f t="shared" si="8"/>
        <v>0</v>
      </c>
      <c r="I55" s="25"/>
      <c r="J55" s="25"/>
      <c r="K55" s="25"/>
      <c r="L55" s="25"/>
      <c r="M55" s="25"/>
      <c r="N55" s="25"/>
      <c r="O55" s="25"/>
      <c r="P55" s="25"/>
      <c r="Q55" s="25"/>
      <c r="R55" s="25"/>
      <c r="S55" s="25"/>
      <c r="T55" s="25"/>
    </row>
    <row r="56" spans="1:20">
      <c r="A56" s="7">
        <v>50</v>
      </c>
      <c r="B56" s="18"/>
      <c r="C56" s="18"/>
      <c r="D56" s="18"/>
      <c r="E56" s="18"/>
      <c r="F56" s="18"/>
      <c r="G56" s="18">
        <f t="shared" si="11"/>
        <v>0</v>
      </c>
      <c r="H56" s="16">
        <f t="shared" si="8"/>
        <v>0</v>
      </c>
      <c r="I56" s="25"/>
      <c r="J56" s="25"/>
      <c r="K56" s="25"/>
      <c r="L56" s="25"/>
      <c r="M56" s="25"/>
      <c r="N56" s="25"/>
      <c r="O56" s="25"/>
      <c r="P56" s="25"/>
      <c r="Q56" s="25"/>
      <c r="R56" s="25"/>
      <c r="S56" s="25"/>
      <c r="T56" s="25"/>
    </row>
    <row r="57" spans="1:20">
      <c r="A57" s="7">
        <v>51</v>
      </c>
      <c r="B57" s="18"/>
      <c r="C57" s="18"/>
      <c r="D57" s="18"/>
      <c r="E57" s="18"/>
      <c r="F57" s="18"/>
      <c r="G57" s="18">
        <f t="shared" si="11"/>
        <v>0</v>
      </c>
      <c r="H57" s="16">
        <f t="shared" si="8"/>
        <v>0</v>
      </c>
      <c r="I57" s="25"/>
      <c r="J57" s="25"/>
      <c r="K57" s="25"/>
      <c r="L57" s="25"/>
      <c r="M57" s="25"/>
      <c r="N57" s="25"/>
      <c r="O57" s="25"/>
      <c r="P57" s="25"/>
      <c r="Q57" s="25"/>
      <c r="R57" s="25"/>
      <c r="S57" s="25"/>
      <c r="T57" s="25"/>
    </row>
    <row r="58" spans="1:20">
      <c r="A58" s="7">
        <v>52</v>
      </c>
      <c r="B58" s="18"/>
      <c r="C58" s="18"/>
      <c r="D58" s="18"/>
      <c r="E58" s="18"/>
      <c r="F58" s="18"/>
      <c r="G58" s="18">
        <f t="shared" si="11"/>
        <v>0</v>
      </c>
      <c r="H58" s="16">
        <f t="shared" si="8"/>
        <v>0</v>
      </c>
      <c r="I58" s="25"/>
      <c r="J58" s="25"/>
      <c r="K58" s="25"/>
      <c r="L58" s="25"/>
      <c r="M58" s="25"/>
      <c r="N58" s="25"/>
      <c r="O58" s="25"/>
      <c r="P58" s="25"/>
      <c r="Q58" s="25"/>
      <c r="R58" s="25"/>
      <c r="S58" s="25"/>
      <c r="T58" s="25"/>
    </row>
    <row r="59" spans="1:20">
      <c r="A59" s="7">
        <v>53</v>
      </c>
      <c r="B59" s="18"/>
      <c r="C59" s="18"/>
      <c r="D59" s="18"/>
      <c r="E59" s="18"/>
      <c r="F59" s="18"/>
      <c r="G59" s="18">
        <f t="shared" si="11"/>
        <v>0</v>
      </c>
      <c r="H59" s="16">
        <f t="shared" si="8"/>
        <v>0</v>
      </c>
      <c r="I59" s="25"/>
      <c r="J59" s="25"/>
      <c r="K59" s="25"/>
      <c r="L59" s="25"/>
      <c r="M59" s="25"/>
      <c r="N59" s="25"/>
      <c r="O59" s="25"/>
      <c r="P59" s="25"/>
      <c r="Q59" s="25"/>
      <c r="R59" s="25"/>
      <c r="S59" s="25"/>
      <c r="T59" s="25"/>
    </row>
    <row r="60" spans="1:20">
      <c r="A60" s="7">
        <v>54</v>
      </c>
      <c r="B60" s="18"/>
      <c r="C60" s="18"/>
      <c r="D60" s="18"/>
      <c r="E60" s="18"/>
      <c r="F60" s="18"/>
      <c r="G60" s="18">
        <f t="shared" si="11"/>
        <v>0</v>
      </c>
      <c r="H60" s="16">
        <f t="shared" si="8"/>
        <v>0</v>
      </c>
      <c r="I60" s="25"/>
      <c r="J60" s="25"/>
      <c r="K60" s="25"/>
      <c r="L60" s="25"/>
      <c r="M60" s="25"/>
      <c r="N60" s="25"/>
      <c r="O60" s="25"/>
      <c r="P60" s="25"/>
      <c r="Q60" s="25"/>
      <c r="R60" s="25"/>
      <c r="S60" s="25"/>
      <c r="T60" s="25"/>
    </row>
    <row r="61" spans="1:20">
      <c r="A61" s="7">
        <v>55</v>
      </c>
      <c r="B61" s="18"/>
      <c r="C61" s="18"/>
      <c r="D61" s="18"/>
      <c r="E61" s="18"/>
      <c r="F61" s="18"/>
      <c r="G61" s="18">
        <f t="shared" si="11"/>
        <v>0</v>
      </c>
      <c r="H61" s="16">
        <f t="shared" si="8"/>
        <v>0</v>
      </c>
      <c r="I61" s="25"/>
      <c r="J61" s="25"/>
      <c r="K61" s="25"/>
      <c r="L61" s="25"/>
      <c r="M61" s="25"/>
      <c r="N61" s="25"/>
      <c r="O61" s="25"/>
      <c r="P61" s="25"/>
      <c r="Q61" s="25"/>
      <c r="R61" s="25"/>
      <c r="S61" s="25"/>
      <c r="T61" s="25"/>
    </row>
    <row r="62" spans="1:20">
      <c r="A62" s="7">
        <v>56</v>
      </c>
      <c r="B62" s="18"/>
      <c r="C62" s="18"/>
      <c r="D62" s="18"/>
      <c r="E62" s="18"/>
      <c r="F62" s="18"/>
      <c r="G62" s="18">
        <f t="shared" si="11"/>
        <v>0</v>
      </c>
      <c r="H62" s="16">
        <f t="shared" si="8"/>
        <v>0</v>
      </c>
      <c r="I62" s="25"/>
      <c r="J62" s="25"/>
      <c r="K62" s="25"/>
      <c r="L62" s="25"/>
      <c r="M62" s="25"/>
      <c r="N62" s="25"/>
      <c r="O62" s="25"/>
      <c r="P62" s="25"/>
      <c r="Q62" s="25"/>
      <c r="R62" s="25"/>
      <c r="S62" s="25"/>
      <c r="T62" s="25"/>
    </row>
    <row r="63" spans="1:20">
      <c r="A63" s="7">
        <v>57</v>
      </c>
      <c r="B63" s="18"/>
      <c r="C63" s="18"/>
      <c r="D63" s="18"/>
      <c r="E63" s="18"/>
      <c r="F63" s="18"/>
      <c r="G63" s="18">
        <f t="shared" si="9"/>
        <v>0</v>
      </c>
      <c r="H63" s="16">
        <f t="shared" si="8"/>
        <v>0</v>
      </c>
      <c r="I63" s="25"/>
      <c r="J63" s="25"/>
      <c r="K63" s="25"/>
      <c r="L63" s="25"/>
      <c r="M63" s="25"/>
      <c r="N63" s="25"/>
      <c r="O63" s="25"/>
      <c r="P63" s="25"/>
      <c r="Q63" s="25"/>
      <c r="R63" s="25"/>
      <c r="S63" s="25"/>
      <c r="T63" s="25"/>
    </row>
    <row r="64" spans="1:20">
      <c r="A64" s="7">
        <v>58</v>
      </c>
      <c r="B64" s="18"/>
      <c r="C64" s="18"/>
      <c r="D64" s="18"/>
      <c r="E64" s="18"/>
      <c r="F64" s="18"/>
      <c r="G64" s="18">
        <f t="shared" si="9"/>
        <v>0</v>
      </c>
      <c r="H64" s="16">
        <f t="shared" si="8"/>
        <v>0</v>
      </c>
      <c r="I64" s="25"/>
      <c r="J64" s="25"/>
      <c r="K64" s="25"/>
      <c r="L64" s="25"/>
      <c r="M64" s="25"/>
      <c r="N64" s="25"/>
      <c r="O64" s="25"/>
      <c r="P64" s="25"/>
      <c r="Q64" s="25"/>
      <c r="R64" s="25"/>
      <c r="S64" s="25"/>
      <c r="T64" s="25"/>
    </row>
    <row r="65" spans="1:20">
      <c r="A65" s="7">
        <v>59</v>
      </c>
      <c r="B65" s="18"/>
      <c r="C65" s="18"/>
      <c r="D65" s="18"/>
      <c r="E65" s="18"/>
      <c r="F65" s="18"/>
      <c r="G65" s="18">
        <f t="shared" si="9"/>
        <v>0</v>
      </c>
      <c r="H65" s="16">
        <f t="shared" si="8"/>
        <v>0</v>
      </c>
      <c r="I65" s="25"/>
      <c r="J65" s="25"/>
      <c r="K65" s="25"/>
      <c r="L65" s="25"/>
      <c r="M65" s="25"/>
      <c r="N65" s="25"/>
      <c r="O65" s="25"/>
      <c r="P65" s="25"/>
      <c r="Q65" s="25"/>
      <c r="R65" s="25"/>
      <c r="S65" s="25"/>
      <c r="T65" s="25"/>
    </row>
    <row r="66" spans="1:20">
      <c r="A66" s="7">
        <v>60</v>
      </c>
      <c r="B66" s="18"/>
      <c r="C66" s="18"/>
      <c r="D66" s="18"/>
      <c r="E66" s="18"/>
      <c r="F66" s="18"/>
      <c r="G66" s="18">
        <f t="shared" si="9"/>
        <v>0</v>
      </c>
      <c r="H66" s="16">
        <f t="shared" si="8"/>
        <v>0</v>
      </c>
      <c r="I66" s="25"/>
      <c r="J66" s="25"/>
      <c r="K66" s="25"/>
      <c r="L66" s="25"/>
      <c r="M66" s="25"/>
      <c r="N66" s="25"/>
      <c r="O66" s="25"/>
      <c r="P66" s="25"/>
      <c r="Q66" s="25"/>
      <c r="R66" s="25"/>
      <c r="S66" s="25"/>
      <c r="T66" s="25"/>
    </row>
    <row r="67" spans="1:20">
      <c r="A67" s="7">
        <v>61</v>
      </c>
      <c r="B67" s="18"/>
      <c r="C67" s="18"/>
      <c r="D67" s="18"/>
      <c r="E67" s="18"/>
      <c r="F67" s="18"/>
      <c r="G67" s="18">
        <f t="shared" si="9"/>
        <v>0</v>
      </c>
      <c r="H67" s="16">
        <f t="shared" si="8"/>
        <v>0</v>
      </c>
      <c r="I67" s="25"/>
      <c r="J67" s="25"/>
      <c r="K67" s="25"/>
      <c r="L67" s="25"/>
      <c r="M67" s="25"/>
      <c r="N67" s="25"/>
      <c r="O67" s="25"/>
      <c r="P67" s="25"/>
      <c r="Q67" s="25"/>
      <c r="R67" s="25"/>
      <c r="S67" s="25"/>
      <c r="T67" s="25"/>
    </row>
    <row r="68" spans="1:20">
      <c r="A68" s="7">
        <v>62</v>
      </c>
      <c r="B68" s="18"/>
      <c r="C68" s="18"/>
      <c r="D68" s="18"/>
      <c r="E68" s="18"/>
      <c r="F68" s="18"/>
      <c r="G68" s="18">
        <f t="shared" si="9"/>
        <v>0</v>
      </c>
      <c r="H68" s="16">
        <f t="shared" si="8"/>
        <v>0</v>
      </c>
      <c r="I68" s="25"/>
      <c r="J68" s="25"/>
      <c r="K68" s="25"/>
      <c r="L68" s="25"/>
      <c r="M68" s="25"/>
      <c r="N68" s="25"/>
      <c r="O68" s="25"/>
      <c r="P68" s="25"/>
      <c r="Q68" s="25"/>
      <c r="R68" s="25"/>
      <c r="S68" s="25"/>
      <c r="T68" s="25"/>
    </row>
    <row r="69" spans="1:20">
      <c r="A69" s="7">
        <v>63</v>
      </c>
      <c r="B69" s="18"/>
      <c r="C69" s="18"/>
      <c r="D69" s="18"/>
      <c r="E69" s="18"/>
      <c r="F69" s="18"/>
      <c r="G69" s="18">
        <f t="shared" si="9"/>
        <v>0</v>
      </c>
      <c r="H69" s="16">
        <f t="shared" si="8"/>
        <v>0</v>
      </c>
      <c r="I69" s="25"/>
      <c r="J69" s="25"/>
      <c r="K69" s="25"/>
      <c r="L69" s="25"/>
      <c r="M69" s="25"/>
      <c r="N69" s="25"/>
      <c r="O69" s="25"/>
      <c r="P69" s="25"/>
      <c r="Q69" s="25"/>
      <c r="R69" s="25"/>
      <c r="S69" s="25"/>
      <c r="T69" s="25"/>
    </row>
    <row r="70" spans="1:20">
      <c r="A70" s="7">
        <v>64</v>
      </c>
      <c r="B70" s="18"/>
      <c r="C70" s="18"/>
      <c r="D70" s="18"/>
      <c r="E70" s="18"/>
      <c r="F70" s="18"/>
      <c r="G70" s="18">
        <f t="shared" si="9"/>
        <v>0</v>
      </c>
      <c r="H70" s="16">
        <f t="shared" si="8"/>
        <v>0</v>
      </c>
      <c r="I70" s="25"/>
      <c r="J70" s="25"/>
      <c r="K70" s="25"/>
      <c r="L70" s="25"/>
      <c r="M70" s="25"/>
      <c r="N70" s="25"/>
      <c r="O70" s="25"/>
      <c r="P70" s="25"/>
      <c r="Q70" s="25"/>
      <c r="R70" s="25"/>
      <c r="S70" s="25"/>
      <c r="T70" s="25"/>
    </row>
    <row r="71" spans="1:20">
      <c r="A71" s="7">
        <v>65</v>
      </c>
      <c r="B71" s="18"/>
      <c r="C71" s="18"/>
      <c r="D71" s="18"/>
      <c r="E71" s="18"/>
      <c r="F71" s="18"/>
      <c r="G71" s="18">
        <f t="shared" si="9"/>
        <v>0</v>
      </c>
      <c r="H71" s="16">
        <f t="shared" si="8"/>
        <v>0</v>
      </c>
      <c r="I71" s="25"/>
      <c r="J71" s="25"/>
      <c r="K71" s="25"/>
      <c r="L71" s="25"/>
      <c r="M71" s="25"/>
      <c r="N71" s="25"/>
      <c r="O71" s="25"/>
      <c r="P71" s="25"/>
      <c r="Q71" s="25"/>
      <c r="R71" s="25"/>
      <c r="S71" s="25"/>
      <c r="T71" s="25"/>
    </row>
    <row r="72" spans="1:20">
      <c r="A72" s="7">
        <v>66</v>
      </c>
      <c r="B72" s="18"/>
      <c r="C72" s="18"/>
      <c r="D72" s="18"/>
      <c r="E72" s="18"/>
      <c r="F72" s="18"/>
      <c r="G72" s="18">
        <f t="shared" si="9"/>
        <v>0</v>
      </c>
      <c r="H72" s="16">
        <f t="shared" ref="H72:H84" si="12">IF(ISERROR(AVERAGEIF(I72:T72,"&gt;0")),,AVERAGEIF(I72:T72,"&gt;0"))</f>
        <v>0</v>
      </c>
      <c r="I72" s="25"/>
      <c r="J72" s="25"/>
      <c r="K72" s="25"/>
      <c r="L72" s="25"/>
      <c r="M72" s="25"/>
      <c r="N72" s="25"/>
      <c r="O72" s="25"/>
      <c r="P72" s="25"/>
      <c r="Q72" s="25"/>
      <c r="R72" s="25"/>
      <c r="S72" s="25"/>
      <c r="T72" s="25"/>
    </row>
    <row r="73" spans="1:20">
      <c r="A73" s="7">
        <v>67</v>
      </c>
      <c r="B73" s="18"/>
      <c r="C73" s="18"/>
      <c r="D73" s="18"/>
      <c r="E73" s="18"/>
      <c r="F73" s="18"/>
      <c r="G73" s="18">
        <f t="shared" si="9"/>
        <v>0</v>
      </c>
      <c r="H73" s="16">
        <f t="shared" si="12"/>
        <v>0</v>
      </c>
      <c r="I73" s="25"/>
      <c r="J73" s="25"/>
      <c r="K73" s="25"/>
      <c r="L73" s="25"/>
      <c r="M73" s="25"/>
      <c r="N73" s="25"/>
      <c r="O73" s="25"/>
      <c r="P73" s="25"/>
      <c r="Q73" s="25"/>
      <c r="R73" s="25"/>
      <c r="S73" s="25"/>
      <c r="T73" s="25"/>
    </row>
    <row r="74" spans="1:20">
      <c r="A74" s="7">
        <v>68</v>
      </c>
      <c r="B74" s="18"/>
      <c r="C74" s="18"/>
      <c r="D74" s="18"/>
      <c r="E74" s="18"/>
      <c r="F74" s="18"/>
      <c r="G74" s="18">
        <f t="shared" si="9"/>
        <v>0</v>
      </c>
      <c r="H74" s="16">
        <f t="shared" si="12"/>
        <v>0</v>
      </c>
      <c r="I74" s="25"/>
      <c r="J74" s="25"/>
      <c r="K74" s="25"/>
      <c r="L74" s="25"/>
      <c r="M74" s="25"/>
      <c r="N74" s="25"/>
      <c r="O74" s="25"/>
      <c r="P74" s="25"/>
      <c r="Q74" s="25"/>
      <c r="R74" s="25"/>
      <c r="S74" s="25"/>
      <c r="T74" s="25"/>
    </row>
    <row r="75" spans="1:20">
      <c r="A75" s="7">
        <v>69</v>
      </c>
      <c r="B75" s="18"/>
      <c r="C75" s="18"/>
      <c r="D75" s="18"/>
      <c r="E75" s="18"/>
      <c r="F75" s="18"/>
      <c r="G75" s="18">
        <f t="shared" si="9"/>
        <v>0</v>
      </c>
      <c r="H75" s="16">
        <f t="shared" si="12"/>
        <v>0</v>
      </c>
      <c r="I75" s="25"/>
      <c r="J75" s="25"/>
      <c r="K75" s="25"/>
      <c r="L75" s="25"/>
      <c r="M75" s="25"/>
      <c r="N75" s="25"/>
      <c r="O75" s="25"/>
      <c r="P75" s="25"/>
      <c r="Q75" s="25"/>
      <c r="R75" s="25"/>
      <c r="S75" s="25"/>
      <c r="T75" s="25"/>
    </row>
    <row r="76" spans="1:20">
      <c r="A76" s="7">
        <v>70</v>
      </c>
      <c r="B76" s="18"/>
      <c r="C76" s="18"/>
      <c r="D76" s="18"/>
      <c r="E76" s="18"/>
      <c r="F76" s="18"/>
      <c r="G76" s="18">
        <f t="shared" si="9"/>
        <v>0</v>
      </c>
      <c r="H76" s="16">
        <f t="shared" si="12"/>
        <v>0</v>
      </c>
      <c r="I76" s="25"/>
      <c r="J76" s="25"/>
      <c r="K76" s="25"/>
      <c r="L76" s="25"/>
      <c r="M76" s="25"/>
      <c r="N76" s="25"/>
      <c r="O76" s="25"/>
      <c r="P76" s="25"/>
      <c r="Q76" s="25"/>
      <c r="R76" s="25"/>
      <c r="S76" s="25"/>
      <c r="T76" s="25"/>
    </row>
    <row r="77" spans="1:20">
      <c r="A77" s="7">
        <v>71</v>
      </c>
      <c r="B77" s="18"/>
      <c r="C77" s="18"/>
      <c r="D77" s="18"/>
      <c r="E77" s="18"/>
      <c r="F77" s="18"/>
      <c r="G77" s="18">
        <f t="shared" si="9"/>
        <v>0</v>
      </c>
      <c r="H77" s="16">
        <f t="shared" si="12"/>
        <v>0</v>
      </c>
      <c r="I77" s="25"/>
      <c r="J77" s="25"/>
      <c r="K77" s="25"/>
      <c r="L77" s="25"/>
      <c r="M77" s="25"/>
      <c r="N77" s="25"/>
      <c r="O77" s="25"/>
      <c r="P77" s="25"/>
      <c r="Q77" s="25"/>
      <c r="R77" s="25"/>
      <c r="S77" s="25"/>
      <c r="T77" s="25"/>
    </row>
    <row r="78" spans="1:20">
      <c r="A78" s="7">
        <v>72</v>
      </c>
      <c r="B78" s="18"/>
      <c r="C78" s="18"/>
      <c r="D78" s="18"/>
      <c r="E78" s="18"/>
      <c r="F78" s="18"/>
      <c r="G78" s="18">
        <f t="shared" si="9"/>
        <v>0</v>
      </c>
      <c r="H78" s="16">
        <f t="shared" si="12"/>
        <v>0</v>
      </c>
      <c r="I78" s="25"/>
      <c r="J78" s="25"/>
      <c r="K78" s="25"/>
      <c r="L78" s="25"/>
      <c r="M78" s="25"/>
      <c r="N78" s="25"/>
      <c r="O78" s="25"/>
      <c r="P78" s="25"/>
      <c r="Q78" s="25"/>
      <c r="R78" s="25"/>
      <c r="S78" s="25"/>
      <c r="T78" s="25"/>
    </row>
    <row r="79" spans="1:20">
      <c r="A79" s="7">
        <v>73</v>
      </c>
      <c r="B79" s="18"/>
      <c r="C79" s="18"/>
      <c r="D79" s="18"/>
      <c r="E79" s="18"/>
      <c r="F79" s="18"/>
      <c r="G79" s="18">
        <f t="shared" si="9"/>
        <v>0</v>
      </c>
      <c r="H79" s="16">
        <f t="shared" si="12"/>
        <v>0</v>
      </c>
      <c r="I79" s="25"/>
      <c r="J79" s="25"/>
      <c r="K79" s="25"/>
      <c r="L79" s="25"/>
      <c r="M79" s="25"/>
      <c r="N79" s="25"/>
      <c r="O79" s="25"/>
      <c r="P79" s="25"/>
      <c r="Q79" s="25"/>
      <c r="R79" s="25"/>
      <c r="S79" s="25"/>
      <c r="T79" s="25"/>
    </row>
    <row r="80" spans="1:20">
      <c r="A80" s="7">
        <v>74</v>
      </c>
      <c r="B80" s="18"/>
      <c r="C80" s="18"/>
      <c r="D80" s="18"/>
      <c r="E80" s="18"/>
      <c r="F80" s="18"/>
      <c r="G80" s="18">
        <f t="shared" si="9"/>
        <v>0</v>
      </c>
      <c r="H80" s="16">
        <f t="shared" si="12"/>
        <v>0</v>
      </c>
      <c r="I80" s="25"/>
      <c r="J80" s="25"/>
      <c r="K80" s="25"/>
      <c r="L80" s="25"/>
      <c r="M80" s="25"/>
      <c r="N80" s="25"/>
      <c r="O80" s="25"/>
      <c r="P80" s="25"/>
      <c r="Q80" s="25"/>
      <c r="R80" s="25"/>
      <c r="S80" s="25"/>
      <c r="T80" s="25"/>
    </row>
    <row r="81" spans="1:20">
      <c r="A81" s="7">
        <v>75</v>
      </c>
      <c r="B81" s="18"/>
      <c r="C81" s="18"/>
      <c r="D81" s="18"/>
      <c r="E81" s="18"/>
      <c r="F81" s="18"/>
      <c r="G81" s="18">
        <f t="shared" si="9"/>
        <v>0</v>
      </c>
      <c r="H81" s="16">
        <f t="shared" si="12"/>
        <v>0</v>
      </c>
      <c r="I81" s="25"/>
      <c r="J81" s="25"/>
      <c r="K81" s="25"/>
      <c r="L81" s="25"/>
      <c r="M81" s="25"/>
      <c r="N81" s="25"/>
      <c r="O81" s="25"/>
      <c r="P81" s="25"/>
      <c r="Q81" s="25"/>
      <c r="R81" s="25"/>
      <c r="S81" s="25"/>
      <c r="T81" s="25"/>
    </row>
    <row r="82" spans="1:20">
      <c r="A82" s="7">
        <v>76</v>
      </c>
      <c r="B82" s="18"/>
      <c r="C82" s="18"/>
      <c r="D82" s="18"/>
      <c r="E82" s="18"/>
      <c r="F82" s="18"/>
      <c r="G82" s="18">
        <f t="shared" si="9"/>
        <v>0</v>
      </c>
      <c r="H82" s="16">
        <f t="shared" si="12"/>
        <v>0</v>
      </c>
      <c r="I82" s="25"/>
      <c r="J82" s="25"/>
      <c r="K82" s="25"/>
      <c r="L82" s="25"/>
      <c r="M82" s="25"/>
      <c r="N82" s="25"/>
      <c r="O82" s="25"/>
      <c r="P82" s="25"/>
      <c r="Q82" s="25"/>
      <c r="R82" s="25"/>
      <c r="S82" s="25"/>
      <c r="T82" s="25"/>
    </row>
    <row r="83" spans="1:20">
      <c r="A83" s="7">
        <v>77</v>
      </c>
      <c r="B83" s="18"/>
      <c r="C83" s="18"/>
      <c r="D83" s="18"/>
      <c r="E83" s="18"/>
      <c r="F83" s="18"/>
      <c r="G83" s="18">
        <f t="shared" si="9"/>
        <v>0</v>
      </c>
      <c r="H83" s="16">
        <f t="shared" si="12"/>
        <v>0</v>
      </c>
      <c r="I83" s="25"/>
      <c r="J83" s="25"/>
      <c r="K83" s="25"/>
      <c r="L83" s="25"/>
      <c r="M83" s="25"/>
      <c r="N83" s="25"/>
      <c r="O83" s="25"/>
      <c r="P83" s="25"/>
      <c r="Q83" s="25"/>
      <c r="R83" s="25"/>
      <c r="S83" s="25"/>
      <c r="T83" s="25"/>
    </row>
    <row r="84" spans="1:20">
      <c r="A84" s="7">
        <v>78</v>
      </c>
      <c r="B84" s="18"/>
      <c r="C84" s="18"/>
      <c r="D84" s="18"/>
      <c r="E84" s="18"/>
      <c r="F84" s="18"/>
      <c r="G84" s="18">
        <f t="shared" si="9"/>
        <v>0</v>
      </c>
      <c r="H84" s="16">
        <f t="shared" si="12"/>
        <v>0</v>
      </c>
      <c r="I84" s="25"/>
      <c r="J84" s="25"/>
      <c r="K84" s="25"/>
      <c r="L84" s="25"/>
      <c r="M84" s="25"/>
      <c r="N84" s="25"/>
      <c r="O84" s="25"/>
      <c r="P84" s="25"/>
      <c r="Q84" s="25"/>
      <c r="R84" s="25"/>
      <c r="S84" s="25"/>
      <c r="T84" s="25"/>
    </row>
  </sheetData>
  <phoneticPr fontId="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indexed="10"/>
  </sheetPr>
  <dimension ref="A1:M38"/>
  <sheetViews>
    <sheetView workbookViewId="0">
      <pane xSplit="2" ySplit="2" topLeftCell="C9" activePane="bottomRight" state="frozen"/>
      <selection pane="topRight"/>
      <selection pane="bottomLeft"/>
      <selection pane="bottomRight" activeCell="B24" sqref="B24:B26"/>
    </sheetView>
  </sheetViews>
  <sheetFormatPr defaultColWidth="9" defaultRowHeight="14.25"/>
  <cols>
    <col min="1" max="1" width="4.75" customWidth="1"/>
    <col min="2" max="2" width="6.875" customWidth="1"/>
    <col min="3" max="3" width="9.125" customWidth="1"/>
    <col min="4" max="5" width="9.5" customWidth="1"/>
    <col min="6" max="6" width="9.125" customWidth="1"/>
    <col min="7" max="7" width="10.5" customWidth="1"/>
    <col min="8" max="8" width="9.75" customWidth="1"/>
    <col min="9" max="9" width="7.875" customWidth="1"/>
    <col min="10" max="10" width="7.75" customWidth="1"/>
    <col min="11" max="11" width="44.625" customWidth="1"/>
    <col min="12" max="12" width="7.875" hidden="1" customWidth="1"/>
    <col min="13" max="13" width="7.875" customWidth="1"/>
  </cols>
  <sheetData>
    <row r="1" spans="1:13" ht="44.25" customHeight="1">
      <c r="A1" s="649" t="s">
        <v>357</v>
      </c>
      <c r="B1" s="649"/>
      <c r="C1" s="649"/>
      <c r="D1" s="649"/>
      <c r="E1" s="649"/>
      <c r="F1" s="649"/>
      <c r="G1" s="649"/>
      <c r="H1" s="649"/>
      <c r="I1" s="649"/>
      <c r="J1" s="649"/>
      <c r="K1" s="649"/>
    </row>
    <row r="2" spans="1:13" ht="36.75" customHeight="1">
      <c r="A2" s="3" t="s">
        <v>39</v>
      </c>
      <c r="B2" s="3" t="s">
        <v>358</v>
      </c>
      <c r="C2" s="3" t="s">
        <v>135</v>
      </c>
      <c r="D2" s="3" t="s">
        <v>105</v>
      </c>
      <c r="E2" s="3" t="s">
        <v>359</v>
      </c>
      <c r="F2" s="3" t="s">
        <v>360</v>
      </c>
      <c r="G2" s="3" t="s">
        <v>361</v>
      </c>
      <c r="H2" s="3" t="s">
        <v>362</v>
      </c>
      <c r="I2" s="3" t="s">
        <v>363</v>
      </c>
      <c r="J2" s="3" t="s">
        <v>364</v>
      </c>
      <c r="K2" s="3" t="s">
        <v>365</v>
      </c>
      <c r="L2" s="3" t="s">
        <v>340</v>
      </c>
      <c r="M2" s="3" t="s">
        <v>366</v>
      </c>
    </row>
    <row r="3" spans="1:13" ht="13.5" customHeight="1">
      <c r="A3" s="650">
        <v>1</v>
      </c>
      <c r="B3" s="655">
        <v>3</v>
      </c>
      <c r="C3" s="651">
        <f>SUMIF(工资汇总实发表!$D$7:$D$138,状态分析表!$C$2,工资汇总实发表!$I$7:$I$138)</f>
        <v>0</v>
      </c>
      <c r="D3" s="651">
        <f>SUMIF(工资汇总实发表!$D$7:$D$138,状态分析表!$D$2,工资汇总实发表!$I$7:$I$138)</f>
        <v>14425.84</v>
      </c>
      <c r="E3" s="654">
        <f>C3+D3</f>
        <v>14425.84</v>
      </c>
      <c r="F3" s="656">
        <f>IF(ISERROR(E3/B3),,E3/B3)</f>
        <v>4808.6133333333337</v>
      </c>
      <c r="G3" s="656">
        <f>+工资汇总实发表!$I$5</f>
        <v>0</v>
      </c>
      <c r="H3" s="657">
        <f>IF(ISERROR(E3/G3),,E3/G3)</f>
        <v>0</v>
      </c>
      <c r="I3" s="655"/>
      <c r="J3" s="4"/>
      <c r="K3" s="4"/>
      <c r="L3" s="651">
        <f>COUNTIFS(工资汇总实发表!$D$7:$D$169,"全职",工资汇总实发表!$I$7:$I$169,"&gt;0")</f>
        <v>3</v>
      </c>
      <c r="M3" s="651">
        <f>B3-L3</f>
        <v>0</v>
      </c>
    </row>
    <row r="4" spans="1:13" ht="13.5" customHeight="1">
      <c r="A4" s="650"/>
      <c r="B4" s="655"/>
      <c r="C4" s="652"/>
      <c r="D4" s="652"/>
      <c r="E4" s="654"/>
      <c r="F4" s="656"/>
      <c r="G4" s="656"/>
      <c r="H4" s="657"/>
      <c r="I4" s="655"/>
      <c r="J4" s="4"/>
      <c r="K4" s="4"/>
      <c r="L4" s="652"/>
      <c r="M4" s="652"/>
    </row>
    <row r="5" spans="1:13" ht="13.5" customHeight="1">
      <c r="A5" s="650"/>
      <c r="B5" s="655"/>
      <c r="C5" s="653"/>
      <c r="D5" s="653"/>
      <c r="E5" s="654"/>
      <c r="F5" s="656"/>
      <c r="G5" s="656"/>
      <c r="H5" s="657"/>
      <c r="I5" s="655"/>
      <c r="J5" s="4"/>
      <c r="K5" s="4"/>
      <c r="L5" s="653"/>
      <c r="M5" s="653"/>
    </row>
    <row r="6" spans="1:13" ht="13.5" customHeight="1">
      <c r="A6" s="650">
        <v>2</v>
      </c>
      <c r="B6" s="655">
        <v>3</v>
      </c>
      <c r="C6" s="651">
        <f>SUMIF(工资汇总实发表!$D$7:$D$138,状态分析表!$C$2,工资汇总实发表!$J$7:$J$138)</f>
        <v>0</v>
      </c>
      <c r="D6" s="651">
        <f>SUMIF(工资汇总实发表!$D$7:$D$138,状态分析表!$D$2,工资汇总实发表!$J$7:$J$138)</f>
        <v>13072.4</v>
      </c>
      <c r="E6" s="654">
        <f t="shared" ref="E6" si="0">C6+D6</f>
        <v>13072.4</v>
      </c>
      <c r="F6" s="656">
        <f t="shared" ref="F6" si="1">IF(ISERROR(E6/B6),,E6/B6)</f>
        <v>4357.4666666666662</v>
      </c>
      <c r="G6" s="656">
        <f>+工资汇总实发表!$J$5</f>
        <v>0</v>
      </c>
      <c r="H6" s="657">
        <f t="shared" ref="H6" si="2">IF(ISERROR(E6/G6),,E6/G6)</f>
        <v>0</v>
      </c>
      <c r="I6" s="655"/>
      <c r="J6" s="4"/>
      <c r="K6" s="4"/>
      <c r="L6" s="651">
        <f>COUNTIFS(工资汇总实发表!$D$7:$D$169,"全职",工资汇总实发表!$J$7:$J$169,"&gt;0")</f>
        <v>3</v>
      </c>
      <c r="M6" s="651">
        <f t="shared" ref="M6" si="3">B6-L6</f>
        <v>0</v>
      </c>
    </row>
    <row r="7" spans="1:13" ht="13.5" customHeight="1">
      <c r="A7" s="650"/>
      <c r="B7" s="655"/>
      <c r="C7" s="652"/>
      <c r="D7" s="652"/>
      <c r="E7" s="654"/>
      <c r="F7" s="656"/>
      <c r="G7" s="656"/>
      <c r="H7" s="657"/>
      <c r="I7" s="655"/>
      <c r="J7" s="4"/>
      <c r="K7" s="4"/>
      <c r="L7" s="652"/>
      <c r="M7" s="652"/>
    </row>
    <row r="8" spans="1:13" ht="13.5" customHeight="1">
      <c r="A8" s="650"/>
      <c r="B8" s="655"/>
      <c r="C8" s="653"/>
      <c r="D8" s="653"/>
      <c r="E8" s="654"/>
      <c r="F8" s="656"/>
      <c r="G8" s="656"/>
      <c r="H8" s="657"/>
      <c r="I8" s="655"/>
      <c r="J8" s="4"/>
      <c r="K8" s="4"/>
      <c r="L8" s="653"/>
      <c r="M8" s="653"/>
    </row>
    <row r="9" spans="1:13" ht="13.5" customHeight="1">
      <c r="A9" s="650">
        <v>3</v>
      </c>
      <c r="B9" s="655">
        <v>3</v>
      </c>
      <c r="C9" s="651">
        <f>SUMIF(工资汇总实发表!$D$7:$D$138,状态分析表!$C$2,工资汇总实发表!$K$7:$K$138)</f>
        <v>0</v>
      </c>
      <c r="D9" s="651">
        <f>SUMIF(工资汇总实发表!$D$7:$D$138,状态分析表!$D$2,工资汇总实发表!$J$7:$J$138)</f>
        <v>13072.4</v>
      </c>
      <c r="E9" s="654">
        <f t="shared" ref="E9" si="4">C9+D9</f>
        <v>13072.4</v>
      </c>
      <c r="F9" s="656">
        <f t="shared" ref="F9" si="5">IF(ISERROR(E9/B9),,E9/B9)</f>
        <v>4357.4666666666662</v>
      </c>
      <c r="G9" s="656">
        <f>+工资汇总实发表!$K$5</f>
        <v>0</v>
      </c>
      <c r="H9" s="657">
        <f t="shared" ref="H9" si="6">IF(ISERROR(E9/G9),,E9/G9)</f>
        <v>0</v>
      </c>
      <c r="I9" s="655"/>
      <c r="J9" s="4"/>
      <c r="K9" s="4"/>
      <c r="L9" s="651">
        <f>COUNTIFS(工资汇总实发表!$D$7:$D$169,"全职",工资汇总实发表!$K$7:$K$169,"&gt;0")</f>
        <v>4</v>
      </c>
      <c r="M9" s="651">
        <f t="shared" ref="M9" si="7">B9-L9</f>
        <v>-1</v>
      </c>
    </row>
    <row r="10" spans="1:13" ht="13.5" customHeight="1">
      <c r="A10" s="650"/>
      <c r="B10" s="655"/>
      <c r="C10" s="652"/>
      <c r="D10" s="652"/>
      <c r="E10" s="654"/>
      <c r="F10" s="656"/>
      <c r="G10" s="656"/>
      <c r="H10" s="657"/>
      <c r="I10" s="655"/>
      <c r="J10" s="4"/>
      <c r="K10" s="4"/>
      <c r="L10" s="652"/>
      <c r="M10" s="652"/>
    </row>
    <row r="11" spans="1:13" ht="13.5" customHeight="1">
      <c r="A11" s="650"/>
      <c r="B11" s="655"/>
      <c r="C11" s="653"/>
      <c r="D11" s="653"/>
      <c r="E11" s="654"/>
      <c r="F11" s="656"/>
      <c r="G11" s="656"/>
      <c r="H11" s="657"/>
      <c r="I11" s="655"/>
      <c r="J11" s="4"/>
      <c r="K11" s="4"/>
      <c r="L11" s="653"/>
      <c r="M11" s="653"/>
    </row>
    <row r="12" spans="1:13" ht="13.5" customHeight="1">
      <c r="A12" s="650">
        <v>4</v>
      </c>
      <c r="B12" s="655">
        <v>3</v>
      </c>
      <c r="C12" s="651">
        <f>SUMIF(工资汇总实发表!$D$7:$D$138,状态分析表!$C$2,工资汇总实发表!$L$7:$L$138)</f>
        <v>0</v>
      </c>
      <c r="D12" s="651">
        <f>SUMIF(工资汇总实发表!$D$7:$D$138,状态分析表!$D$2,工资汇总实发表!$J$7:$J$138)</f>
        <v>13072.4</v>
      </c>
      <c r="E12" s="654">
        <f t="shared" ref="E12" si="8">C12+D12</f>
        <v>13072.4</v>
      </c>
      <c r="F12" s="656">
        <f t="shared" ref="F12" si="9">IF(ISERROR(E12/B12),,E12/B12)</f>
        <v>4357.4666666666662</v>
      </c>
      <c r="G12" s="656">
        <f>+工资汇总实发表!$L$5</f>
        <v>0</v>
      </c>
      <c r="H12" s="657">
        <f t="shared" ref="H12" si="10">IF(ISERROR(E12/G12),,E12/G12)</f>
        <v>0</v>
      </c>
      <c r="I12" s="655"/>
      <c r="J12" s="4"/>
      <c r="K12" s="4"/>
      <c r="L12" s="651">
        <f>COUNTIFS(工资汇总实发表!$D$7:$D$169,"全职",工资汇总实发表!$L$7:$L$169,"&gt;0")</f>
        <v>4</v>
      </c>
      <c r="M12" s="651">
        <f t="shared" ref="M12" si="11">B12-L12</f>
        <v>-1</v>
      </c>
    </row>
    <row r="13" spans="1:13" ht="13.5" customHeight="1">
      <c r="A13" s="650"/>
      <c r="B13" s="655"/>
      <c r="C13" s="652"/>
      <c r="D13" s="652"/>
      <c r="E13" s="654"/>
      <c r="F13" s="656"/>
      <c r="G13" s="656"/>
      <c r="H13" s="657"/>
      <c r="I13" s="655"/>
      <c r="J13" s="4"/>
      <c r="K13" s="4"/>
      <c r="L13" s="652"/>
      <c r="M13" s="652"/>
    </row>
    <row r="14" spans="1:13" ht="13.5" customHeight="1">
      <c r="A14" s="650"/>
      <c r="B14" s="655"/>
      <c r="C14" s="653"/>
      <c r="D14" s="653"/>
      <c r="E14" s="654"/>
      <c r="F14" s="656"/>
      <c r="G14" s="656"/>
      <c r="H14" s="657"/>
      <c r="I14" s="655"/>
      <c r="J14" s="4"/>
      <c r="K14" s="4"/>
      <c r="L14" s="653"/>
      <c r="M14" s="653"/>
    </row>
    <row r="15" spans="1:13" ht="13.5" customHeight="1">
      <c r="A15" s="650">
        <v>5</v>
      </c>
      <c r="B15" s="655">
        <v>3</v>
      </c>
      <c r="C15" s="651">
        <f>SUMIF(工资汇总实发表!$D$7:$D$138,状态分析表!$C$2,工资汇总实发表!$M$7:$M$138)</f>
        <v>0</v>
      </c>
      <c r="D15" s="651">
        <f>SUMIF(工资汇总实发表!$D$7:$D$138,状态分析表!$D$2,工资汇总实发表!$J$7:$J$138)</f>
        <v>13072.4</v>
      </c>
      <c r="E15" s="654">
        <f t="shared" ref="E15" si="12">C15+D15</f>
        <v>13072.4</v>
      </c>
      <c r="F15" s="656">
        <f t="shared" ref="F15:F33" si="13">IF(ISERROR(E15/B15),,E15/B15)</f>
        <v>4357.4666666666662</v>
      </c>
      <c r="G15" s="656">
        <f>+工资汇总实发表!$M$5</f>
        <v>0</v>
      </c>
      <c r="H15" s="657">
        <f t="shared" ref="H15" si="14">IF(ISERROR(E15/G15),,E15/G15)</f>
        <v>0</v>
      </c>
      <c r="I15" s="655"/>
      <c r="J15" s="4"/>
      <c r="K15" s="4"/>
      <c r="L15" s="651">
        <f>COUNTIFS(工资汇总实发表!$D$7:$D$169,"全职",工资汇总实发表!$M$7:$M$169,"&gt;0")</f>
        <v>4</v>
      </c>
      <c r="M15" s="651">
        <f t="shared" ref="M15" si="15">B15-L15</f>
        <v>-1</v>
      </c>
    </row>
    <row r="16" spans="1:13" ht="13.5" customHeight="1">
      <c r="A16" s="650"/>
      <c r="B16" s="655"/>
      <c r="C16" s="652"/>
      <c r="D16" s="652"/>
      <c r="E16" s="654"/>
      <c r="F16" s="656"/>
      <c r="G16" s="656"/>
      <c r="H16" s="657"/>
      <c r="I16" s="655"/>
      <c r="J16" s="4"/>
      <c r="K16" s="4"/>
      <c r="L16" s="652"/>
      <c r="M16" s="652"/>
    </row>
    <row r="17" spans="1:13" ht="13.5" customHeight="1">
      <c r="A17" s="650"/>
      <c r="B17" s="655"/>
      <c r="C17" s="653"/>
      <c r="D17" s="653"/>
      <c r="E17" s="654"/>
      <c r="F17" s="656"/>
      <c r="G17" s="656"/>
      <c r="H17" s="657"/>
      <c r="I17" s="655"/>
      <c r="J17" s="4"/>
      <c r="K17" s="4"/>
      <c r="L17" s="653"/>
      <c r="M17" s="653"/>
    </row>
    <row r="18" spans="1:13" ht="13.5" customHeight="1">
      <c r="A18" s="650">
        <v>6</v>
      </c>
      <c r="B18" s="655">
        <v>4</v>
      </c>
      <c r="C18" s="651">
        <f>SUMIF(工资汇总实发表!$D$7:$D$138,状态分析表!$C$2,工资汇总实发表!$N$7:$N$138)</f>
        <v>0</v>
      </c>
      <c r="D18" s="651">
        <f>SUMIF(工资汇总实发表!$D$7:$D$138,状态分析表!$D$2,工资汇总实发表!$J$7:$J$138)</f>
        <v>13072.4</v>
      </c>
      <c r="E18" s="654">
        <f t="shared" ref="E18" si="16">C18+D18</f>
        <v>13072.4</v>
      </c>
      <c r="F18" s="656">
        <f t="shared" ref="F18" si="17">IF(ISERROR(E18/B18),,E18/B18)</f>
        <v>3268.1</v>
      </c>
      <c r="G18" s="656">
        <f>+工资汇总实发表!$I$5</f>
        <v>0</v>
      </c>
      <c r="H18" s="657">
        <f t="shared" ref="H18" si="18">IF(ISERROR(E18/G18),,E18/G18)</f>
        <v>0</v>
      </c>
      <c r="I18" s="655"/>
      <c r="J18" s="4"/>
      <c r="K18" s="4"/>
      <c r="L18" s="651">
        <f>COUNTIFS(工资汇总实发表!$D$7:$D$169,"全职",工资汇总实发表!$N$7:$N$169,"&gt;0")</f>
        <v>4</v>
      </c>
      <c r="M18" s="651">
        <f t="shared" ref="M18" si="19">B18-L18</f>
        <v>0</v>
      </c>
    </row>
    <row r="19" spans="1:13" ht="13.5" customHeight="1">
      <c r="A19" s="650"/>
      <c r="B19" s="655"/>
      <c r="C19" s="652"/>
      <c r="D19" s="652"/>
      <c r="E19" s="654"/>
      <c r="F19" s="656"/>
      <c r="G19" s="656"/>
      <c r="H19" s="657"/>
      <c r="I19" s="655"/>
      <c r="J19" s="4"/>
      <c r="K19" s="4"/>
      <c r="L19" s="652"/>
      <c r="M19" s="652"/>
    </row>
    <row r="20" spans="1:13" ht="13.5" customHeight="1">
      <c r="A20" s="650"/>
      <c r="B20" s="655"/>
      <c r="C20" s="653"/>
      <c r="D20" s="653"/>
      <c r="E20" s="654"/>
      <c r="F20" s="656"/>
      <c r="G20" s="656"/>
      <c r="H20" s="657"/>
      <c r="I20" s="655"/>
      <c r="J20" s="4"/>
      <c r="K20" s="4"/>
      <c r="L20" s="653"/>
      <c r="M20" s="653"/>
    </row>
    <row r="21" spans="1:13" ht="13.5" customHeight="1">
      <c r="A21" s="650">
        <v>7</v>
      </c>
      <c r="B21" s="655">
        <v>4</v>
      </c>
      <c r="C21" s="651">
        <f>SUMIF(工资汇总实发表!$D$7:$D$138,状态分析表!$C$2,工资汇总实发表!$O$7:$O$138)</f>
        <v>0</v>
      </c>
      <c r="D21" s="651">
        <f>SUMIF(工资汇总实发表!$D$7:$D$138,状态分析表!$D$2,工资汇总实发表!$O$7:$O$138)</f>
        <v>2456.7799999999997</v>
      </c>
      <c r="E21" s="654">
        <f t="shared" ref="E21" si="20">C21+D21</f>
        <v>2456.7799999999997</v>
      </c>
      <c r="F21" s="656">
        <f t="shared" ref="F21" si="21">IF(ISERROR(E21/B21),,E21/B21)</f>
        <v>614.19499999999994</v>
      </c>
      <c r="G21" s="656">
        <f>+工资汇总实发表!$I$5</f>
        <v>0</v>
      </c>
      <c r="H21" s="657">
        <f t="shared" ref="H21" si="22">IF(ISERROR(E21/G21),,E21/G21)</f>
        <v>0</v>
      </c>
      <c r="I21" s="655"/>
      <c r="J21" s="4"/>
      <c r="K21" s="4"/>
      <c r="L21" s="651">
        <f>COUNTIFS(工资汇总实发表!$D$7:$D$169,"全职",工资汇总实发表!$O$7:$O$169,"&gt;0")</f>
        <v>1</v>
      </c>
      <c r="M21" s="651">
        <f t="shared" ref="M21" si="23">B21-L21</f>
        <v>3</v>
      </c>
    </row>
    <row r="22" spans="1:13" ht="13.5" customHeight="1">
      <c r="A22" s="650"/>
      <c r="B22" s="655"/>
      <c r="C22" s="652"/>
      <c r="D22" s="652"/>
      <c r="E22" s="654"/>
      <c r="F22" s="656"/>
      <c r="G22" s="656"/>
      <c r="H22" s="657"/>
      <c r="I22" s="655"/>
      <c r="J22" s="4"/>
      <c r="K22" s="4"/>
      <c r="L22" s="652"/>
      <c r="M22" s="652"/>
    </row>
    <row r="23" spans="1:13" ht="13.5" customHeight="1">
      <c r="A23" s="650"/>
      <c r="B23" s="655"/>
      <c r="C23" s="653"/>
      <c r="D23" s="653"/>
      <c r="E23" s="654"/>
      <c r="F23" s="656"/>
      <c r="G23" s="656"/>
      <c r="H23" s="657"/>
      <c r="I23" s="655"/>
      <c r="J23" s="4"/>
      <c r="K23" s="4"/>
      <c r="L23" s="653"/>
      <c r="M23" s="653"/>
    </row>
    <row r="24" spans="1:13" ht="13.5" customHeight="1">
      <c r="A24" s="650">
        <v>8</v>
      </c>
      <c r="B24" s="655"/>
      <c r="C24" s="651">
        <f>SUMIF(工资汇总实发表!$D$7:$D$138,状态分析表!$C$2,工资汇总实发表!$P$7:$P$138)</f>
        <v>0</v>
      </c>
      <c r="D24" s="651">
        <f>SUMIF(工资汇总实发表!$D$7:$D$138,状态分析表!$D$2,工资汇总实发表!$P$7:$P$138)</f>
        <v>0</v>
      </c>
      <c r="E24" s="654">
        <f t="shared" ref="E24" si="24">C24+D24</f>
        <v>0</v>
      </c>
      <c r="F24" s="656">
        <f t="shared" si="13"/>
        <v>0</v>
      </c>
      <c r="G24" s="656">
        <f>+工资汇总实发表!$I$5</f>
        <v>0</v>
      </c>
      <c r="H24" s="657">
        <f t="shared" ref="H24" si="25">IF(ISERROR(E24/G24),,E24/G24)</f>
        <v>0</v>
      </c>
      <c r="I24" s="655"/>
      <c r="J24" s="4"/>
      <c r="K24" s="4"/>
      <c r="L24" s="651">
        <f>COUNTIFS(工资汇总实发表!$D$7:$D$169,"全职",工资汇总实发表!$P$7:$P$169,"&gt;0")</f>
        <v>0</v>
      </c>
      <c r="M24" s="651">
        <f t="shared" ref="M24" si="26">B24-L24</f>
        <v>0</v>
      </c>
    </row>
    <row r="25" spans="1:13" ht="13.5" customHeight="1">
      <c r="A25" s="650"/>
      <c r="B25" s="655"/>
      <c r="C25" s="652"/>
      <c r="D25" s="652"/>
      <c r="E25" s="654"/>
      <c r="F25" s="656"/>
      <c r="G25" s="656"/>
      <c r="H25" s="657"/>
      <c r="I25" s="655"/>
      <c r="J25" s="4"/>
      <c r="K25" s="4"/>
      <c r="L25" s="652"/>
      <c r="M25" s="652"/>
    </row>
    <row r="26" spans="1:13" ht="13.5" customHeight="1">
      <c r="A26" s="650"/>
      <c r="B26" s="655"/>
      <c r="C26" s="653"/>
      <c r="D26" s="653"/>
      <c r="E26" s="654"/>
      <c r="F26" s="656"/>
      <c r="G26" s="656"/>
      <c r="H26" s="657"/>
      <c r="I26" s="655"/>
      <c r="J26" s="4"/>
      <c r="K26" s="4"/>
      <c r="L26" s="653"/>
      <c r="M26" s="653"/>
    </row>
    <row r="27" spans="1:13" ht="13.5" customHeight="1">
      <c r="A27" s="650">
        <v>9</v>
      </c>
      <c r="B27" s="655"/>
      <c r="C27" s="651">
        <f>SUMIF(工资汇总实发表!$D$7:$D$138,状态分析表!$C$2,工资汇总实发表!$Q$7:$Q$138)</f>
        <v>0</v>
      </c>
      <c r="D27" s="651">
        <f>SUMIF(工资汇总实发表!$D$7:$D$138,状态分析表!$D$2,工资汇总实发表!$J$7:$J$138)</f>
        <v>13072.4</v>
      </c>
      <c r="E27" s="654">
        <f t="shared" ref="E27" si="27">C27+D27</f>
        <v>13072.4</v>
      </c>
      <c r="F27" s="656">
        <f t="shared" ref="F27" si="28">IF(ISERROR(E27/B27),,E27/B27)</f>
        <v>0</v>
      </c>
      <c r="G27" s="656">
        <f>+工资汇总实发表!$I$5</f>
        <v>0</v>
      </c>
      <c r="H27" s="657">
        <f t="shared" ref="H27" si="29">IF(ISERROR(E27/G27),,E27/G27)</f>
        <v>0</v>
      </c>
      <c r="I27" s="655"/>
      <c r="J27" s="4"/>
      <c r="K27" s="4"/>
      <c r="L27" s="651">
        <f>COUNTIFS(工资汇总实发表!$D$7:$D$169,"全职",工资汇总实发表!$Q$7:$Q$169,"&gt;0")</f>
        <v>0</v>
      </c>
      <c r="M27" s="651">
        <f t="shared" ref="M27" si="30">B27-L27</f>
        <v>0</v>
      </c>
    </row>
    <row r="28" spans="1:13" ht="13.5" customHeight="1">
      <c r="A28" s="650"/>
      <c r="B28" s="655"/>
      <c r="C28" s="652"/>
      <c r="D28" s="652"/>
      <c r="E28" s="654"/>
      <c r="F28" s="656"/>
      <c r="G28" s="656"/>
      <c r="H28" s="657"/>
      <c r="I28" s="655"/>
      <c r="J28" s="4"/>
      <c r="K28" s="4"/>
      <c r="L28" s="652"/>
      <c r="M28" s="652"/>
    </row>
    <row r="29" spans="1:13" ht="13.5" customHeight="1">
      <c r="A29" s="650"/>
      <c r="B29" s="655"/>
      <c r="C29" s="653"/>
      <c r="D29" s="653"/>
      <c r="E29" s="654"/>
      <c r="F29" s="656"/>
      <c r="G29" s="656"/>
      <c r="H29" s="657"/>
      <c r="I29" s="655"/>
      <c r="J29" s="4"/>
      <c r="K29" s="4"/>
      <c r="L29" s="653"/>
      <c r="M29" s="653"/>
    </row>
    <row r="30" spans="1:13" ht="13.5" customHeight="1">
      <c r="A30" s="650">
        <v>10</v>
      </c>
      <c r="B30" s="655"/>
      <c r="C30" s="651">
        <f>SUMIF(工资汇总实发表!$D$7:$D$138,状态分析表!$C$2,工资汇总实发表!$R$7:$R$138)</f>
        <v>0</v>
      </c>
      <c r="D30" s="651">
        <f>SUMIF(工资汇总实发表!$D$7:$D$138,状态分析表!$D$2,工资汇总实发表!$R$7:$R$138)</f>
        <v>0</v>
      </c>
      <c r="E30" s="654">
        <f t="shared" ref="E30" si="31">C30+D30</f>
        <v>0</v>
      </c>
      <c r="F30" s="656">
        <f t="shared" ref="F30" si="32">IF(ISERROR(E30/B30),,E30/B30)</f>
        <v>0</v>
      </c>
      <c r="G30" s="656">
        <f>+工资汇总实发表!$I$5</f>
        <v>0</v>
      </c>
      <c r="H30" s="657">
        <f t="shared" ref="H30" si="33">IF(ISERROR(E30/G30),,E30/G30)</f>
        <v>0</v>
      </c>
      <c r="I30" s="655"/>
      <c r="J30" s="4"/>
      <c r="K30" s="4"/>
      <c r="L30" s="651">
        <f>COUNTIFS(工资汇总实发表!$D$7:$D$169,"全职",工资汇总实发表!$R$7:$R$169,"&gt;0")</f>
        <v>0</v>
      </c>
      <c r="M30" s="651">
        <f t="shared" ref="M30" si="34">B30-L30</f>
        <v>0</v>
      </c>
    </row>
    <row r="31" spans="1:13" ht="13.5" customHeight="1">
      <c r="A31" s="650"/>
      <c r="B31" s="655"/>
      <c r="C31" s="652"/>
      <c r="D31" s="652"/>
      <c r="E31" s="654"/>
      <c r="F31" s="656"/>
      <c r="G31" s="656"/>
      <c r="H31" s="657"/>
      <c r="I31" s="655"/>
      <c r="J31" s="4"/>
      <c r="K31" s="4"/>
      <c r="L31" s="652"/>
      <c r="M31" s="652"/>
    </row>
    <row r="32" spans="1:13" ht="13.5" customHeight="1">
      <c r="A32" s="650"/>
      <c r="B32" s="655"/>
      <c r="C32" s="653"/>
      <c r="D32" s="653"/>
      <c r="E32" s="654"/>
      <c r="F32" s="656"/>
      <c r="G32" s="656"/>
      <c r="H32" s="657"/>
      <c r="I32" s="655"/>
      <c r="J32" s="4"/>
      <c r="K32" s="4"/>
      <c r="L32" s="653"/>
      <c r="M32" s="653"/>
    </row>
    <row r="33" spans="1:13" ht="13.5" customHeight="1">
      <c r="A33" s="650">
        <v>11</v>
      </c>
      <c r="B33" s="655"/>
      <c r="C33" s="651">
        <f>SUMIF(工资汇总实发表!$D$7:$D$138,状态分析表!$C$2,工资汇总实发表!$S$7:$S$138)</f>
        <v>0</v>
      </c>
      <c r="D33" s="651">
        <f>SUMIF(工资汇总实发表!$D$7:$D$138,状态分析表!$D$2,工资汇总实发表!$S$7:$S$138)</f>
        <v>0</v>
      </c>
      <c r="E33" s="654">
        <f t="shared" ref="E33" si="35">C33+D33</f>
        <v>0</v>
      </c>
      <c r="F33" s="656">
        <f t="shared" si="13"/>
        <v>0</v>
      </c>
      <c r="G33" s="656">
        <f>+工资汇总实发表!$I$5</f>
        <v>0</v>
      </c>
      <c r="H33" s="657">
        <f t="shared" ref="H33" si="36">IF(ISERROR(E33/G33),,E33/G33)</f>
        <v>0</v>
      </c>
      <c r="I33" s="655"/>
      <c r="J33" s="4"/>
      <c r="K33" s="4"/>
      <c r="L33" s="651">
        <f>COUNTIFS(工资汇总实发表!$D$7:$D$169,"全职",工资汇总实发表!$S$7:$S$169,"&gt;0")</f>
        <v>0</v>
      </c>
      <c r="M33" s="651">
        <f t="shared" ref="M33" si="37">B33-L33</f>
        <v>0</v>
      </c>
    </row>
    <row r="34" spans="1:13" ht="13.5" customHeight="1">
      <c r="A34" s="650"/>
      <c r="B34" s="655"/>
      <c r="C34" s="652"/>
      <c r="D34" s="652"/>
      <c r="E34" s="654"/>
      <c r="F34" s="656"/>
      <c r="G34" s="656"/>
      <c r="H34" s="657"/>
      <c r="I34" s="655"/>
      <c r="J34" s="4"/>
      <c r="K34" s="4"/>
      <c r="L34" s="652"/>
      <c r="M34" s="652"/>
    </row>
    <row r="35" spans="1:13" ht="13.5" customHeight="1">
      <c r="A35" s="650"/>
      <c r="B35" s="655"/>
      <c r="C35" s="653"/>
      <c r="D35" s="653"/>
      <c r="E35" s="654"/>
      <c r="F35" s="656"/>
      <c r="G35" s="656"/>
      <c r="H35" s="657"/>
      <c r="I35" s="655"/>
      <c r="J35" s="4"/>
      <c r="K35" s="4"/>
      <c r="L35" s="653"/>
      <c r="M35" s="653"/>
    </row>
    <row r="36" spans="1:13" ht="13.5" customHeight="1">
      <c r="A36" s="650">
        <v>12</v>
      </c>
      <c r="B36" s="655"/>
      <c r="C36" s="651">
        <f>SUMIF(工资汇总实发表!$D$7:$D$138,状态分析表!$C$2,工资汇总实发表!$T$7:$T$138)</f>
        <v>0</v>
      </c>
      <c r="D36" s="651">
        <f>SUMIF(工资汇总实发表!$D$7:$D$138,状态分析表!$D$2,工资汇总实发表!$J$7:$J$138)</f>
        <v>13072.4</v>
      </c>
      <c r="E36" s="654">
        <f t="shared" ref="E36" si="38">C36+D36</f>
        <v>13072.4</v>
      </c>
      <c r="F36" s="656">
        <f t="shared" ref="F36" si="39">IF(ISERROR(E36/B36),,E36/B36)</f>
        <v>0</v>
      </c>
      <c r="G36" s="656">
        <f>+工资汇总实发表!$I$5</f>
        <v>0</v>
      </c>
      <c r="H36" s="657">
        <f t="shared" ref="H36" si="40">IF(ISERROR(E36/G36),,E36/G36)</f>
        <v>0</v>
      </c>
      <c r="I36" s="655"/>
      <c r="J36" s="4"/>
      <c r="K36" s="4"/>
      <c r="L36" s="651">
        <f>COUNTIFS(工资汇总实发表!$D$7:$D$169,"全职",工资汇总实发表!$T$7:$T$169,"&gt;0")</f>
        <v>0</v>
      </c>
      <c r="M36" s="651">
        <f t="shared" ref="M36" si="41">B36-L36</f>
        <v>0</v>
      </c>
    </row>
    <row r="37" spans="1:13" ht="13.5" customHeight="1">
      <c r="A37" s="650"/>
      <c r="B37" s="655"/>
      <c r="C37" s="652"/>
      <c r="D37" s="652"/>
      <c r="E37" s="654"/>
      <c r="F37" s="656"/>
      <c r="G37" s="656"/>
      <c r="H37" s="657"/>
      <c r="I37" s="655"/>
      <c r="J37" s="4"/>
      <c r="K37" s="4"/>
      <c r="L37" s="652"/>
      <c r="M37" s="652"/>
    </row>
    <row r="38" spans="1:13" ht="13.5" customHeight="1">
      <c r="A38" s="650"/>
      <c r="B38" s="655"/>
      <c r="C38" s="653"/>
      <c r="D38" s="653"/>
      <c r="E38" s="654"/>
      <c r="F38" s="656"/>
      <c r="G38" s="656"/>
      <c r="H38" s="657"/>
      <c r="I38" s="655"/>
      <c r="J38" s="4"/>
      <c r="K38" s="4"/>
      <c r="L38" s="653"/>
      <c r="M38" s="653"/>
    </row>
  </sheetData>
  <sheetProtection autoFilter="0" pivotTables="0"/>
  <protectedRanges>
    <protectedRange sqref="J3:K38" name="区域3" securityDescriptor=""/>
    <protectedRange sqref="B3:B38" name="区域1" securityDescriptor=""/>
    <protectedRange sqref="I3:I38" name="区域2" securityDescriptor=""/>
  </protectedRanges>
  <mergeCells count="133">
    <mergeCell ref="M30:M32"/>
    <mergeCell ref="M33:M35"/>
    <mergeCell ref="M36:M38"/>
    <mergeCell ref="M3:M5"/>
    <mergeCell ref="M6:M8"/>
    <mergeCell ref="M9:M11"/>
    <mergeCell ref="M12:M14"/>
    <mergeCell ref="M15:M17"/>
    <mergeCell ref="M18:M20"/>
    <mergeCell ref="M21:M23"/>
    <mergeCell ref="M24:M26"/>
    <mergeCell ref="M27:M29"/>
    <mergeCell ref="I30:I32"/>
    <mergeCell ref="I33:I35"/>
    <mergeCell ref="I36:I38"/>
    <mergeCell ref="L3:L5"/>
    <mergeCell ref="L6:L8"/>
    <mergeCell ref="L9:L11"/>
    <mergeCell ref="L12:L14"/>
    <mergeCell ref="L15:L17"/>
    <mergeCell ref="L18:L20"/>
    <mergeCell ref="L21:L23"/>
    <mergeCell ref="L24:L26"/>
    <mergeCell ref="L27:L29"/>
    <mergeCell ref="L30:L32"/>
    <mergeCell ref="L33:L35"/>
    <mergeCell ref="L36:L38"/>
    <mergeCell ref="I3:I5"/>
    <mergeCell ref="I6:I8"/>
    <mergeCell ref="I9:I11"/>
    <mergeCell ref="I12:I14"/>
    <mergeCell ref="I15:I17"/>
    <mergeCell ref="I18:I20"/>
    <mergeCell ref="I21:I23"/>
    <mergeCell ref="I24:I26"/>
    <mergeCell ref="I27:I29"/>
    <mergeCell ref="G30:G32"/>
    <mergeCell ref="G33:G35"/>
    <mergeCell ref="G36:G38"/>
    <mergeCell ref="H3:H5"/>
    <mergeCell ref="H6:H8"/>
    <mergeCell ref="H9:H11"/>
    <mergeCell ref="H12:H14"/>
    <mergeCell ref="H15:H17"/>
    <mergeCell ref="H18:H20"/>
    <mergeCell ref="H21:H23"/>
    <mergeCell ref="H24:H26"/>
    <mergeCell ref="H27:H29"/>
    <mergeCell ref="H30:H32"/>
    <mergeCell ref="H33:H35"/>
    <mergeCell ref="H36:H38"/>
    <mergeCell ref="G3:G5"/>
    <mergeCell ref="G6:G8"/>
    <mergeCell ref="G9:G11"/>
    <mergeCell ref="G12:G14"/>
    <mergeCell ref="G15:G17"/>
    <mergeCell ref="G18:G20"/>
    <mergeCell ref="G21:G23"/>
    <mergeCell ref="G24:G26"/>
    <mergeCell ref="G27:G29"/>
    <mergeCell ref="E24:E26"/>
    <mergeCell ref="E27:E29"/>
    <mergeCell ref="E30:E32"/>
    <mergeCell ref="E33:E35"/>
    <mergeCell ref="E36:E38"/>
    <mergeCell ref="F3:F5"/>
    <mergeCell ref="F6:F8"/>
    <mergeCell ref="F9:F11"/>
    <mergeCell ref="F12:F14"/>
    <mergeCell ref="F15:F17"/>
    <mergeCell ref="F18:F20"/>
    <mergeCell ref="F21:F23"/>
    <mergeCell ref="F24:F26"/>
    <mergeCell ref="F27:F29"/>
    <mergeCell ref="F30:F32"/>
    <mergeCell ref="F33:F35"/>
    <mergeCell ref="F36:F38"/>
    <mergeCell ref="C27:C29"/>
    <mergeCell ref="C30:C32"/>
    <mergeCell ref="C33:C35"/>
    <mergeCell ref="C36:C38"/>
    <mergeCell ref="D3:D5"/>
    <mergeCell ref="D6:D8"/>
    <mergeCell ref="D9:D11"/>
    <mergeCell ref="D12:D14"/>
    <mergeCell ref="D15:D17"/>
    <mergeCell ref="D18:D20"/>
    <mergeCell ref="D21:D23"/>
    <mergeCell ref="D24:D26"/>
    <mergeCell ref="D27:D29"/>
    <mergeCell ref="D30:D32"/>
    <mergeCell ref="D33:D35"/>
    <mergeCell ref="D36:D38"/>
    <mergeCell ref="A27:A29"/>
    <mergeCell ref="A30:A32"/>
    <mergeCell ref="A33:A35"/>
    <mergeCell ref="A36:A38"/>
    <mergeCell ref="B3:B5"/>
    <mergeCell ref="B6:B8"/>
    <mergeCell ref="B9:B11"/>
    <mergeCell ref="B12:B14"/>
    <mergeCell ref="B15:B17"/>
    <mergeCell ref="B18:B20"/>
    <mergeCell ref="B21:B23"/>
    <mergeCell ref="B24:B26"/>
    <mergeCell ref="B27:B29"/>
    <mergeCell ref="B30:B32"/>
    <mergeCell ref="B33:B35"/>
    <mergeCell ref="B36:B38"/>
    <mergeCell ref="A1:K1"/>
    <mergeCell ref="A3:A5"/>
    <mergeCell ref="A6:A8"/>
    <mergeCell ref="A9:A11"/>
    <mergeCell ref="A12:A14"/>
    <mergeCell ref="A15:A17"/>
    <mergeCell ref="A18:A20"/>
    <mergeCell ref="A21:A23"/>
    <mergeCell ref="A24:A26"/>
    <mergeCell ref="C3:C5"/>
    <mergeCell ref="C6:C8"/>
    <mergeCell ref="C9:C11"/>
    <mergeCell ref="C12:C14"/>
    <mergeCell ref="C15:C17"/>
    <mergeCell ref="C18:C20"/>
    <mergeCell ref="C21:C23"/>
    <mergeCell ref="C24:C26"/>
    <mergeCell ref="E3:E5"/>
    <mergeCell ref="E6:E8"/>
    <mergeCell ref="E9:E11"/>
    <mergeCell ref="E12:E14"/>
    <mergeCell ref="E15:E17"/>
    <mergeCell ref="E18:E20"/>
    <mergeCell ref="E21:E23"/>
  </mergeCells>
  <phoneticPr fontId="5" type="noConversion"/>
  <pageMargins left="0.69861111111111096" right="0.69861111111111096" top="0.75" bottom="0.75" header="0.3" footer="0.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dimension ref="B1:V81"/>
  <sheetViews>
    <sheetView workbookViewId="0">
      <pane xSplit="1" ySplit="5" topLeftCell="B24" activePane="bottomRight" state="frozen"/>
      <selection pane="topRight"/>
      <selection pane="bottomLeft"/>
      <selection pane="bottomRight" activeCell="B38" sqref="B38"/>
    </sheetView>
  </sheetViews>
  <sheetFormatPr defaultColWidth="9" defaultRowHeight="12"/>
  <cols>
    <col min="1" max="3" width="9" style="2"/>
    <col min="4" max="4" width="11.375" style="2" customWidth="1"/>
    <col min="5" max="5" width="8" style="2" customWidth="1"/>
    <col min="6" max="7" width="9.625" style="2" customWidth="1"/>
    <col min="8" max="8" width="8" style="2" customWidth="1"/>
    <col min="9" max="9" width="13.125" style="2" customWidth="1"/>
    <col min="10" max="16384" width="9" style="2"/>
  </cols>
  <sheetData>
    <row r="1" spans="2:16" ht="15" customHeight="1">
      <c r="B1" s="2" t="s">
        <v>39</v>
      </c>
      <c r="C1" s="2" t="s">
        <v>101</v>
      </c>
      <c r="D1" s="2" t="s">
        <v>131</v>
      </c>
      <c r="E1" s="2" t="s">
        <v>137</v>
      </c>
      <c r="F1" s="2" t="s">
        <v>141</v>
      </c>
      <c r="G1" s="2" t="s">
        <v>145</v>
      </c>
      <c r="H1" s="2" t="s">
        <v>149</v>
      </c>
      <c r="I1" s="2" t="s">
        <v>152</v>
      </c>
      <c r="J1" s="2" t="s">
        <v>155</v>
      </c>
      <c r="K1" s="2" t="s">
        <v>158</v>
      </c>
      <c r="L1" s="2" t="s">
        <v>161</v>
      </c>
      <c r="M1" s="2" t="s">
        <v>164</v>
      </c>
      <c r="N1" s="2" t="s">
        <v>167</v>
      </c>
    </row>
    <row r="2" spans="2:16" ht="15" customHeight="1">
      <c r="B2" s="2" t="s">
        <v>40</v>
      </c>
      <c r="C2" s="2" t="s">
        <v>35</v>
      </c>
      <c r="D2" s="1" t="s">
        <v>132</v>
      </c>
      <c r="E2" s="1" t="s">
        <v>159</v>
      </c>
      <c r="F2" s="1" t="s">
        <v>165</v>
      </c>
      <c r="G2" s="1" t="s">
        <v>170</v>
      </c>
      <c r="H2" s="1" t="s">
        <v>367</v>
      </c>
      <c r="I2" s="1" t="s">
        <v>102</v>
      </c>
      <c r="J2" s="1" t="s">
        <v>142</v>
      </c>
      <c r="K2" s="1" t="s">
        <v>146</v>
      </c>
      <c r="L2" s="1" t="s">
        <v>128</v>
      </c>
      <c r="M2" s="1" t="s">
        <v>162</v>
      </c>
      <c r="N2" s="1" t="s">
        <v>168</v>
      </c>
      <c r="O2" s="1" t="s">
        <v>368</v>
      </c>
      <c r="P2" s="1" t="s">
        <v>369</v>
      </c>
    </row>
    <row r="3" spans="2:16" ht="15" customHeight="1">
      <c r="B3" s="2" t="s">
        <v>370</v>
      </c>
      <c r="C3" s="1" t="s">
        <v>371</v>
      </c>
      <c r="D3" s="1" t="s">
        <v>372</v>
      </c>
      <c r="E3" s="1" t="s">
        <v>34</v>
      </c>
      <c r="F3" s="1" t="s">
        <v>373</v>
      </c>
      <c r="G3" s="1" t="s">
        <v>374</v>
      </c>
      <c r="H3" s="1" t="s">
        <v>375</v>
      </c>
      <c r="I3" s="1" t="s">
        <v>376</v>
      </c>
      <c r="J3" s="1" t="s">
        <v>34</v>
      </c>
      <c r="K3" s="1" t="s">
        <v>103</v>
      </c>
      <c r="L3" s="1" t="s">
        <v>33</v>
      </c>
      <c r="M3" s="1"/>
      <c r="N3" s="1"/>
    </row>
    <row r="4" spans="2:16" s="1" customFormat="1" ht="15" customHeight="1">
      <c r="B4" s="1" t="s">
        <v>184</v>
      </c>
      <c r="C4" s="1" t="s">
        <v>377</v>
      </c>
      <c r="D4" s="1" t="s">
        <v>220</v>
      </c>
    </row>
    <row r="5" spans="2:16" s="1" customFormat="1" ht="15" customHeight="1">
      <c r="B5" s="1" t="s">
        <v>41</v>
      </c>
      <c r="C5" s="1" t="s">
        <v>371</v>
      </c>
      <c r="D5" s="1" t="s">
        <v>378</v>
      </c>
      <c r="E5" s="1" t="s">
        <v>379</v>
      </c>
      <c r="F5" s="1" t="s">
        <v>380</v>
      </c>
      <c r="G5" s="1" t="s">
        <v>381</v>
      </c>
      <c r="H5" s="1" t="s">
        <v>382</v>
      </c>
      <c r="I5" s="1" t="s">
        <v>383</v>
      </c>
    </row>
    <row r="6" spans="2:16" s="1" customFormat="1" ht="15" customHeight="1">
      <c r="B6" s="1" t="s">
        <v>41</v>
      </c>
      <c r="C6" s="1" t="s">
        <v>372</v>
      </c>
      <c r="D6" s="1" t="s">
        <v>384</v>
      </c>
      <c r="E6" s="1" t="s">
        <v>385</v>
      </c>
    </row>
    <row r="7" spans="2:16" s="1" customFormat="1" ht="15" customHeight="1">
      <c r="B7" s="1" t="s">
        <v>41</v>
      </c>
      <c r="C7" s="1" t="s">
        <v>34</v>
      </c>
      <c r="D7" s="1" t="s">
        <v>386</v>
      </c>
      <c r="E7" s="1" t="s">
        <v>387</v>
      </c>
      <c r="F7" s="1" t="s">
        <v>388</v>
      </c>
      <c r="G7" s="1" t="s">
        <v>389</v>
      </c>
      <c r="H7" s="1" t="s">
        <v>390</v>
      </c>
      <c r="I7" s="1" t="s">
        <v>391</v>
      </c>
    </row>
    <row r="8" spans="2:16" s="1" customFormat="1" ht="15" customHeight="1">
      <c r="B8" s="1" t="s">
        <v>41</v>
      </c>
      <c r="C8" s="1" t="s">
        <v>373</v>
      </c>
    </row>
    <row r="9" spans="2:16" s="1" customFormat="1" ht="15" customHeight="1">
      <c r="B9" s="1" t="s">
        <v>41</v>
      </c>
      <c r="C9" s="1" t="s">
        <v>374</v>
      </c>
      <c r="D9" s="1" t="s">
        <v>392</v>
      </c>
      <c r="E9" s="1" t="s">
        <v>393</v>
      </c>
      <c r="F9" s="1" t="s">
        <v>394</v>
      </c>
      <c r="G9" s="1" t="s">
        <v>395</v>
      </c>
      <c r="H9" s="1" t="s">
        <v>395</v>
      </c>
    </row>
    <row r="10" spans="2:16" s="1" customFormat="1" ht="15" customHeight="1">
      <c r="B10" s="1" t="s">
        <v>41</v>
      </c>
      <c r="C10" s="1" t="s">
        <v>375</v>
      </c>
      <c r="D10" s="1" t="s">
        <v>396</v>
      </c>
      <c r="E10" s="1" t="s">
        <v>397</v>
      </c>
      <c r="F10" s="1" t="s">
        <v>398</v>
      </c>
      <c r="G10" s="1" t="s">
        <v>399</v>
      </c>
    </row>
    <row r="11" spans="2:16" s="1" customFormat="1" ht="15" customHeight="1">
      <c r="B11" s="1" t="s">
        <v>41</v>
      </c>
      <c r="C11" s="1" t="s">
        <v>376</v>
      </c>
      <c r="D11" s="1" t="s">
        <v>400</v>
      </c>
      <c r="E11" s="1" t="s">
        <v>401</v>
      </c>
      <c r="F11" s="1" t="s">
        <v>402</v>
      </c>
      <c r="G11" s="1" t="s">
        <v>403</v>
      </c>
      <c r="H11" s="1" t="s">
        <v>404</v>
      </c>
    </row>
    <row r="12" spans="2:16" s="1" customFormat="1" ht="15" customHeight="1">
      <c r="B12" s="1" t="s">
        <v>41</v>
      </c>
    </row>
    <row r="13" spans="2:16" s="1" customFormat="1" ht="15" customHeight="1">
      <c r="B13" s="1" t="s">
        <v>41</v>
      </c>
    </row>
    <row r="14" spans="2:16" s="1" customFormat="1" ht="15" customHeight="1">
      <c r="B14" s="1" t="s">
        <v>41</v>
      </c>
      <c r="C14" s="1" t="s">
        <v>34</v>
      </c>
      <c r="D14" s="1" t="s">
        <v>405</v>
      </c>
      <c r="E14" s="1" t="s">
        <v>406</v>
      </c>
      <c r="F14" s="1" t="s">
        <v>407</v>
      </c>
      <c r="G14" s="1" t="s">
        <v>157</v>
      </c>
      <c r="H14" s="1" t="s">
        <v>160</v>
      </c>
      <c r="I14" s="1" t="s">
        <v>163</v>
      </c>
      <c r="J14" s="1" t="s">
        <v>408</v>
      </c>
      <c r="K14" s="1" t="s">
        <v>166</v>
      </c>
      <c r="L14" s="1" t="s">
        <v>169</v>
      </c>
    </row>
    <row r="15" spans="2:16" s="1" customFormat="1" ht="15" customHeight="1">
      <c r="B15" s="1" t="s">
        <v>41</v>
      </c>
      <c r="C15" s="1" t="s">
        <v>103</v>
      </c>
      <c r="D15" s="1" t="s">
        <v>409</v>
      </c>
      <c r="E15" s="1" t="s">
        <v>104</v>
      </c>
      <c r="F15" s="1" t="s">
        <v>110</v>
      </c>
      <c r="G15" s="1" t="s">
        <v>108</v>
      </c>
      <c r="H15" s="1" t="s">
        <v>175</v>
      </c>
    </row>
    <row r="16" spans="2:16" s="1" customFormat="1" ht="15" customHeight="1">
      <c r="B16" s="1" t="s">
        <v>41</v>
      </c>
      <c r="C16" s="1" t="s">
        <v>33</v>
      </c>
      <c r="D16" s="1" t="s">
        <v>410</v>
      </c>
      <c r="E16" s="1" t="s">
        <v>411</v>
      </c>
      <c r="F16" s="1" t="s">
        <v>130</v>
      </c>
      <c r="G16" s="1" t="s">
        <v>130</v>
      </c>
      <c r="H16" s="1" t="s">
        <v>134</v>
      </c>
      <c r="I16" s="1" t="s">
        <v>412</v>
      </c>
      <c r="J16" s="1" t="s">
        <v>139</v>
      </c>
      <c r="K16" s="1" t="s">
        <v>151</v>
      </c>
      <c r="L16" s="1" t="s">
        <v>143</v>
      </c>
    </row>
    <row r="17" spans="2:22" s="1" customFormat="1" ht="15" customHeight="1"/>
    <row r="18" spans="2:22" s="1" customFormat="1" ht="15" customHeight="1">
      <c r="B18" s="1" t="s">
        <v>42</v>
      </c>
      <c r="C18" s="1" t="s">
        <v>413</v>
      </c>
      <c r="D18" s="1" t="s">
        <v>414</v>
      </c>
      <c r="E18" s="1" t="s">
        <v>415</v>
      </c>
      <c r="F18" s="1" t="s">
        <v>416</v>
      </c>
      <c r="G18" s="1" t="s">
        <v>129</v>
      </c>
      <c r="H18" s="1" t="s">
        <v>133</v>
      </c>
      <c r="I18" s="1" t="s">
        <v>138</v>
      </c>
    </row>
    <row r="19" spans="2:22" s="1" customFormat="1" ht="15" customHeight="1">
      <c r="B19" s="1" t="s">
        <v>53</v>
      </c>
      <c r="C19" s="1" t="s">
        <v>417</v>
      </c>
      <c r="D19" s="1" t="s">
        <v>418</v>
      </c>
      <c r="E19" s="1" t="s">
        <v>419</v>
      </c>
      <c r="F19" s="1" t="s">
        <v>420</v>
      </c>
    </row>
    <row r="20" spans="2:22" s="1" customFormat="1" ht="15" customHeight="1">
      <c r="B20" s="1" t="s">
        <v>43</v>
      </c>
      <c r="C20" s="1">
        <v>1</v>
      </c>
      <c r="D20" s="1">
        <v>2</v>
      </c>
      <c r="E20" s="1">
        <v>3</v>
      </c>
      <c r="F20" s="1">
        <v>4</v>
      </c>
      <c r="G20" s="1">
        <v>5</v>
      </c>
      <c r="H20" s="1">
        <v>6</v>
      </c>
      <c r="I20" s="1">
        <v>7</v>
      </c>
      <c r="J20" s="1">
        <v>8</v>
      </c>
      <c r="K20" s="1">
        <v>9</v>
      </c>
      <c r="L20" s="1">
        <v>10</v>
      </c>
      <c r="M20" s="1">
        <v>11</v>
      </c>
      <c r="N20" s="1">
        <v>12</v>
      </c>
      <c r="O20" s="1">
        <v>13</v>
      </c>
      <c r="P20" s="1">
        <v>14</v>
      </c>
      <c r="Q20" s="1">
        <v>15</v>
      </c>
      <c r="R20" s="1">
        <v>16</v>
      </c>
      <c r="S20" s="1">
        <v>17</v>
      </c>
      <c r="T20" s="1">
        <v>18</v>
      </c>
      <c r="U20" s="1">
        <v>19</v>
      </c>
      <c r="V20" s="1">
        <v>20</v>
      </c>
    </row>
    <row r="21" spans="2:22" s="1" customFormat="1" ht="16.5" customHeight="1"/>
    <row r="22" spans="2:22" s="1" customFormat="1" ht="16.5" customHeight="1">
      <c r="B22" s="1" t="s">
        <v>135</v>
      </c>
      <c r="C22" s="1" t="s">
        <v>136</v>
      </c>
    </row>
    <row r="23" spans="2:22" s="1" customFormat="1" ht="16.5" customHeight="1">
      <c r="B23" s="1" t="s">
        <v>105</v>
      </c>
      <c r="C23" s="1" t="s">
        <v>106</v>
      </c>
    </row>
    <row r="24" spans="2:22" s="1" customFormat="1" ht="16.5" customHeight="1">
      <c r="C24" s="1" t="s">
        <v>140</v>
      </c>
    </row>
    <row r="25" spans="2:22" s="1" customFormat="1" ht="16.5" customHeight="1"/>
    <row r="26" spans="2:22" s="1" customFormat="1" ht="16.5" customHeight="1"/>
    <row r="27" spans="2:22" s="1" customFormat="1" ht="16.5" customHeight="1">
      <c r="B27" s="1">
        <v>35</v>
      </c>
    </row>
    <row r="28" spans="2:22" s="1" customFormat="1" ht="16.5" customHeight="1">
      <c r="B28" s="1">
        <f>+B27+5</f>
        <v>40</v>
      </c>
      <c r="M28" s="1" t="s">
        <v>405</v>
      </c>
    </row>
    <row r="29" spans="2:22" s="1" customFormat="1" ht="16.5" customHeight="1">
      <c r="B29" s="1">
        <f t="shared" ref="B29:B37" si="0">+B28+5</f>
        <v>45</v>
      </c>
      <c r="M29" s="1" t="s">
        <v>406</v>
      </c>
    </row>
    <row r="30" spans="2:22" s="1" customFormat="1" ht="16.5" customHeight="1">
      <c r="B30" s="1">
        <f t="shared" si="0"/>
        <v>50</v>
      </c>
      <c r="M30" s="1" t="s">
        <v>407</v>
      </c>
    </row>
    <row r="31" spans="2:22" s="1" customFormat="1" ht="16.5" customHeight="1">
      <c r="B31" s="1">
        <f t="shared" si="0"/>
        <v>55</v>
      </c>
      <c r="M31" s="1" t="s">
        <v>157</v>
      </c>
    </row>
    <row r="32" spans="2:22" s="1" customFormat="1" ht="16.5" customHeight="1">
      <c r="B32" s="1">
        <f t="shared" si="0"/>
        <v>60</v>
      </c>
      <c r="M32" s="1" t="s">
        <v>160</v>
      </c>
    </row>
    <row r="33" spans="2:15" s="1" customFormat="1" ht="16.5" customHeight="1">
      <c r="B33" s="1">
        <f t="shared" si="0"/>
        <v>65</v>
      </c>
      <c r="M33" s="1" t="s">
        <v>163</v>
      </c>
    </row>
    <row r="34" spans="2:15" s="1" customFormat="1" ht="16.5" customHeight="1">
      <c r="B34" s="1">
        <f t="shared" si="0"/>
        <v>70</v>
      </c>
      <c r="M34" s="1" t="s">
        <v>408</v>
      </c>
    </row>
    <row r="35" spans="2:15" s="1" customFormat="1" ht="16.5" customHeight="1">
      <c r="B35" s="1">
        <f t="shared" si="0"/>
        <v>75</v>
      </c>
      <c r="M35" s="1" t="s">
        <v>166</v>
      </c>
    </row>
    <row r="36" spans="2:15" s="1" customFormat="1" ht="16.5" customHeight="1">
      <c r="B36" s="1">
        <f t="shared" si="0"/>
        <v>80</v>
      </c>
      <c r="M36" s="1" t="s">
        <v>169</v>
      </c>
    </row>
    <row r="37" spans="2:15" s="1" customFormat="1" ht="16.5" customHeight="1">
      <c r="B37" s="1">
        <f t="shared" si="0"/>
        <v>85</v>
      </c>
      <c r="M37" s="1" t="s">
        <v>410</v>
      </c>
    </row>
    <row r="38" spans="2:15" s="1" customFormat="1" ht="16.5" customHeight="1">
      <c r="M38" s="1" t="s">
        <v>411</v>
      </c>
    </row>
    <row r="39" spans="2:15" s="1" customFormat="1" ht="16.5" customHeight="1">
      <c r="M39" s="1" t="s">
        <v>130</v>
      </c>
    </row>
    <row r="40" spans="2:15" s="1" customFormat="1" ht="16.5" customHeight="1">
      <c r="M40" s="1" t="s">
        <v>134</v>
      </c>
    </row>
    <row r="41" spans="2:15" s="1" customFormat="1" ht="16.5" customHeight="1">
      <c r="M41" s="1" t="s">
        <v>412</v>
      </c>
      <c r="O41" s="1" t="s">
        <v>409</v>
      </c>
    </row>
    <row r="42" spans="2:15" s="1" customFormat="1" ht="16.5" customHeight="1">
      <c r="M42" s="1" t="s">
        <v>139</v>
      </c>
      <c r="O42" s="1" t="s">
        <v>104</v>
      </c>
    </row>
    <row r="43" spans="2:15" s="1" customFormat="1" ht="16.5" customHeight="1">
      <c r="M43" s="1" t="s">
        <v>151</v>
      </c>
      <c r="O43" s="1" t="s">
        <v>110</v>
      </c>
    </row>
    <row r="44" spans="2:15" s="1" customFormat="1" ht="16.5" customHeight="1">
      <c r="M44" s="1" t="s">
        <v>143</v>
      </c>
      <c r="O44" s="1" t="s">
        <v>108</v>
      </c>
    </row>
    <row r="45" spans="2:15" s="1" customFormat="1" ht="16.5" customHeight="1">
      <c r="M45" s="1" t="s">
        <v>409</v>
      </c>
      <c r="O45" s="1" t="s">
        <v>175</v>
      </c>
    </row>
    <row r="46" spans="2:15" s="1" customFormat="1" ht="16.5" customHeight="1">
      <c r="M46" s="1" t="s">
        <v>104</v>
      </c>
    </row>
    <row r="47" spans="2:15" s="1" customFormat="1" ht="16.5" customHeight="1">
      <c r="M47" s="1" t="s">
        <v>110</v>
      </c>
    </row>
    <row r="48" spans="2:15" s="1" customFormat="1" ht="16.5" customHeight="1">
      <c r="M48" s="1" t="s">
        <v>108</v>
      </c>
    </row>
    <row r="49" spans="13:13" s="1" customFormat="1" ht="16.5" customHeight="1">
      <c r="M49" s="1" t="s">
        <v>175</v>
      </c>
    </row>
    <row r="50" spans="13:13" s="1" customFormat="1" ht="16.5" customHeight="1">
      <c r="M50" s="1" t="s">
        <v>378</v>
      </c>
    </row>
    <row r="51" spans="13:13" s="1" customFormat="1" ht="16.5" customHeight="1">
      <c r="M51" s="1" t="s">
        <v>379</v>
      </c>
    </row>
    <row r="52" spans="13:13" s="1" customFormat="1" ht="16.5" customHeight="1">
      <c r="M52" s="1" t="s">
        <v>380</v>
      </c>
    </row>
    <row r="53" spans="13:13" s="1" customFormat="1" ht="16.5" customHeight="1">
      <c r="M53" s="1" t="s">
        <v>382</v>
      </c>
    </row>
    <row r="54" spans="13:13" s="1" customFormat="1" ht="16.5" customHeight="1">
      <c r="M54" s="1" t="s">
        <v>384</v>
      </c>
    </row>
    <row r="55" spans="13:13" s="1" customFormat="1" ht="16.5" customHeight="1">
      <c r="M55" s="1" t="s">
        <v>385</v>
      </c>
    </row>
    <row r="56" spans="13:13" s="1" customFormat="1" ht="16.5" customHeight="1">
      <c r="M56" s="1" t="s">
        <v>386</v>
      </c>
    </row>
    <row r="57" spans="13:13" s="1" customFormat="1" ht="16.5" customHeight="1">
      <c r="M57" s="1" t="s">
        <v>387</v>
      </c>
    </row>
    <row r="58" spans="13:13" s="1" customFormat="1" ht="16.5" customHeight="1">
      <c r="M58" s="1" t="s">
        <v>388</v>
      </c>
    </row>
    <row r="59" spans="13:13" s="1" customFormat="1" ht="16.5" customHeight="1">
      <c r="M59" s="1" t="s">
        <v>389</v>
      </c>
    </row>
    <row r="60" spans="13:13" s="1" customFormat="1" ht="16.5" customHeight="1">
      <c r="M60" s="1" t="s">
        <v>390</v>
      </c>
    </row>
    <row r="61" spans="13:13" s="1" customFormat="1" ht="16.5" customHeight="1">
      <c r="M61" s="1" t="s">
        <v>391</v>
      </c>
    </row>
    <row r="62" spans="13:13" s="1" customFormat="1" ht="16.5" customHeight="1">
      <c r="M62" s="1" t="s">
        <v>392</v>
      </c>
    </row>
    <row r="63" spans="13:13" s="1" customFormat="1" ht="16.5" customHeight="1">
      <c r="M63" s="1" t="s">
        <v>393</v>
      </c>
    </row>
    <row r="64" spans="13:13" s="1" customFormat="1" ht="16.5" customHeight="1">
      <c r="M64" s="1" t="s">
        <v>394</v>
      </c>
    </row>
    <row r="65" spans="13:13" s="1" customFormat="1" ht="16.5" customHeight="1">
      <c r="M65" s="1" t="s">
        <v>395</v>
      </c>
    </row>
    <row r="66" spans="13:13" s="1" customFormat="1" ht="16.5" customHeight="1">
      <c r="M66" s="1" t="s">
        <v>396</v>
      </c>
    </row>
    <row r="67" spans="13:13" s="1" customFormat="1" ht="16.5" customHeight="1">
      <c r="M67" s="1" t="s">
        <v>397</v>
      </c>
    </row>
    <row r="68" spans="13:13" s="1" customFormat="1" ht="16.5" customHeight="1">
      <c r="M68" s="1" t="s">
        <v>398</v>
      </c>
    </row>
    <row r="69" spans="13:13" s="1" customFormat="1" ht="16.5" customHeight="1">
      <c r="M69" s="1" t="s">
        <v>399</v>
      </c>
    </row>
    <row r="70" spans="13:13" s="1" customFormat="1" ht="16.5" customHeight="1">
      <c r="M70" s="1" t="s">
        <v>400</v>
      </c>
    </row>
    <row r="71" spans="13:13" s="1" customFormat="1" ht="16.5" customHeight="1">
      <c r="M71" s="1" t="s">
        <v>401</v>
      </c>
    </row>
    <row r="72" spans="13:13" s="1" customFormat="1" ht="16.5" customHeight="1">
      <c r="M72" s="1" t="s">
        <v>402</v>
      </c>
    </row>
    <row r="73" spans="13:13" s="1" customFormat="1" ht="16.5" customHeight="1">
      <c r="M73" s="1" t="s">
        <v>403</v>
      </c>
    </row>
    <row r="74" spans="13:13" s="1" customFormat="1" ht="16.5" customHeight="1">
      <c r="M74" s="1" t="s">
        <v>404</v>
      </c>
    </row>
    <row r="75" spans="13:13" s="1" customFormat="1" ht="16.5" customHeight="1"/>
    <row r="76" spans="13:13" s="1" customFormat="1" ht="16.5" customHeight="1"/>
    <row r="77" spans="13:13" s="1" customFormat="1" ht="16.5" customHeight="1"/>
    <row r="78" spans="13:13" s="1" customFormat="1" ht="16.5" customHeight="1"/>
    <row r="79" spans="13:13" s="1" customFormat="1" ht="16.5" customHeight="1"/>
    <row r="80" spans="13:13" s="1" customFormat="1" ht="16.5" customHeight="1"/>
    <row r="81" s="1" customFormat="1" ht="16.5" customHeight="1"/>
  </sheetData>
  <phoneticPr fontId="5" type="noConversion"/>
  <pageMargins left="0.69861111111111096" right="0.69861111111111096" top="0.75" bottom="0.75" header="0.3" footer="0.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dimension ref="A1:D27"/>
  <sheetViews>
    <sheetView workbookViewId="0">
      <selection activeCell="C5" sqref="C5"/>
    </sheetView>
  </sheetViews>
  <sheetFormatPr defaultRowHeight="14.25"/>
  <cols>
    <col min="2" max="2" width="13.125" customWidth="1"/>
    <col min="3" max="3" width="19.875" customWidth="1"/>
    <col min="4" max="4" width="20.125" customWidth="1"/>
  </cols>
  <sheetData>
    <row r="1" spans="1:4" ht="23.25" thickBot="1">
      <c r="A1" s="658" t="s">
        <v>1059</v>
      </c>
      <c r="B1" s="658"/>
      <c r="C1" s="658"/>
      <c r="D1" s="658"/>
    </row>
    <row r="2" spans="1:4" ht="18.75" customHeight="1" thickBot="1">
      <c r="A2" s="509" t="s">
        <v>38</v>
      </c>
      <c r="B2" s="510" t="s">
        <v>847</v>
      </c>
      <c r="C2" s="510" t="s">
        <v>848</v>
      </c>
      <c r="D2" s="510" t="s">
        <v>96</v>
      </c>
    </row>
    <row r="3" spans="1:4" ht="18.75" customHeight="1" thickBot="1">
      <c r="A3" s="511">
        <v>1</v>
      </c>
      <c r="B3" s="512"/>
      <c r="C3" s="513"/>
      <c r="D3" s="510"/>
    </row>
    <row r="4" spans="1:4" ht="18.75" customHeight="1" thickBot="1">
      <c r="A4" s="511">
        <v>2</v>
      </c>
      <c r="B4" s="512"/>
      <c r="C4" s="513"/>
      <c r="D4" s="510"/>
    </row>
    <row r="5" spans="1:4" ht="18.75" customHeight="1" thickBot="1">
      <c r="A5" s="511">
        <v>3</v>
      </c>
      <c r="B5" s="512"/>
      <c r="C5" s="513"/>
      <c r="D5" s="510"/>
    </row>
    <row r="6" spans="1:4" ht="18.75" customHeight="1" thickBot="1">
      <c r="A6" s="511">
        <v>4</v>
      </c>
      <c r="B6" s="512"/>
      <c r="C6" s="513"/>
      <c r="D6" s="510"/>
    </row>
    <row r="7" spans="1:4" ht="18.75" customHeight="1" thickBot="1">
      <c r="A7" s="511">
        <v>5</v>
      </c>
      <c r="B7" s="512"/>
      <c r="C7" s="513"/>
      <c r="D7" s="510"/>
    </row>
    <row r="8" spans="1:4" ht="18.75" customHeight="1" thickBot="1">
      <c r="A8" s="511">
        <v>6</v>
      </c>
      <c r="B8" s="512"/>
      <c r="C8" s="513"/>
      <c r="D8" s="510"/>
    </row>
    <row r="9" spans="1:4" ht="18.75" customHeight="1" thickBot="1">
      <c r="A9" s="511">
        <v>7</v>
      </c>
      <c r="B9" s="512"/>
      <c r="C9" s="513"/>
      <c r="D9" s="510"/>
    </row>
    <row r="10" spans="1:4" ht="18.75" customHeight="1" thickBot="1">
      <c r="A10" s="511">
        <v>8</v>
      </c>
      <c r="B10" s="512"/>
      <c r="C10" s="513"/>
      <c r="D10" s="510"/>
    </row>
    <row r="11" spans="1:4" ht="18.75" customHeight="1" thickBot="1">
      <c r="A11" s="511">
        <v>9</v>
      </c>
      <c r="B11" s="512"/>
      <c r="C11" s="513"/>
      <c r="D11" s="510"/>
    </row>
    <row r="12" spans="1:4" ht="18.75" customHeight="1" thickBot="1">
      <c r="A12" s="511">
        <v>10</v>
      </c>
      <c r="B12" s="512"/>
      <c r="C12" s="513"/>
      <c r="D12" s="510"/>
    </row>
    <row r="13" spans="1:4" ht="18.75" customHeight="1" thickBot="1">
      <c r="A13" s="511">
        <v>11</v>
      </c>
      <c r="B13" s="512"/>
      <c r="C13" s="513"/>
      <c r="D13" s="510"/>
    </row>
    <row r="14" spans="1:4" ht="18.75" customHeight="1" thickBot="1">
      <c r="A14" s="511">
        <v>12</v>
      </c>
      <c r="B14" s="512"/>
      <c r="C14" s="513"/>
      <c r="D14" s="510"/>
    </row>
    <row r="15" spans="1:4" ht="18.75" customHeight="1" thickBot="1">
      <c r="A15" s="511">
        <v>13</v>
      </c>
      <c r="B15" s="512"/>
      <c r="C15" s="513"/>
      <c r="D15" s="510"/>
    </row>
    <row r="16" spans="1:4" ht="18.75" customHeight="1" thickBot="1">
      <c r="A16" s="511">
        <v>14</v>
      </c>
      <c r="B16" s="512"/>
      <c r="C16" s="513"/>
      <c r="D16" s="510"/>
    </row>
    <row r="17" spans="1:4" ht="18.75" customHeight="1" thickBot="1">
      <c r="A17" s="511">
        <v>15</v>
      </c>
      <c r="B17" s="512"/>
      <c r="C17" s="513"/>
      <c r="D17" s="510"/>
    </row>
    <row r="18" spans="1:4" ht="18.75" customHeight="1" thickBot="1">
      <c r="A18" s="511">
        <v>16</v>
      </c>
      <c r="B18" s="512"/>
      <c r="C18" s="513"/>
      <c r="D18" s="510"/>
    </row>
    <row r="19" spans="1:4" ht="18.75" customHeight="1" thickBot="1">
      <c r="A19" s="511">
        <v>17</v>
      </c>
      <c r="B19" s="512"/>
      <c r="C19" s="513"/>
      <c r="D19" s="510"/>
    </row>
    <row r="20" spans="1:4" ht="18.75" customHeight="1" thickBot="1">
      <c r="A20" s="511"/>
      <c r="B20" s="513"/>
      <c r="C20" s="513"/>
      <c r="D20" s="510"/>
    </row>
    <row r="21" spans="1:4" ht="18.75" customHeight="1" thickBot="1">
      <c r="A21" s="511"/>
      <c r="B21" s="513"/>
      <c r="C21" s="513"/>
      <c r="D21" s="510"/>
    </row>
    <row r="22" spans="1:4" ht="18.75" customHeight="1" thickBot="1">
      <c r="A22" s="511"/>
      <c r="B22" s="513"/>
      <c r="C22" s="513"/>
      <c r="D22" s="513"/>
    </row>
    <row r="23" spans="1:4" ht="18.75" customHeight="1" thickBot="1">
      <c r="A23" s="511"/>
      <c r="B23" s="513"/>
      <c r="C23" s="513"/>
      <c r="D23" s="514"/>
    </row>
    <row r="24" spans="1:4" ht="18.75" customHeight="1">
      <c r="A24" s="366"/>
      <c r="B24" s="366"/>
      <c r="C24" s="366"/>
      <c r="D24" s="366"/>
    </row>
    <row r="25" spans="1:4" ht="18.75" customHeight="1">
      <c r="A25" s="366"/>
      <c r="B25" s="367"/>
      <c r="C25" s="366">
        <f>SUM(C3:C24)</f>
        <v>0</v>
      </c>
      <c r="D25" s="366"/>
    </row>
    <row r="26" spans="1:4" ht="18.75" customHeight="1"/>
    <row r="27" spans="1:4">
      <c r="B27" s="303" t="s">
        <v>475</v>
      </c>
      <c r="C27">
        <f>C25*0.1</f>
        <v>0</v>
      </c>
    </row>
  </sheetData>
  <mergeCells count="1">
    <mergeCell ref="A1:D1"/>
  </mergeCells>
  <phoneticPr fontId="5" type="noConversion"/>
  <pageMargins left="0.7" right="0.7" top="0.75" bottom="0.75" header="0.3" footer="0.3"/>
  <pageSetup paperSize="9" orientation="landscape" verticalDpi="0" r:id="rId1"/>
</worksheet>
</file>

<file path=xl/worksheets/sheet19.xml><?xml version="1.0" encoding="utf-8"?>
<worksheet xmlns="http://schemas.openxmlformats.org/spreadsheetml/2006/main" xmlns:r="http://schemas.openxmlformats.org/officeDocument/2006/relationships">
  <dimension ref="A1:L237"/>
  <sheetViews>
    <sheetView topLeftCell="A213" workbookViewId="0">
      <selection activeCell="E255" sqref="E255"/>
    </sheetView>
  </sheetViews>
  <sheetFormatPr defaultRowHeight="15.2" customHeight="1"/>
  <cols>
    <col min="1" max="1" width="5.375" customWidth="1"/>
    <col min="2" max="2" width="8.5" customWidth="1"/>
    <col min="3" max="3" width="9.375" customWidth="1"/>
    <col min="4" max="4" width="12.625" customWidth="1"/>
    <col min="5" max="5" width="13.25" customWidth="1"/>
    <col min="6" max="6" width="6.125" customWidth="1"/>
    <col min="7" max="7" width="10" customWidth="1"/>
    <col min="8" max="8" width="9.25" customWidth="1"/>
    <col min="9" max="9" width="12.25" customWidth="1"/>
    <col min="10" max="10" width="7.375" customWidth="1"/>
    <col min="11" max="11" width="8.875" customWidth="1"/>
    <col min="12" max="12" width="9.375" customWidth="1"/>
  </cols>
  <sheetData>
    <row r="1" spans="1:12" ht="15.2" customHeight="1">
      <c r="A1" s="408" t="s">
        <v>1434</v>
      </c>
      <c r="B1" s="408" t="s">
        <v>40</v>
      </c>
      <c r="C1" s="408" t="s">
        <v>345</v>
      </c>
      <c r="D1" s="408" t="s">
        <v>190</v>
      </c>
      <c r="E1" s="408" t="s">
        <v>568</v>
      </c>
      <c r="F1" s="409" t="s">
        <v>569</v>
      </c>
      <c r="G1" s="408" t="s">
        <v>570</v>
      </c>
      <c r="H1" s="408" t="s">
        <v>571</v>
      </c>
      <c r="I1" s="408" t="s">
        <v>572</v>
      </c>
      <c r="J1" s="408" t="s">
        <v>573</v>
      </c>
      <c r="K1" s="409" t="s">
        <v>574</v>
      </c>
      <c r="L1" s="408"/>
    </row>
    <row r="2" spans="1:12" ht="15.2" customHeight="1">
      <c r="A2" s="410">
        <v>1</v>
      </c>
      <c r="B2" s="410" t="s">
        <v>676</v>
      </c>
      <c r="C2" s="411" t="s">
        <v>1107</v>
      </c>
      <c r="D2" s="412">
        <v>15920973099</v>
      </c>
      <c r="E2" s="412" t="s">
        <v>579</v>
      </c>
      <c r="F2" s="413" t="s">
        <v>243</v>
      </c>
      <c r="G2" s="412" t="s">
        <v>1108</v>
      </c>
      <c r="H2" s="412" t="s">
        <v>679</v>
      </c>
      <c r="I2" s="412" t="s">
        <v>678</v>
      </c>
      <c r="J2" s="412" t="s">
        <v>243</v>
      </c>
      <c r="K2" s="413" t="s">
        <v>685</v>
      </c>
      <c r="L2" s="414"/>
    </row>
    <row r="3" spans="1:12" ht="15.2" customHeight="1">
      <c r="A3" s="410">
        <v>2</v>
      </c>
      <c r="B3" s="410" t="s">
        <v>676</v>
      </c>
      <c r="C3" s="411" t="s">
        <v>1109</v>
      </c>
      <c r="D3" s="412">
        <v>18688389330</v>
      </c>
      <c r="E3" s="412" t="s">
        <v>579</v>
      </c>
      <c r="F3" s="413" t="s">
        <v>243</v>
      </c>
      <c r="G3" s="412" t="s">
        <v>1110</v>
      </c>
      <c r="H3" s="412" t="s">
        <v>679</v>
      </c>
      <c r="I3" s="412" t="s">
        <v>678</v>
      </c>
      <c r="J3" s="412" t="s">
        <v>243</v>
      </c>
      <c r="K3" s="413" t="s">
        <v>685</v>
      </c>
      <c r="L3" s="414"/>
    </row>
    <row r="4" spans="1:12" ht="15.2" customHeight="1">
      <c r="A4" s="410">
        <v>3</v>
      </c>
      <c r="B4" s="410" t="s">
        <v>676</v>
      </c>
      <c r="C4" s="411" t="s">
        <v>1111</v>
      </c>
      <c r="D4" s="412">
        <v>13610051200</v>
      </c>
      <c r="E4" s="412" t="s">
        <v>579</v>
      </c>
      <c r="F4" s="413" t="s">
        <v>243</v>
      </c>
      <c r="G4" s="412" t="s">
        <v>1112</v>
      </c>
      <c r="H4" s="412" t="s">
        <v>679</v>
      </c>
      <c r="I4" s="412" t="s">
        <v>678</v>
      </c>
      <c r="J4" s="412" t="s">
        <v>243</v>
      </c>
      <c r="K4" s="413" t="s">
        <v>685</v>
      </c>
      <c r="L4" s="414"/>
    </row>
    <row r="5" spans="1:12" ht="15.2" customHeight="1">
      <c r="A5" s="410">
        <v>4</v>
      </c>
      <c r="B5" s="410" t="s">
        <v>676</v>
      </c>
      <c r="C5" s="411" t="s">
        <v>680</v>
      </c>
      <c r="D5" s="412">
        <v>13925098803</v>
      </c>
      <c r="E5" s="412" t="s">
        <v>579</v>
      </c>
      <c r="F5" s="413" t="s">
        <v>243</v>
      </c>
      <c r="G5" s="412" t="s">
        <v>575</v>
      </c>
      <c r="H5" s="412" t="s">
        <v>679</v>
      </c>
      <c r="I5" s="412" t="s">
        <v>678</v>
      </c>
      <c r="J5" s="412" t="s">
        <v>243</v>
      </c>
      <c r="K5" s="413" t="s">
        <v>685</v>
      </c>
      <c r="L5" s="414"/>
    </row>
    <row r="6" spans="1:12" ht="15.2" customHeight="1">
      <c r="A6" s="410">
        <v>5</v>
      </c>
      <c r="B6" s="410" t="s">
        <v>676</v>
      </c>
      <c r="C6" s="411" t="s">
        <v>1113</v>
      </c>
      <c r="D6" s="412">
        <v>13726789319</v>
      </c>
      <c r="E6" s="412" t="s">
        <v>579</v>
      </c>
      <c r="F6" s="413" t="s">
        <v>243</v>
      </c>
      <c r="G6" s="412" t="s">
        <v>1114</v>
      </c>
      <c r="H6" s="412" t="s">
        <v>679</v>
      </c>
      <c r="I6" s="412" t="s">
        <v>678</v>
      </c>
      <c r="J6" s="412" t="s">
        <v>243</v>
      </c>
      <c r="K6" s="413" t="s">
        <v>685</v>
      </c>
      <c r="L6" s="414"/>
    </row>
    <row r="7" spans="1:12" ht="15.2" customHeight="1">
      <c r="A7" s="410">
        <v>6</v>
      </c>
      <c r="B7" s="410" t="s">
        <v>676</v>
      </c>
      <c r="C7" s="411" t="s">
        <v>1115</v>
      </c>
      <c r="D7" s="412">
        <v>18028515832</v>
      </c>
      <c r="E7" s="412" t="s">
        <v>579</v>
      </c>
      <c r="F7" s="413" t="s">
        <v>243</v>
      </c>
      <c r="G7" s="412" t="s">
        <v>1112</v>
      </c>
      <c r="H7" s="412" t="s">
        <v>679</v>
      </c>
      <c r="I7" s="412" t="s">
        <v>678</v>
      </c>
      <c r="J7" s="412" t="s">
        <v>243</v>
      </c>
      <c r="K7" s="413" t="s">
        <v>685</v>
      </c>
      <c r="L7" s="414"/>
    </row>
    <row r="8" spans="1:12" ht="15.2" customHeight="1">
      <c r="A8" s="410">
        <v>7</v>
      </c>
      <c r="B8" s="410" t="s">
        <v>676</v>
      </c>
      <c r="C8" s="411" t="s">
        <v>1116</v>
      </c>
      <c r="D8" s="412">
        <v>13418072142</v>
      </c>
      <c r="E8" s="412" t="s">
        <v>579</v>
      </c>
      <c r="F8" s="413" t="s">
        <v>243</v>
      </c>
      <c r="G8" s="412" t="s">
        <v>1108</v>
      </c>
      <c r="H8" s="412" t="s">
        <v>679</v>
      </c>
      <c r="I8" s="412" t="s">
        <v>678</v>
      </c>
      <c r="J8" s="412" t="s">
        <v>243</v>
      </c>
      <c r="K8" s="413" t="s">
        <v>685</v>
      </c>
      <c r="L8" s="414"/>
    </row>
    <row r="9" spans="1:12" ht="15.2" customHeight="1">
      <c r="A9" s="410">
        <v>8</v>
      </c>
      <c r="B9" s="410" t="s">
        <v>676</v>
      </c>
      <c r="C9" s="411" t="s">
        <v>911</v>
      </c>
      <c r="D9" s="412">
        <v>13798002334</v>
      </c>
      <c r="E9" s="412" t="s">
        <v>579</v>
      </c>
      <c r="F9" s="413" t="s">
        <v>243</v>
      </c>
      <c r="G9" s="412" t="s">
        <v>576</v>
      </c>
      <c r="H9" s="412" t="s">
        <v>679</v>
      </c>
      <c r="I9" s="412" t="s">
        <v>678</v>
      </c>
      <c r="J9" s="412" t="s">
        <v>243</v>
      </c>
      <c r="K9" s="413" t="s">
        <v>685</v>
      </c>
      <c r="L9" s="414"/>
    </row>
    <row r="10" spans="1:12" ht="15.2" customHeight="1">
      <c r="A10" s="410">
        <v>9</v>
      </c>
      <c r="B10" s="410" t="s">
        <v>676</v>
      </c>
      <c r="C10" s="411" t="s">
        <v>1117</v>
      </c>
      <c r="D10" s="412">
        <v>18620218175</v>
      </c>
      <c r="E10" s="412" t="s">
        <v>579</v>
      </c>
      <c r="F10" s="413" t="s">
        <v>243</v>
      </c>
      <c r="G10" s="412" t="s">
        <v>1118</v>
      </c>
      <c r="H10" s="412" t="s">
        <v>679</v>
      </c>
      <c r="I10" s="412" t="s">
        <v>678</v>
      </c>
      <c r="J10" s="412" t="s">
        <v>243</v>
      </c>
      <c r="K10" s="413" t="s">
        <v>685</v>
      </c>
      <c r="L10" s="414"/>
    </row>
    <row r="11" spans="1:12" ht="15.2" customHeight="1">
      <c r="A11" s="410">
        <v>10</v>
      </c>
      <c r="B11" s="410" t="s">
        <v>676</v>
      </c>
      <c r="C11" s="411" t="s">
        <v>1119</v>
      </c>
      <c r="D11" s="412">
        <v>13825126563</v>
      </c>
      <c r="E11" s="412" t="s">
        <v>579</v>
      </c>
      <c r="F11" s="413" t="s">
        <v>243</v>
      </c>
      <c r="G11" s="412" t="s">
        <v>1114</v>
      </c>
      <c r="H11" s="412" t="s">
        <v>679</v>
      </c>
      <c r="I11" s="412" t="s">
        <v>678</v>
      </c>
      <c r="J11" s="412" t="s">
        <v>243</v>
      </c>
      <c r="K11" s="413" t="s">
        <v>685</v>
      </c>
      <c r="L11" s="414"/>
    </row>
    <row r="12" spans="1:12" ht="15.2" customHeight="1">
      <c r="A12" s="410">
        <v>11</v>
      </c>
      <c r="B12" s="410" t="s">
        <v>676</v>
      </c>
      <c r="C12" s="411" t="s">
        <v>1120</v>
      </c>
      <c r="D12" s="412">
        <v>13763366493</v>
      </c>
      <c r="E12" s="412" t="s">
        <v>579</v>
      </c>
      <c r="F12" s="413" t="s">
        <v>243</v>
      </c>
      <c r="G12" s="412" t="s">
        <v>1121</v>
      </c>
      <c r="H12" s="412" t="s">
        <v>679</v>
      </c>
      <c r="I12" s="412" t="s">
        <v>678</v>
      </c>
      <c r="J12" s="412" t="s">
        <v>243</v>
      </c>
      <c r="K12" s="413" t="s">
        <v>685</v>
      </c>
      <c r="L12" s="414"/>
    </row>
    <row r="13" spans="1:12" ht="15.2" customHeight="1">
      <c r="A13" s="410">
        <v>12</v>
      </c>
      <c r="B13" s="410" t="s">
        <v>676</v>
      </c>
      <c r="C13" s="411" t="s">
        <v>1122</v>
      </c>
      <c r="D13" s="412">
        <v>13570251087</v>
      </c>
      <c r="E13" s="412" t="s">
        <v>579</v>
      </c>
      <c r="F13" s="413" t="s">
        <v>243</v>
      </c>
      <c r="G13" s="412" t="s">
        <v>575</v>
      </c>
      <c r="H13" s="412" t="s">
        <v>679</v>
      </c>
      <c r="I13" s="412" t="s">
        <v>678</v>
      </c>
      <c r="J13" s="412" t="s">
        <v>243</v>
      </c>
      <c r="K13" s="413" t="s">
        <v>685</v>
      </c>
      <c r="L13" s="414"/>
    </row>
    <row r="14" spans="1:12" ht="15.2" customHeight="1">
      <c r="A14" s="410">
        <v>13</v>
      </c>
      <c r="B14" s="410" t="s">
        <v>676</v>
      </c>
      <c r="C14" s="411" t="s">
        <v>1123</v>
      </c>
      <c r="D14" s="412">
        <v>18688858951</v>
      </c>
      <c r="E14" s="412" t="s">
        <v>579</v>
      </c>
      <c r="F14" s="413" t="s">
        <v>243</v>
      </c>
      <c r="G14" s="412" t="s">
        <v>1124</v>
      </c>
      <c r="H14" s="412" t="s">
        <v>679</v>
      </c>
      <c r="I14" s="412" t="s">
        <v>678</v>
      </c>
      <c r="J14" s="412" t="s">
        <v>243</v>
      </c>
      <c r="K14" s="413" t="s">
        <v>685</v>
      </c>
      <c r="L14" s="414"/>
    </row>
    <row r="15" spans="1:12" ht="15.2" customHeight="1">
      <c r="A15" s="410">
        <v>14</v>
      </c>
      <c r="B15" s="410" t="s">
        <v>676</v>
      </c>
      <c r="C15" s="411" t="s">
        <v>1125</v>
      </c>
      <c r="D15" s="412">
        <v>13826012607</v>
      </c>
      <c r="E15" s="412" t="s">
        <v>579</v>
      </c>
      <c r="F15" s="413" t="s">
        <v>243</v>
      </c>
      <c r="G15" s="412" t="s">
        <v>1114</v>
      </c>
      <c r="H15" s="412" t="s">
        <v>679</v>
      </c>
      <c r="I15" s="412" t="s">
        <v>678</v>
      </c>
      <c r="J15" s="412" t="s">
        <v>243</v>
      </c>
      <c r="K15" s="413" t="s">
        <v>685</v>
      </c>
      <c r="L15" s="414"/>
    </row>
    <row r="16" spans="1:12" ht="15.2" customHeight="1">
      <c r="A16" s="410">
        <v>15</v>
      </c>
      <c r="B16" s="410" t="s">
        <v>676</v>
      </c>
      <c r="C16" s="411" t="s">
        <v>1126</v>
      </c>
      <c r="D16" s="412">
        <v>15820231592</v>
      </c>
      <c r="E16" s="412" t="s">
        <v>579</v>
      </c>
      <c r="F16" s="413" t="s">
        <v>243</v>
      </c>
      <c r="G16" s="412" t="s">
        <v>576</v>
      </c>
      <c r="H16" s="412" t="s">
        <v>679</v>
      </c>
      <c r="I16" s="412" t="s">
        <v>678</v>
      </c>
      <c r="J16" s="412" t="s">
        <v>243</v>
      </c>
      <c r="K16" s="413" t="s">
        <v>685</v>
      </c>
      <c r="L16" s="414"/>
    </row>
    <row r="17" spans="1:12" ht="15.2" customHeight="1">
      <c r="A17" s="410">
        <v>16</v>
      </c>
      <c r="B17" s="410" t="s">
        <v>676</v>
      </c>
      <c r="C17" s="411" t="s">
        <v>1127</v>
      </c>
      <c r="D17" s="412">
        <v>13016082121</v>
      </c>
      <c r="E17" s="412" t="s">
        <v>579</v>
      </c>
      <c r="F17" s="413" t="s">
        <v>243</v>
      </c>
      <c r="G17" s="412" t="s">
        <v>1128</v>
      </c>
      <c r="H17" s="412" t="s">
        <v>679</v>
      </c>
      <c r="I17" s="412" t="s">
        <v>678</v>
      </c>
      <c r="J17" s="412" t="s">
        <v>243</v>
      </c>
      <c r="K17" s="413" t="s">
        <v>683</v>
      </c>
      <c r="L17" s="414"/>
    </row>
    <row r="18" spans="1:12" ht="15.2" customHeight="1">
      <c r="A18" s="410">
        <v>17</v>
      </c>
      <c r="B18" s="410" t="s">
        <v>676</v>
      </c>
      <c r="C18" s="411" t="s">
        <v>1107</v>
      </c>
      <c r="D18" s="412">
        <v>13632402572</v>
      </c>
      <c r="E18" s="412" t="s">
        <v>579</v>
      </c>
      <c r="F18" s="413" t="s">
        <v>243</v>
      </c>
      <c r="G18" s="412" t="s">
        <v>1129</v>
      </c>
      <c r="H18" s="412" t="s">
        <v>679</v>
      </c>
      <c r="I18" s="412" t="s">
        <v>583</v>
      </c>
      <c r="J18" s="412" t="s">
        <v>243</v>
      </c>
      <c r="K18" s="413" t="s">
        <v>683</v>
      </c>
      <c r="L18" s="414"/>
    </row>
    <row r="19" spans="1:12" ht="15.2" customHeight="1">
      <c r="A19" s="410">
        <v>18</v>
      </c>
      <c r="B19" s="410" t="s">
        <v>676</v>
      </c>
      <c r="C19" s="411" t="s">
        <v>1130</v>
      </c>
      <c r="D19" s="412">
        <v>13503016366</v>
      </c>
      <c r="E19" s="412" t="s">
        <v>579</v>
      </c>
      <c r="F19" s="413" t="s">
        <v>243</v>
      </c>
      <c r="G19" s="412" t="s">
        <v>1131</v>
      </c>
      <c r="H19" s="412" t="s">
        <v>679</v>
      </c>
      <c r="I19" s="412" t="s">
        <v>583</v>
      </c>
      <c r="J19" s="412" t="s">
        <v>243</v>
      </c>
      <c r="K19" s="413" t="s">
        <v>683</v>
      </c>
      <c r="L19" s="414"/>
    </row>
    <row r="20" spans="1:12" ht="15.2" customHeight="1">
      <c r="A20" s="410">
        <v>19</v>
      </c>
      <c r="B20" s="410" t="s">
        <v>676</v>
      </c>
      <c r="C20" s="411" t="s">
        <v>1132</v>
      </c>
      <c r="D20" s="412">
        <v>18929544743</v>
      </c>
      <c r="E20" s="412" t="s">
        <v>579</v>
      </c>
      <c r="F20" s="413" t="s">
        <v>243</v>
      </c>
      <c r="G20" s="412" t="s">
        <v>1133</v>
      </c>
      <c r="H20" s="412" t="s">
        <v>679</v>
      </c>
      <c r="I20" s="412" t="s">
        <v>583</v>
      </c>
      <c r="J20" s="412" t="s">
        <v>243</v>
      </c>
      <c r="K20" s="413" t="s">
        <v>683</v>
      </c>
      <c r="L20" s="414"/>
    </row>
    <row r="21" spans="1:12" ht="15.2" customHeight="1">
      <c r="A21" s="410">
        <v>20</v>
      </c>
      <c r="B21" s="410" t="s">
        <v>676</v>
      </c>
      <c r="C21" s="411" t="s">
        <v>1134</v>
      </c>
      <c r="D21" s="412">
        <v>13711771176</v>
      </c>
      <c r="E21" s="412" t="s">
        <v>579</v>
      </c>
      <c r="F21" s="413" t="s">
        <v>243</v>
      </c>
      <c r="G21" s="412" t="s">
        <v>1135</v>
      </c>
      <c r="H21" s="412" t="s">
        <v>679</v>
      </c>
      <c r="I21" s="412" t="s">
        <v>583</v>
      </c>
      <c r="J21" s="412" t="s">
        <v>243</v>
      </c>
      <c r="K21" s="413" t="s">
        <v>683</v>
      </c>
      <c r="L21" s="414"/>
    </row>
    <row r="22" spans="1:12" ht="15.2" customHeight="1">
      <c r="A22" s="410">
        <v>21</v>
      </c>
      <c r="B22" s="410" t="s">
        <v>676</v>
      </c>
      <c r="C22" s="411" t="s">
        <v>1136</v>
      </c>
      <c r="D22" s="412">
        <v>13642737926</v>
      </c>
      <c r="E22" s="412" t="s">
        <v>579</v>
      </c>
      <c r="F22" s="413" t="s">
        <v>243</v>
      </c>
      <c r="G22" s="412" t="s">
        <v>1135</v>
      </c>
      <c r="H22" s="412" t="s">
        <v>679</v>
      </c>
      <c r="I22" s="412" t="s">
        <v>583</v>
      </c>
      <c r="J22" s="412" t="s">
        <v>243</v>
      </c>
      <c r="K22" s="413" t="s">
        <v>683</v>
      </c>
      <c r="L22" s="414"/>
    </row>
    <row r="23" spans="1:12" ht="15.2" customHeight="1">
      <c r="A23" s="410">
        <v>22</v>
      </c>
      <c r="B23" s="410" t="s">
        <v>676</v>
      </c>
      <c r="C23" s="411" t="s">
        <v>1137</v>
      </c>
      <c r="D23" s="412">
        <v>13610051200</v>
      </c>
      <c r="E23" s="412" t="s">
        <v>579</v>
      </c>
      <c r="F23" s="413" t="s">
        <v>243</v>
      </c>
      <c r="G23" s="412" t="s">
        <v>1138</v>
      </c>
      <c r="H23" s="412" t="s">
        <v>679</v>
      </c>
      <c r="I23" s="412" t="s">
        <v>583</v>
      </c>
      <c r="J23" s="412" t="s">
        <v>243</v>
      </c>
      <c r="K23" s="413" t="s">
        <v>683</v>
      </c>
      <c r="L23" s="414"/>
    </row>
    <row r="24" spans="1:12" ht="15.2" customHeight="1">
      <c r="A24" s="410">
        <v>23</v>
      </c>
      <c r="B24" s="410" t="s">
        <v>676</v>
      </c>
      <c r="C24" s="411" t="s">
        <v>1139</v>
      </c>
      <c r="D24" s="412">
        <v>13430255567</v>
      </c>
      <c r="E24" s="412" t="s">
        <v>579</v>
      </c>
      <c r="F24" s="413" t="s">
        <v>243</v>
      </c>
      <c r="G24" s="412" t="s">
        <v>1133</v>
      </c>
      <c r="H24" s="412" t="s">
        <v>679</v>
      </c>
      <c r="I24" s="412" t="s">
        <v>583</v>
      </c>
      <c r="J24" s="412" t="s">
        <v>243</v>
      </c>
      <c r="K24" s="413" t="s">
        <v>683</v>
      </c>
      <c r="L24" s="414"/>
    </row>
    <row r="25" spans="1:12" ht="15.2" customHeight="1">
      <c r="A25" s="410">
        <v>24</v>
      </c>
      <c r="B25" s="410" t="s">
        <v>676</v>
      </c>
      <c r="C25" s="411" t="s">
        <v>1140</v>
      </c>
      <c r="D25" s="412">
        <v>13926001572</v>
      </c>
      <c r="E25" s="412" t="s">
        <v>579</v>
      </c>
      <c r="F25" s="413" t="s">
        <v>243</v>
      </c>
      <c r="G25" s="412" t="s">
        <v>1141</v>
      </c>
      <c r="H25" s="412" t="s">
        <v>679</v>
      </c>
      <c r="I25" s="412" t="s">
        <v>583</v>
      </c>
      <c r="J25" s="412" t="s">
        <v>243</v>
      </c>
      <c r="K25" s="413" t="s">
        <v>683</v>
      </c>
      <c r="L25" s="414"/>
    </row>
    <row r="26" spans="1:12" ht="15.2" customHeight="1">
      <c r="A26" s="410">
        <v>25</v>
      </c>
      <c r="B26" s="410" t="s">
        <v>676</v>
      </c>
      <c r="C26" s="411" t="s">
        <v>1142</v>
      </c>
      <c r="D26" s="412">
        <v>13760608256</v>
      </c>
      <c r="E26" s="412" t="s">
        <v>579</v>
      </c>
      <c r="F26" s="413" t="s">
        <v>243</v>
      </c>
      <c r="G26" s="412" t="s">
        <v>1141</v>
      </c>
      <c r="H26" s="412" t="s">
        <v>679</v>
      </c>
      <c r="I26" s="412" t="s">
        <v>583</v>
      </c>
      <c r="J26" s="412" t="s">
        <v>243</v>
      </c>
      <c r="K26" s="413" t="s">
        <v>683</v>
      </c>
      <c r="L26" s="414"/>
    </row>
    <row r="27" spans="1:12" ht="15.2" customHeight="1">
      <c r="A27" s="410">
        <v>26</v>
      </c>
      <c r="B27" s="410" t="s">
        <v>676</v>
      </c>
      <c r="C27" s="411" t="s">
        <v>1143</v>
      </c>
      <c r="D27" s="412">
        <v>13798058415</v>
      </c>
      <c r="E27" s="412" t="s">
        <v>579</v>
      </c>
      <c r="F27" s="413" t="s">
        <v>243</v>
      </c>
      <c r="G27" s="412" t="s">
        <v>1144</v>
      </c>
      <c r="H27" s="412" t="s">
        <v>679</v>
      </c>
      <c r="I27" s="412" t="s">
        <v>583</v>
      </c>
      <c r="J27" s="412" t="s">
        <v>243</v>
      </c>
      <c r="K27" s="413" t="s">
        <v>683</v>
      </c>
      <c r="L27" s="414"/>
    </row>
    <row r="28" spans="1:12" ht="15.2" customHeight="1">
      <c r="A28" s="410">
        <v>27</v>
      </c>
      <c r="B28" s="410" t="s">
        <v>676</v>
      </c>
      <c r="C28" s="411" t="s">
        <v>1145</v>
      </c>
      <c r="D28" s="412">
        <v>13602854773</v>
      </c>
      <c r="E28" s="412" t="s">
        <v>579</v>
      </c>
      <c r="F28" s="413" t="s">
        <v>243</v>
      </c>
      <c r="G28" s="412" t="s">
        <v>1141</v>
      </c>
      <c r="H28" s="412" t="s">
        <v>679</v>
      </c>
      <c r="I28" s="412" t="s">
        <v>583</v>
      </c>
      <c r="J28" s="412" t="s">
        <v>243</v>
      </c>
      <c r="K28" s="413" t="s">
        <v>683</v>
      </c>
      <c r="L28" s="414"/>
    </row>
    <row r="29" spans="1:12" ht="15.2" customHeight="1">
      <c r="A29" s="410">
        <v>28</v>
      </c>
      <c r="B29" s="410" t="s">
        <v>676</v>
      </c>
      <c r="C29" s="411" t="s">
        <v>1146</v>
      </c>
      <c r="D29" s="412">
        <v>13903068201</v>
      </c>
      <c r="E29" s="412" t="s">
        <v>579</v>
      </c>
      <c r="F29" s="413" t="s">
        <v>243</v>
      </c>
      <c r="G29" s="412" t="s">
        <v>1128</v>
      </c>
      <c r="H29" s="412" t="s">
        <v>679</v>
      </c>
      <c r="I29" s="412" t="s">
        <v>583</v>
      </c>
      <c r="J29" s="412" t="s">
        <v>243</v>
      </c>
      <c r="K29" s="413" t="s">
        <v>683</v>
      </c>
      <c r="L29" s="414"/>
    </row>
    <row r="30" spans="1:12" ht="15.2" customHeight="1">
      <c r="A30" s="410">
        <v>29</v>
      </c>
      <c r="B30" s="410" t="s">
        <v>676</v>
      </c>
      <c r="C30" s="411" t="s">
        <v>1147</v>
      </c>
      <c r="D30" s="412">
        <v>13926437511</v>
      </c>
      <c r="E30" s="412" t="s">
        <v>579</v>
      </c>
      <c r="F30" s="413" t="s">
        <v>243</v>
      </c>
      <c r="G30" s="412" t="s">
        <v>1141</v>
      </c>
      <c r="H30" s="412" t="s">
        <v>679</v>
      </c>
      <c r="I30" s="412" t="s">
        <v>583</v>
      </c>
      <c r="J30" s="412" t="s">
        <v>243</v>
      </c>
      <c r="K30" s="413" t="s">
        <v>683</v>
      </c>
      <c r="L30" s="414"/>
    </row>
    <row r="31" spans="1:12" ht="15.2" customHeight="1">
      <c r="A31" s="410">
        <v>30</v>
      </c>
      <c r="B31" s="410" t="s">
        <v>676</v>
      </c>
      <c r="C31" s="411" t="s">
        <v>1148</v>
      </c>
      <c r="D31" s="412">
        <v>18102253930</v>
      </c>
      <c r="E31" s="412" t="s">
        <v>579</v>
      </c>
      <c r="F31" s="413" t="s">
        <v>243</v>
      </c>
      <c r="G31" s="412" t="s">
        <v>1141</v>
      </c>
      <c r="H31" s="412" t="s">
        <v>679</v>
      </c>
      <c r="I31" s="412" t="s">
        <v>583</v>
      </c>
      <c r="J31" s="412" t="s">
        <v>243</v>
      </c>
      <c r="K31" s="413" t="s">
        <v>683</v>
      </c>
      <c r="L31" s="414"/>
    </row>
    <row r="32" spans="1:12" ht="15.2" customHeight="1">
      <c r="A32" s="410">
        <v>31</v>
      </c>
      <c r="B32" s="410" t="s">
        <v>676</v>
      </c>
      <c r="C32" s="411" t="s">
        <v>1149</v>
      </c>
      <c r="D32" s="412">
        <v>18928806280</v>
      </c>
      <c r="E32" s="412" t="s">
        <v>579</v>
      </c>
      <c r="F32" s="413" t="s">
        <v>243</v>
      </c>
      <c r="G32" s="412" t="s">
        <v>1131</v>
      </c>
      <c r="H32" s="412" t="s">
        <v>679</v>
      </c>
      <c r="I32" s="412" t="s">
        <v>583</v>
      </c>
      <c r="J32" s="412" t="s">
        <v>243</v>
      </c>
      <c r="K32" s="413" t="s">
        <v>683</v>
      </c>
      <c r="L32" s="414"/>
    </row>
    <row r="33" spans="1:12" ht="15.2" customHeight="1">
      <c r="A33" s="410">
        <v>32</v>
      </c>
      <c r="B33" s="410" t="s">
        <v>676</v>
      </c>
      <c r="C33" s="411" t="s">
        <v>1150</v>
      </c>
      <c r="D33" s="412">
        <v>13430255567</v>
      </c>
      <c r="E33" s="412" t="s">
        <v>579</v>
      </c>
      <c r="F33" s="413" t="s">
        <v>243</v>
      </c>
      <c r="G33" s="412" t="s">
        <v>1138</v>
      </c>
      <c r="H33" s="412" t="s">
        <v>679</v>
      </c>
      <c r="I33" s="412" t="s">
        <v>583</v>
      </c>
      <c r="J33" s="412" t="s">
        <v>243</v>
      </c>
      <c r="K33" s="413" t="s">
        <v>683</v>
      </c>
      <c r="L33" s="414"/>
    </row>
    <row r="34" spans="1:12" ht="15.2" customHeight="1">
      <c r="A34" s="410">
        <v>33</v>
      </c>
      <c r="B34" s="410" t="s">
        <v>676</v>
      </c>
      <c r="C34" s="411" t="s">
        <v>1151</v>
      </c>
      <c r="D34" s="412">
        <v>13924026817</v>
      </c>
      <c r="E34" s="412" t="s">
        <v>579</v>
      </c>
      <c r="F34" s="413" t="s">
        <v>243</v>
      </c>
      <c r="G34" s="412" t="s">
        <v>576</v>
      </c>
      <c r="H34" s="412" t="s">
        <v>679</v>
      </c>
      <c r="I34" s="412" t="s">
        <v>583</v>
      </c>
      <c r="J34" s="412" t="s">
        <v>243</v>
      </c>
      <c r="K34" s="413" t="s">
        <v>477</v>
      </c>
      <c r="L34" s="414"/>
    </row>
    <row r="35" spans="1:12" ht="15.2" customHeight="1">
      <c r="A35" s="410">
        <v>34</v>
      </c>
      <c r="B35" s="410" t="s">
        <v>676</v>
      </c>
      <c r="C35" s="411" t="s">
        <v>1152</v>
      </c>
      <c r="D35" s="412">
        <v>18664531178</v>
      </c>
      <c r="E35" s="412" t="s">
        <v>579</v>
      </c>
      <c r="F35" s="413" t="s">
        <v>243</v>
      </c>
      <c r="G35" s="412" t="s">
        <v>576</v>
      </c>
      <c r="H35" s="412" t="s">
        <v>679</v>
      </c>
      <c r="I35" s="412" t="s">
        <v>583</v>
      </c>
      <c r="J35" s="412" t="s">
        <v>243</v>
      </c>
      <c r="K35" s="413" t="s">
        <v>477</v>
      </c>
      <c r="L35" s="414"/>
    </row>
    <row r="36" spans="1:12" ht="15.2" customHeight="1">
      <c r="A36" s="410">
        <v>35</v>
      </c>
      <c r="B36" s="410" t="s">
        <v>676</v>
      </c>
      <c r="C36" s="411" t="s">
        <v>1153</v>
      </c>
      <c r="D36" s="412">
        <v>13926477498</v>
      </c>
      <c r="E36" s="412" t="s">
        <v>579</v>
      </c>
      <c r="F36" s="413" t="s">
        <v>243</v>
      </c>
      <c r="G36" s="412" t="s">
        <v>576</v>
      </c>
      <c r="H36" s="412" t="s">
        <v>679</v>
      </c>
      <c r="I36" s="412" t="s">
        <v>583</v>
      </c>
      <c r="J36" s="412" t="s">
        <v>243</v>
      </c>
      <c r="K36" s="413" t="s">
        <v>477</v>
      </c>
      <c r="L36" s="414"/>
    </row>
    <row r="37" spans="1:12" ht="15.2" customHeight="1">
      <c r="A37" s="410">
        <v>36</v>
      </c>
      <c r="B37" s="410" t="s">
        <v>676</v>
      </c>
      <c r="C37" s="411" t="s">
        <v>1154</v>
      </c>
      <c r="D37" s="412">
        <v>13632260567</v>
      </c>
      <c r="E37" s="412" t="s">
        <v>579</v>
      </c>
      <c r="F37" s="413" t="s">
        <v>243</v>
      </c>
      <c r="G37" s="412" t="s">
        <v>576</v>
      </c>
      <c r="H37" s="412" t="s">
        <v>679</v>
      </c>
      <c r="I37" s="412" t="s">
        <v>583</v>
      </c>
      <c r="J37" s="412" t="s">
        <v>243</v>
      </c>
      <c r="K37" s="413" t="s">
        <v>477</v>
      </c>
      <c r="L37" s="414"/>
    </row>
    <row r="38" spans="1:12" ht="15.2" customHeight="1">
      <c r="A38" s="410">
        <v>37</v>
      </c>
      <c r="B38" s="410" t="s">
        <v>676</v>
      </c>
      <c r="C38" s="411" t="s">
        <v>1155</v>
      </c>
      <c r="D38" s="412">
        <v>18688874048</v>
      </c>
      <c r="E38" s="412" t="s">
        <v>579</v>
      </c>
      <c r="F38" s="413" t="s">
        <v>243</v>
      </c>
      <c r="G38" s="412" t="s">
        <v>576</v>
      </c>
      <c r="H38" s="412" t="s">
        <v>679</v>
      </c>
      <c r="I38" s="412" t="s">
        <v>583</v>
      </c>
      <c r="J38" s="412" t="s">
        <v>243</v>
      </c>
      <c r="K38" s="413" t="s">
        <v>477</v>
      </c>
      <c r="L38" s="414"/>
    </row>
    <row r="39" spans="1:12" ht="15.2" customHeight="1">
      <c r="A39" s="410">
        <v>38</v>
      </c>
      <c r="B39" s="410" t="s">
        <v>676</v>
      </c>
      <c r="C39" s="411" t="s">
        <v>1156</v>
      </c>
      <c r="D39" s="412">
        <v>13570311969</v>
      </c>
      <c r="E39" s="412" t="s">
        <v>579</v>
      </c>
      <c r="F39" s="413" t="s">
        <v>243</v>
      </c>
      <c r="G39" s="412" t="s">
        <v>576</v>
      </c>
      <c r="H39" s="412" t="s">
        <v>679</v>
      </c>
      <c r="I39" s="412" t="s">
        <v>678</v>
      </c>
      <c r="J39" s="412" t="s">
        <v>243</v>
      </c>
      <c r="K39" s="413" t="s">
        <v>477</v>
      </c>
      <c r="L39" s="414"/>
    </row>
    <row r="40" spans="1:12" ht="15.2" customHeight="1">
      <c r="A40" s="410">
        <v>39</v>
      </c>
      <c r="B40" s="410" t="s">
        <v>676</v>
      </c>
      <c r="C40" s="411" t="s">
        <v>1157</v>
      </c>
      <c r="D40" s="412">
        <v>13570367975</v>
      </c>
      <c r="E40" s="412" t="s">
        <v>579</v>
      </c>
      <c r="F40" s="413" t="s">
        <v>243</v>
      </c>
      <c r="G40" s="412" t="s">
        <v>576</v>
      </c>
      <c r="H40" s="412" t="s">
        <v>679</v>
      </c>
      <c r="I40" s="412" t="s">
        <v>678</v>
      </c>
      <c r="J40" s="412" t="s">
        <v>243</v>
      </c>
      <c r="K40" s="413" t="s">
        <v>477</v>
      </c>
      <c r="L40" s="414"/>
    </row>
    <row r="41" spans="1:12" ht="15.2" customHeight="1">
      <c r="A41" s="410">
        <v>40</v>
      </c>
      <c r="B41" s="410" t="s">
        <v>676</v>
      </c>
      <c r="C41" s="411" t="s">
        <v>1158</v>
      </c>
      <c r="D41" s="412">
        <v>13570367975</v>
      </c>
      <c r="E41" s="412" t="s">
        <v>579</v>
      </c>
      <c r="F41" s="413" t="s">
        <v>243</v>
      </c>
      <c r="G41" s="412" t="s">
        <v>576</v>
      </c>
      <c r="H41" s="412" t="s">
        <v>679</v>
      </c>
      <c r="I41" s="412" t="s">
        <v>678</v>
      </c>
      <c r="J41" s="412" t="s">
        <v>243</v>
      </c>
      <c r="K41" s="413" t="s">
        <v>477</v>
      </c>
      <c r="L41" s="414"/>
    </row>
    <row r="42" spans="1:12" ht="15.2" customHeight="1">
      <c r="A42" s="410">
        <v>41</v>
      </c>
      <c r="B42" s="410" t="s">
        <v>676</v>
      </c>
      <c r="C42" s="411" t="s">
        <v>1159</v>
      </c>
      <c r="D42" s="412">
        <v>13798136826</v>
      </c>
      <c r="E42" s="412" t="s">
        <v>579</v>
      </c>
      <c r="F42" s="413" t="s">
        <v>243</v>
      </c>
      <c r="G42" s="412" t="s">
        <v>576</v>
      </c>
      <c r="H42" s="412" t="s">
        <v>679</v>
      </c>
      <c r="I42" s="412" t="s">
        <v>678</v>
      </c>
      <c r="J42" s="412" t="s">
        <v>243</v>
      </c>
      <c r="K42" s="413" t="s">
        <v>477</v>
      </c>
      <c r="L42" s="414"/>
    </row>
    <row r="43" spans="1:12" ht="15.2" customHeight="1">
      <c r="A43" s="410">
        <v>42</v>
      </c>
      <c r="B43" s="410" t="s">
        <v>676</v>
      </c>
      <c r="C43" s="411" t="s">
        <v>1160</v>
      </c>
      <c r="D43" s="412">
        <v>13710225294</v>
      </c>
      <c r="E43" s="412" t="s">
        <v>579</v>
      </c>
      <c r="F43" s="413" t="s">
        <v>243</v>
      </c>
      <c r="G43" s="412" t="s">
        <v>576</v>
      </c>
      <c r="H43" s="412" t="s">
        <v>679</v>
      </c>
      <c r="I43" s="412" t="s">
        <v>678</v>
      </c>
      <c r="J43" s="412" t="s">
        <v>243</v>
      </c>
      <c r="K43" s="413" t="s">
        <v>477</v>
      </c>
      <c r="L43" s="414"/>
    </row>
    <row r="44" spans="1:12" ht="15.2" customHeight="1">
      <c r="A44" s="410">
        <v>43</v>
      </c>
      <c r="B44" s="410" t="s">
        <v>676</v>
      </c>
      <c r="C44" s="411" t="s">
        <v>1161</v>
      </c>
      <c r="D44" s="412">
        <v>13828460695</v>
      </c>
      <c r="E44" s="412" t="s">
        <v>579</v>
      </c>
      <c r="F44" s="413" t="s">
        <v>243</v>
      </c>
      <c r="G44" s="412" t="s">
        <v>576</v>
      </c>
      <c r="H44" s="412" t="s">
        <v>679</v>
      </c>
      <c r="I44" s="412" t="s">
        <v>678</v>
      </c>
      <c r="J44" s="412" t="s">
        <v>243</v>
      </c>
      <c r="K44" s="413" t="s">
        <v>477</v>
      </c>
      <c r="L44" s="414"/>
    </row>
    <row r="45" spans="1:12" ht="15.2" customHeight="1">
      <c r="A45" s="410">
        <v>44</v>
      </c>
      <c r="B45" s="410" t="s">
        <v>676</v>
      </c>
      <c r="C45" s="411" t="s">
        <v>1162</v>
      </c>
      <c r="D45" s="412" t="s">
        <v>1163</v>
      </c>
      <c r="E45" s="412" t="s">
        <v>579</v>
      </c>
      <c r="F45" s="413" t="s">
        <v>243</v>
      </c>
      <c r="G45" s="412" t="s">
        <v>576</v>
      </c>
      <c r="H45" s="412" t="s">
        <v>679</v>
      </c>
      <c r="I45" s="412" t="s">
        <v>583</v>
      </c>
      <c r="J45" s="412" t="s">
        <v>243</v>
      </c>
      <c r="K45" s="413" t="s">
        <v>683</v>
      </c>
      <c r="L45" s="414"/>
    </row>
    <row r="46" spans="1:12" ht="15.2" customHeight="1">
      <c r="A46" s="410">
        <v>45</v>
      </c>
      <c r="B46" s="410" t="s">
        <v>676</v>
      </c>
      <c r="C46" s="411" t="s">
        <v>1164</v>
      </c>
      <c r="D46" s="412">
        <v>13922147018</v>
      </c>
      <c r="E46" s="412" t="s">
        <v>579</v>
      </c>
      <c r="F46" s="413" t="s">
        <v>243</v>
      </c>
      <c r="G46" s="412" t="s">
        <v>576</v>
      </c>
      <c r="H46" s="412" t="s">
        <v>679</v>
      </c>
      <c r="I46" s="412" t="s">
        <v>583</v>
      </c>
      <c r="J46" s="412" t="s">
        <v>243</v>
      </c>
      <c r="K46" s="413" t="s">
        <v>683</v>
      </c>
      <c r="L46" s="414"/>
    </row>
    <row r="47" spans="1:12" ht="15.2" customHeight="1">
      <c r="A47" s="410">
        <v>46</v>
      </c>
      <c r="B47" s="410" t="s">
        <v>676</v>
      </c>
      <c r="C47" s="411" t="s">
        <v>1165</v>
      </c>
      <c r="D47" s="412">
        <v>13826416967</v>
      </c>
      <c r="E47" s="412" t="s">
        <v>579</v>
      </c>
      <c r="F47" s="413" t="s">
        <v>243</v>
      </c>
      <c r="G47" s="412" t="s">
        <v>576</v>
      </c>
      <c r="H47" s="412" t="s">
        <v>679</v>
      </c>
      <c r="I47" s="412" t="s">
        <v>583</v>
      </c>
      <c r="J47" s="412" t="s">
        <v>243</v>
      </c>
      <c r="K47" s="413" t="s">
        <v>683</v>
      </c>
      <c r="L47" s="414"/>
    </row>
    <row r="48" spans="1:12" ht="15.2" customHeight="1">
      <c r="A48" s="410">
        <v>47</v>
      </c>
      <c r="B48" s="410" t="s">
        <v>676</v>
      </c>
      <c r="C48" s="411" t="s">
        <v>1166</v>
      </c>
      <c r="D48" s="412">
        <v>13682262332</v>
      </c>
      <c r="E48" s="412" t="s">
        <v>579</v>
      </c>
      <c r="F48" s="413" t="s">
        <v>243</v>
      </c>
      <c r="G48" s="412" t="s">
        <v>576</v>
      </c>
      <c r="H48" s="412" t="s">
        <v>679</v>
      </c>
      <c r="I48" s="412" t="s">
        <v>583</v>
      </c>
      <c r="J48" s="412" t="s">
        <v>243</v>
      </c>
      <c r="K48" s="413" t="s">
        <v>683</v>
      </c>
      <c r="L48" s="414"/>
    </row>
    <row r="49" spans="1:12" ht="15.2" customHeight="1">
      <c r="A49" s="410">
        <v>48</v>
      </c>
      <c r="B49" s="410" t="s">
        <v>676</v>
      </c>
      <c r="C49" s="411" t="s">
        <v>1167</v>
      </c>
      <c r="D49" s="412">
        <v>18988912795</v>
      </c>
      <c r="E49" s="412" t="s">
        <v>579</v>
      </c>
      <c r="F49" s="413" t="s">
        <v>243</v>
      </c>
      <c r="G49" s="412" t="s">
        <v>576</v>
      </c>
      <c r="H49" s="412" t="s">
        <v>679</v>
      </c>
      <c r="I49" s="412" t="s">
        <v>583</v>
      </c>
      <c r="J49" s="412" t="s">
        <v>243</v>
      </c>
      <c r="K49" s="413" t="s">
        <v>683</v>
      </c>
      <c r="L49" s="414"/>
    </row>
    <row r="50" spans="1:12" ht="15.2" customHeight="1">
      <c r="A50" s="410">
        <v>49</v>
      </c>
      <c r="B50" s="410" t="s">
        <v>676</v>
      </c>
      <c r="C50" s="411" t="s">
        <v>1168</v>
      </c>
      <c r="D50" s="412">
        <v>13697454721</v>
      </c>
      <c r="E50" s="412" t="s">
        <v>579</v>
      </c>
      <c r="F50" s="413" t="s">
        <v>243</v>
      </c>
      <c r="G50" s="412" t="s">
        <v>576</v>
      </c>
      <c r="H50" s="412" t="s">
        <v>679</v>
      </c>
      <c r="I50" s="412" t="s">
        <v>583</v>
      </c>
      <c r="J50" s="412" t="s">
        <v>243</v>
      </c>
      <c r="K50" s="413" t="s">
        <v>683</v>
      </c>
      <c r="L50" s="414"/>
    </row>
    <row r="51" spans="1:12" ht="15.2" customHeight="1">
      <c r="A51" s="410">
        <v>50</v>
      </c>
      <c r="B51" s="410" t="s">
        <v>676</v>
      </c>
      <c r="C51" s="411" t="s">
        <v>1169</v>
      </c>
      <c r="D51" s="412">
        <v>13602810429</v>
      </c>
      <c r="E51" s="412" t="s">
        <v>579</v>
      </c>
      <c r="F51" s="413" t="s">
        <v>243</v>
      </c>
      <c r="G51" s="412" t="s">
        <v>576</v>
      </c>
      <c r="H51" s="412" t="s">
        <v>679</v>
      </c>
      <c r="I51" s="412" t="s">
        <v>583</v>
      </c>
      <c r="J51" s="412" t="s">
        <v>243</v>
      </c>
      <c r="K51" s="413" t="s">
        <v>683</v>
      </c>
      <c r="L51" s="414"/>
    </row>
    <row r="52" spans="1:12" ht="15.2" customHeight="1">
      <c r="A52" s="410">
        <v>51</v>
      </c>
      <c r="B52" s="410" t="s">
        <v>676</v>
      </c>
      <c r="C52" s="411" t="s">
        <v>1170</v>
      </c>
      <c r="D52" s="412">
        <v>13822200389</v>
      </c>
      <c r="E52" s="412" t="s">
        <v>579</v>
      </c>
      <c r="F52" s="413" t="s">
        <v>243</v>
      </c>
      <c r="G52" s="412" t="s">
        <v>576</v>
      </c>
      <c r="H52" s="412" t="s">
        <v>679</v>
      </c>
      <c r="I52" s="412" t="s">
        <v>678</v>
      </c>
      <c r="J52" s="412" t="s">
        <v>243</v>
      </c>
      <c r="K52" s="413" t="s">
        <v>683</v>
      </c>
      <c r="L52" s="414"/>
    </row>
    <row r="53" spans="1:12" ht="15.2" customHeight="1">
      <c r="A53" s="410">
        <v>52</v>
      </c>
      <c r="B53" s="410" t="s">
        <v>676</v>
      </c>
      <c r="C53" s="411" t="s">
        <v>1171</v>
      </c>
      <c r="D53" s="412">
        <v>13711260383</v>
      </c>
      <c r="E53" s="412" t="s">
        <v>579</v>
      </c>
      <c r="F53" s="413" t="s">
        <v>243</v>
      </c>
      <c r="G53" s="412" t="s">
        <v>576</v>
      </c>
      <c r="H53" s="412" t="s">
        <v>679</v>
      </c>
      <c r="I53" s="412" t="s">
        <v>583</v>
      </c>
      <c r="J53" s="412" t="s">
        <v>243</v>
      </c>
      <c r="K53" s="413" t="s">
        <v>683</v>
      </c>
      <c r="L53" s="414"/>
    </row>
    <row r="54" spans="1:12" ht="15.2" customHeight="1">
      <c r="A54" s="410">
        <v>53</v>
      </c>
      <c r="B54" s="410" t="s">
        <v>676</v>
      </c>
      <c r="C54" s="411" t="s">
        <v>1172</v>
      </c>
      <c r="D54" s="415">
        <v>13925127602</v>
      </c>
      <c r="E54" s="415" t="s">
        <v>579</v>
      </c>
      <c r="F54" s="413" t="s">
        <v>243</v>
      </c>
      <c r="G54" s="415" t="s">
        <v>576</v>
      </c>
      <c r="H54" s="415" t="s">
        <v>679</v>
      </c>
      <c r="I54" s="412" t="s">
        <v>583</v>
      </c>
      <c r="J54" s="412" t="s">
        <v>243</v>
      </c>
      <c r="K54" s="413" t="s">
        <v>683</v>
      </c>
      <c r="L54" s="414"/>
    </row>
    <row r="55" spans="1:12" ht="15.2" customHeight="1">
      <c r="A55" s="410">
        <v>54</v>
      </c>
      <c r="B55" s="410" t="s">
        <v>676</v>
      </c>
      <c r="C55" s="411" t="s">
        <v>1173</v>
      </c>
      <c r="D55" s="415">
        <v>13826437260</v>
      </c>
      <c r="E55" s="415" t="s">
        <v>579</v>
      </c>
      <c r="F55" s="413" t="s">
        <v>243</v>
      </c>
      <c r="G55" s="415" t="s">
        <v>576</v>
      </c>
      <c r="H55" s="415" t="s">
        <v>679</v>
      </c>
      <c r="I55" s="412" t="s">
        <v>678</v>
      </c>
      <c r="J55" s="412" t="s">
        <v>243</v>
      </c>
      <c r="K55" s="413" t="s">
        <v>683</v>
      </c>
      <c r="L55" s="414"/>
    </row>
    <row r="56" spans="1:12" ht="15.2" customHeight="1">
      <c r="A56" s="410">
        <v>55</v>
      </c>
      <c r="B56" s="410" t="s">
        <v>676</v>
      </c>
      <c r="C56" s="411" t="s">
        <v>1125</v>
      </c>
      <c r="D56" s="415">
        <v>13826021007</v>
      </c>
      <c r="E56" s="415" t="s">
        <v>579</v>
      </c>
      <c r="F56" s="413" t="s">
        <v>243</v>
      </c>
      <c r="G56" s="415" t="s">
        <v>576</v>
      </c>
      <c r="H56" s="415" t="s">
        <v>679</v>
      </c>
      <c r="I56" s="412" t="s">
        <v>678</v>
      </c>
      <c r="J56" s="412" t="s">
        <v>243</v>
      </c>
      <c r="K56" s="413" t="s">
        <v>683</v>
      </c>
      <c r="L56" s="414"/>
    </row>
    <row r="57" spans="1:12" ht="15.2" customHeight="1">
      <c r="A57" s="410">
        <v>56</v>
      </c>
      <c r="B57" s="410" t="s">
        <v>676</v>
      </c>
      <c r="C57" s="411" t="s">
        <v>684</v>
      </c>
      <c r="D57" s="415">
        <v>13602892895</v>
      </c>
      <c r="E57" s="415" t="s">
        <v>579</v>
      </c>
      <c r="F57" s="413" t="s">
        <v>243</v>
      </c>
      <c r="G57" s="415" t="s">
        <v>576</v>
      </c>
      <c r="H57" s="415" t="s">
        <v>679</v>
      </c>
      <c r="I57" s="412" t="s">
        <v>583</v>
      </c>
      <c r="J57" s="412" t="s">
        <v>243</v>
      </c>
      <c r="K57" s="413" t="s">
        <v>683</v>
      </c>
      <c r="L57" s="414"/>
    </row>
    <row r="58" spans="1:12" ht="15.2" customHeight="1">
      <c r="A58" s="410">
        <v>57</v>
      </c>
      <c r="B58" s="410" t="s">
        <v>676</v>
      </c>
      <c r="C58" s="411" t="s">
        <v>1174</v>
      </c>
      <c r="D58" s="415">
        <v>18520566902</v>
      </c>
      <c r="E58" s="415" t="s">
        <v>579</v>
      </c>
      <c r="F58" s="413" t="s">
        <v>243</v>
      </c>
      <c r="G58" s="415" t="s">
        <v>576</v>
      </c>
      <c r="H58" s="415" t="s">
        <v>679</v>
      </c>
      <c r="I58" s="412" t="s">
        <v>678</v>
      </c>
      <c r="J58" s="412" t="s">
        <v>243</v>
      </c>
      <c r="K58" s="413" t="s">
        <v>683</v>
      </c>
      <c r="L58" s="414"/>
    </row>
    <row r="59" spans="1:12" ht="15.2" customHeight="1">
      <c r="A59" s="410">
        <v>58</v>
      </c>
      <c r="B59" s="410" t="s">
        <v>676</v>
      </c>
      <c r="C59" s="411" t="s">
        <v>1175</v>
      </c>
      <c r="D59" s="415">
        <v>13570367975</v>
      </c>
      <c r="E59" s="415" t="s">
        <v>579</v>
      </c>
      <c r="F59" s="413" t="s">
        <v>243</v>
      </c>
      <c r="G59" s="415" t="s">
        <v>576</v>
      </c>
      <c r="H59" s="415" t="s">
        <v>679</v>
      </c>
      <c r="I59" s="412" t="s">
        <v>678</v>
      </c>
      <c r="J59" s="412" t="s">
        <v>243</v>
      </c>
      <c r="K59" s="413" t="s">
        <v>683</v>
      </c>
      <c r="L59" s="414"/>
    </row>
    <row r="60" spans="1:12" ht="15.2" customHeight="1">
      <c r="A60" s="410">
        <v>59</v>
      </c>
      <c r="B60" s="410" t="s">
        <v>676</v>
      </c>
      <c r="C60" s="411" t="s">
        <v>1176</v>
      </c>
      <c r="D60" s="415">
        <v>13825088782</v>
      </c>
      <c r="E60" s="415" t="s">
        <v>579</v>
      </c>
      <c r="F60" s="413" t="s">
        <v>243</v>
      </c>
      <c r="G60" s="415" t="s">
        <v>576</v>
      </c>
      <c r="H60" s="415" t="s">
        <v>679</v>
      </c>
      <c r="I60" s="412" t="s">
        <v>678</v>
      </c>
      <c r="J60" s="412" t="s">
        <v>243</v>
      </c>
      <c r="K60" s="413" t="s">
        <v>683</v>
      </c>
      <c r="L60" s="414"/>
    </row>
    <row r="61" spans="1:12" ht="15.2" customHeight="1">
      <c r="A61" s="410">
        <v>60</v>
      </c>
      <c r="B61" s="410" t="s">
        <v>676</v>
      </c>
      <c r="C61" s="411" t="s">
        <v>1177</v>
      </c>
      <c r="D61" s="415">
        <v>13710225294</v>
      </c>
      <c r="E61" s="415" t="s">
        <v>579</v>
      </c>
      <c r="F61" s="413" t="s">
        <v>243</v>
      </c>
      <c r="G61" s="415" t="s">
        <v>576</v>
      </c>
      <c r="H61" s="415" t="s">
        <v>679</v>
      </c>
      <c r="I61" s="412" t="s">
        <v>678</v>
      </c>
      <c r="J61" s="412" t="s">
        <v>243</v>
      </c>
      <c r="K61" s="413" t="s">
        <v>683</v>
      </c>
      <c r="L61" s="414"/>
    </row>
    <row r="62" spans="1:12" ht="15.2" customHeight="1">
      <c r="A62" s="410">
        <v>61</v>
      </c>
      <c r="B62" s="410" t="s">
        <v>676</v>
      </c>
      <c r="C62" s="411" t="s">
        <v>1178</v>
      </c>
      <c r="D62" s="415">
        <v>13640712946</v>
      </c>
      <c r="E62" s="415" t="s">
        <v>579</v>
      </c>
      <c r="F62" s="413" t="s">
        <v>243</v>
      </c>
      <c r="G62" s="415" t="s">
        <v>576</v>
      </c>
      <c r="H62" s="415" t="s">
        <v>679</v>
      </c>
      <c r="I62" s="412" t="s">
        <v>678</v>
      </c>
      <c r="J62" s="412" t="s">
        <v>243</v>
      </c>
      <c r="K62" s="413" t="s">
        <v>683</v>
      </c>
      <c r="L62" s="414"/>
    </row>
    <row r="63" spans="1:12" ht="15.2" customHeight="1">
      <c r="A63" s="410">
        <v>62</v>
      </c>
      <c r="B63" s="410" t="s">
        <v>676</v>
      </c>
      <c r="C63" s="411" t="s">
        <v>1179</v>
      </c>
      <c r="D63" s="415">
        <v>13580372558</v>
      </c>
      <c r="E63" s="415" t="s">
        <v>579</v>
      </c>
      <c r="F63" s="413" t="s">
        <v>243</v>
      </c>
      <c r="G63" s="415" t="s">
        <v>1141</v>
      </c>
      <c r="H63" s="415" t="s">
        <v>679</v>
      </c>
      <c r="I63" s="412" t="s">
        <v>583</v>
      </c>
      <c r="J63" s="412" t="s">
        <v>243</v>
      </c>
      <c r="K63" s="413" t="s">
        <v>685</v>
      </c>
      <c r="L63" s="414"/>
    </row>
    <row r="64" spans="1:12" ht="15.2" customHeight="1">
      <c r="A64" s="410">
        <v>63</v>
      </c>
      <c r="B64" s="410" t="s">
        <v>676</v>
      </c>
      <c r="C64" s="411" t="s">
        <v>1180</v>
      </c>
      <c r="D64" s="415">
        <v>15914290808</v>
      </c>
      <c r="E64" s="415" t="s">
        <v>579</v>
      </c>
      <c r="F64" s="413" t="s">
        <v>243</v>
      </c>
      <c r="G64" s="415" t="s">
        <v>1141</v>
      </c>
      <c r="H64" s="415" t="s">
        <v>679</v>
      </c>
      <c r="I64" s="412" t="s">
        <v>583</v>
      </c>
      <c r="J64" s="412" t="s">
        <v>243</v>
      </c>
      <c r="K64" s="413" t="s">
        <v>685</v>
      </c>
      <c r="L64" s="414"/>
    </row>
    <row r="65" spans="1:12" ht="15.2" customHeight="1">
      <c r="A65" s="410">
        <v>64</v>
      </c>
      <c r="B65" s="410" t="s">
        <v>676</v>
      </c>
      <c r="C65" s="411" t="s">
        <v>1181</v>
      </c>
      <c r="D65" s="415">
        <v>13076872041</v>
      </c>
      <c r="E65" s="415" t="s">
        <v>579</v>
      </c>
      <c r="F65" s="413" t="s">
        <v>243</v>
      </c>
      <c r="G65" s="415" t="s">
        <v>1133</v>
      </c>
      <c r="H65" s="415" t="s">
        <v>679</v>
      </c>
      <c r="I65" s="412" t="s">
        <v>583</v>
      </c>
      <c r="J65" s="412" t="s">
        <v>243</v>
      </c>
      <c r="K65" s="413" t="s">
        <v>685</v>
      </c>
      <c r="L65" s="414"/>
    </row>
    <row r="66" spans="1:12" ht="15.2" customHeight="1">
      <c r="A66" s="410">
        <v>65</v>
      </c>
      <c r="B66" s="410" t="s">
        <v>676</v>
      </c>
      <c r="C66" s="411" t="s">
        <v>1182</v>
      </c>
      <c r="D66" s="415">
        <v>13580554101</v>
      </c>
      <c r="E66" s="415" t="s">
        <v>579</v>
      </c>
      <c r="F66" s="413" t="s">
        <v>243</v>
      </c>
      <c r="G66" s="415" t="s">
        <v>1183</v>
      </c>
      <c r="H66" s="415" t="s">
        <v>679</v>
      </c>
      <c r="I66" s="412" t="s">
        <v>583</v>
      </c>
      <c r="J66" s="412" t="s">
        <v>243</v>
      </c>
      <c r="K66" s="413" t="s">
        <v>685</v>
      </c>
      <c r="L66" s="414"/>
    </row>
    <row r="67" spans="1:12" ht="15.2" customHeight="1">
      <c r="A67" s="410">
        <v>66</v>
      </c>
      <c r="B67" s="410" t="s">
        <v>676</v>
      </c>
      <c r="C67" s="416" t="s">
        <v>1123</v>
      </c>
      <c r="D67" s="412">
        <v>18688858951</v>
      </c>
      <c r="E67" s="417" t="s">
        <v>579</v>
      </c>
      <c r="F67" s="413" t="s">
        <v>243</v>
      </c>
      <c r="G67" s="417" t="s">
        <v>1141</v>
      </c>
      <c r="H67" s="417" t="s">
        <v>679</v>
      </c>
      <c r="I67" s="417" t="s">
        <v>583</v>
      </c>
      <c r="J67" s="412" t="s">
        <v>243</v>
      </c>
      <c r="K67" s="413" t="s">
        <v>685</v>
      </c>
      <c r="L67" s="418"/>
    </row>
    <row r="68" spans="1:12" ht="15.2" customHeight="1">
      <c r="A68" s="410">
        <v>67</v>
      </c>
      <c r="B68" s="410" t="s">
        <v>676</v>
      </c>
      <c r="C68" s="418" t="s">
        <v>1184</v>
      </c>
      <c r="D68" s="412">
        <v>13570201914</v>
      </c>
      <c r="E68" s="417" t="s">
        <v>579</v>
      </c>
      <c r="F68" s="413" t="s">
        <v>243</v>
      </c>
      <c r="G68" s="417" t="s">
        <v>1129</v>
      </c>
      <c r="H68" s="417" t="s">
        <v>679</v>
      </c>
      <c r="I68" s="417" t="s">
        <v>583</v>
      </c>
      <c r="J68" s="412" t="s">
        <v>243</v>
      </c>
      <c r="K68" s="413" t="s">
        <v>685</v>
      </c>
      <c r="L68" s="418"/>
    </row>
    <row r="69" spans="1:12" ht="15.2" customHeight="1">
      <c r="A69" s="410">
        <v>68</v>
      </c>
      <c r="B69" s="410" t="s">
        <v>676</v>
      </c>
      <c r="C69" s="416" t="s">
        <v>1185</v>
      </c>
      <c r="D69" s="412">
        <v>18903002810</v>
      </c>
      <c r="E69" s="417" t="s">
        <v>579</v>
      </c>
      <c r="F69" s="413" t="s">
        <v>243</v>
      </c>
      <c r="G69" s="417" t="s">
        <v>1183</v>
      </c>
      <c r="H69" s="417" t="s">
        <v>679</v>
      </c>
      <c r="I69" s="417" t="s">
        <v>583</v>
      </c>
      <c r="J69" s="412" t="s">
        <v>243</v>
      </c>
      <c r="K69" s="413" t="s">
        <v>685</v>
      </c>
      <c r="L69" s="418"/>
    </row>
    <row r="70" spans="1:12" ht="15.2" customHeight="1">
      <c r="A70" s="410">
        <v>69</v>
      </c>
      <c r="B70" s="410" t="s">
        <v>676</v>
      </c>
      <c r="C70" s="416" t="s">
        <v>1186</v>
      </c>
      <c r="D70" s="412">
        <v>13751844317</v>
      </c>
      <c r="E70" s="417" t="s">
        <v>579</v>
      </c>
      <c r="F70" s="413" t="s">
        <v>243</v>
      </c>
      <c r="G70" s="417" t="s">
        <v>1135</v>
      </c>
      <c r="H70" s="417" t="s">
        <v>679</v>
      </c>
      <c r="I70" s="417" t="s">
        <v>583</v>
      </c>
      <c r="J70" s="412" t="s">
        <v>243</v>
      </c>
      <c r="K70" s="413" t="s">
        <v>685</v>
      </c>
      <c r="L70" s="418"/>
    </row>
    <row r="71" spans="1:12" ht="15.2" customHeight="1">
      <c r="A71" s="410">
        <v>70</v>
      </c>
      <c r="B71" s="410" t="s">
        <v>676</v>
      </c>
      <c r="C71" s="418" t="s">
        <v>1187</v>
      </c>
      <c r="D71" s="412">
        <v>13826482150</v>
      </c>
      <c r="E71" s="417" t="s">
        <v>579</v>
      </c>
      <c r="F71" s="413" t="s">
        <v>243</v>
      </c>
      <c r="G71" s="417" t="s">
        <v>1188</v>
      </c>
      <c r="H71" s="417" t="s">
        <v>679</v>
      </c>
      <c r="I71" s="417" t="s">
        <v>583</v>
      </c>
      <c r="J71" s="412" t="s">
        <v>243</v>
      </c>
      <c r="K71" s="413" t="s">
        <v>685</v>
      </c>
      <c r="L71" s="418"/>
    </row>
    <row r="72" spans="1:12" ht="15.2" customHeight="1">
      <c r="A72" s="410">
        <v>71</v>
      </c>
      <c r="B72" s="410" t="s">
        <v>676</v>
      </c>
      <c r="C72" s="418" t="s">
        <v>1189</v>
      </c>
      <c r="D72" s="412">
        <v>13802909557</v>
      </c>
      <c r="E72" s="417" t="s">
        <v>579</v>
      </c>
      <c r="F72" s="413" t="s">
        <v>243</v>
      </c>
      <c r="G72" s="417" t="s">
        <v>1141</v>
      </c>
      <c r="H72" s="417" t="s">
        <v>679</v>
      </c>
      <c r="I72" s="417" t="s">
        <v>583</v>
      </c>
      <c r="J72" s="412" t="s">
        <v>243</v>
      </c>
      <c r="K72" s="413" t="s">
        <v>685</v>
      </c>
      <c r="L72" s="418"/>
    </row>
    <row r="73" spans="1:12" ht="15.2" customHeight="1">
      <c r="A73" s="410">
        <v>72</v>
      </c>
      <c r="B73" s="410" t="s">
        <v>676</v>
      </c>
      <c r="C73" s="418" t="s">
        <v>1190</v>
      </c>
      <c r="D73" s="412">
        <v>13710589432</v>
      </c>
      <c r="E73" s="417" t="s">
        <v>579</v>
      </c>
      <c r="F73" s="413" t="s">
        <v>243</v>
      </c>
      <c r="G73" s="417" t="s">
        <v>1129</v>
      </c>
      <c r="H73" s="417" t="s">
        <v>679</v>
      </c>
      <c r="I73" s="417" t="s">
        <v>583</v>
      </c>
      <c r="J73" s="412" t="s">
        <v>243</v>
      </c>
      <c r="K73" s="413" t="s">
        <v>685</v>
      </c>
      <c r="L73" s="418"/>
    </row>
    <row r="74" spans="1:12" ht="15.2" customHeight="1">
      <c r="A74" s="410">
        <v>73</v>
      </c>
      <c r="B74" s="410" t="s">
        <v>676</v>
      </c>
      <c r="C74" s="419" t="s">
        <v>1191</v>
      </c>
      <c r="D74" s="420">
        <v>13580554101</v>
      </c>
      <c r="E74" s="421" t="s">
        <v>579</v>
      </c>
      <c r="F74" s="422" t="s">
        <v>243</v>
      </c>
      <c r="G74" s="420" t="s">
        <v>1129</v>
      </c>
      <c r="H74" s="422" t="s">
        <v>679</v>
      </c>
      <c r="I74" s="422" t="s">
        <v>583</v>
      </c>
      <c r="J74" s="423" t="s">
        <v>243</v>
      </c>
      <c r="K74" s="422" t="s">
        <v>685</v>
      </c>
      <c r="L74" s="422"/>
    </row>
    <row r="75" spans="1:12" ht="15.2" customHeight="1">
      <c r="A75" s="410">
        <v>74</v>
      </c>
      <c r="B75" s="410" t="s">
        <v>676</v>
      </c>
      <c r="C75" s="424" t="s">
        <v>1192</v>
      </c>
      <c r="D75" s="420">
        <v>13926462642</v>
      </c>
      <c r="E75" s="421" t="s">
        <v>579</v>
      </c>
      <c r="F75" s="422" t="s">
        <v>243</v>
      </c>
      <c r="G75" s="420" t="s">
        <v>1108</v>
      </c>
      <c r="H75" s="422" t="s">
        <v>679</v>
      </c>
      <c r="I75" s="422" t="s">
        <v>678</v>
      </c>
      <c r="J75" s="423" t="s">
        <v>243</v>
      </c>
      <c r="K75" s="422" t="s">
        <v>683</v>
      </c>
      <c r="L75" s="422"/>
    </row>
    <row r="76" spans="1:12" ht="15.2" customHeight="1">
      <c r="A76" s="410">
        <v>75</v>
      </c>
      <c r="B76" s="410" t="s">
        <v>676</v>
      </c>
      <c r="C76" s="419" t="s">
        <v>686</v>
      </c>
      <c r="D76" s="420">
        <v>13825066223</v>
      </c>
      <c r="E76" s="421" t="s">
        <v>579</v>
      </c>
      <c r="F76" s="422" t="s">
        <v>243</v>
      </c>
      <c r="G76" s="420" t="s">
        <v>575</v>
      </c>
      <c r="H76" s="422" t="s">
        <v>679</v>
      </c>
      <c r="I76" s="422" t="s">
        <v>678</v>
      </c>
      <c r="J76" s="423" t="s">
        <v>243</v>
      </c>
      <c r="K76" s="422" t="s">
        <v>683</v>
      </c>
      <c r="L76" s="422"/>
    </row>
    <row r="77" spans="1:12" ht="15.2" customHeight="1">
      <c r="A77" s="410">
        <v>76</v>
      </c>
      <c r="B77" s="410" t="s">
        <v>676</v>
      </c>
      <c r="C77" s="419" t="s">
        <v>682</v>
      </c>
      <c r="D77" s="420">
        <v>13824469498</v>
      </c>
      <c r="E77" s="421" t="s">
        <v>579</v>
      </c>
      <c r="F77" s="422" t="s">
        <v>243</v>
      </c>
      <c r="G77" s="420" t="s">
        <v>1193</v>
      </c>
      <c r="H77" s="422" t="s">
        <v>679</v>
      </c>
      <c r="I77" s="422" t="s">
        <v>678</v>
      </c>
      <c r="J77" s="423" t="s">
        <v>243</v>
      </c>
      <c r="K77" s="422" t="s">
        <v>683</v>
      </c>
      <c r="L77" s="422"/>
    </row>
    <row r="78" spans="1:12" ht="15.2" customHeight="1">
      <c r="A78" s="410">
        <v>77</v>
      </c>
      <c r="B78" s="410" t="s">
        <v>676</v>
      </c>
      <c r="C78" s="424" t="s">
        <v>910</v>
      </c>
      <c r="D78" s="420">
        <v>13688880119</v>
      </c>
      <c r="E78" s="421" t="s">
        <v>579</v>
      </c>
      <c r="F78" s="422" t="s">
        <v>243</v>
      </c>
      <c r="G78" s="420" t="s">
        <v>576</v>
      </c>
      <c r="H78" s="422" t="s">
        <v>679</v>
      </c>
      <c r="I78" s="422" t="s">
        <v>678</v>
      </c>
      <c r="J78" s="423" t="s">
        <v>243</v>
      </c>
      <c r="K78" s="422" t="s">
        <v>683</v>
      </c>
      <c r="L78" s="422"/>
    </row>
    <row r="79" spans="1:12" ht="15.2" customHeight="1">
      <c r="A79" s="410">
        <v>78</v>
      </c>
      <c r="B79" s="410" t="s">
        <v>676</v>
      </c>
      <c r="C79" s="425" t="s">
        <v>1194</v>
      </c>
      <c r="D79" s="423">
        <v>13822267285</v>
      </c>
      <c r="E79" s="426" t="s">
        <v>579</v>
      </c>
      <c r="F79" s="422" t="s">
        <v>243</v>
      </c>
      <c r="G79" s="423" t="s">
        <v>1118</v>
      </c>
      <c r="H79" s="422" t="s">
        <v>679</v>
      </c>
      <c r="I79" s="422" t="s">
        <v>678</v>
      </c>
      <c r="J79" s="423" t="s">
        <v>243</v>
      </c>
      <c r="K79" s="422" t="s">
        <v>683</v>
      </c>
      <c r="L79" s="422"/>
    </row>
    <row r="80" spans="1:12" ht="15.2" customHeight="1">
      <c r="A80" s="410">
        <v>79</v>
      </c>
      <c r="B80" s="410" t="s">
        <v>676</v>
      </c>
      <c r="C80" s="425" t="s">
        <v>1195</v>
      </c>
      <c r="D80" s="423">
        <v>13632492653</v>
      </c>
      <c r="E80" s="426" t="s">
        <v>579</v>
      </c>
      <c r="F80" s="422" t="s">
        <v>243</v>
      </c>
      <c r="G80" s="423" t="s">
        <v>1196</v>
      </c>
      <c r="H80" s="422" t="s">
        <v>679</v>
      </c>
      <c r="I80" s="422" t="s">
        <v>678</v>
      </c>
      <c r="J80" s="423" t="s">
        <v>243</v>
      </c>
      <c r="K80" s="422" t="s">
        <v>683</v>
      </c>
      <c r="L80" s="422"/>
    </row>
    <row r="81" spans="1:12" ht="15.2" customHeight="1">
      <c r="A81" s="410">
        <v>80</v>
      </c>
      <c r="B81" s="410" t="s">
        <v>676</v>
      </c>
      <c r="C81" s="427" t="s">
        <v>1197</v>
      </c>
      <c r="D81" s="428">
        <v>18688908150</v>
      </c>
      <c r="E81" s="429" t="s">
        <v>579</v>
      </c>
      <c r="F81" s="422" t="s">
        <v>243</v>
      </c>
      <c r="G81" s="428" t="s">
        <v>575</v>
      </c>
      <c r="H81" s="422" t="s">
        <v>679</v>
      </c>
      <c r="I81" s="422" t="s">
        <v>678</v>
      </c>
      <c r="J81" s="428" t="s">
        <v>243</v>
      </c>
      <c r="K81" s="422" t="s">
        <v>683</v>
      </c>
      <c r="L81" s="422"/>
    </row>
    <row r="82" spans="1:12" ht="15.2" customHeight="1">
      <c r="A82" s="410">
        <v>81</v>
      </c>
      <c r="B82" s="410" t="s">
        <v>676</v>
      </c>
      <c r="C82" s="424" t="s">
        <v>1198</v>
      </c>
      <c r="D82" s="430">
        <v>13316291933</v>
      </c>
      <c r="E82" s="431" t="s">
        <v>579</v>
      </c>
      <c r="F82" s="422" t="s">
        <v>243</v>
      </c>
      <c r="G82" s="430" t="s">
        <v>1199</v>
      </c>
      <c r="H82" s="422" t="s">
        <v>679</v>
      </c>
      <c r="I82" s="422" t="s">
        <v>678</v>
      </c>
      <c r="J82" s="428" t="s">
        <v>243</v>
      </c>
      <c r="K82" s="422" t="s">
        <v>683</v>
      </c>
      <c r="L82" s="422"/>
    </row>
    <row r="83" spans="1:12" ht="15.2" customHeight="1">
      <c r="A83" s="410">
        <v>82</v>
      </c>
      <c r="B83" s="410" t="s">
        <v>676</v>
      </c>
      <c r="C83" s="424" t="s">
        <v>1200</v>
      </c>
      <c r="D83" s="430">
        <v>13928867265</v>
      </c>
      <c r="E83" s="431" t="s">
        <v>579</v>
      </c>
      <c r="F83" s="422" t="s">
        <v>243</v>
      </c>
      <c r="G83" s="430" t="s">
        <v>1124</v>
      </c>
      <c r="H83" s="422" t="s">
        <v>679</v>
      </c>
      <c r="I83" s="422" t="s">
        <v>678</v>
      </c>
      <c r="J83" s="428" t="s">
        <v>243</v>
      </c>
      <c r="K83" s="422" t="s">
        <v>683</v>
      </c>
      <c r="L83" s="422"/>
    </row>
    <row r="84" spans="1:12" ht="15.2" customHeight="1">
      <c r="A84" s="410">
        <v>83</v>
      </c>
      <c r="B84" s="410" t="s">
        <v>676</v>
      </c>
      <c r="C84" s="424" t="s">
        <v>1201</v>
      </c>
      <c r="D84" s="430">
        <v>13929554592</v>
      </c>
      <c r="E84" s="431" t="s">
        <v>579</v>
      </c>
      <c r="F84" s="422" t="s">
        <v>243</v>
      </c>
      <c r="G84" s="430" t="s">
        <v>1108</v>
      </c>
      <c r="H84" s="422" t="s">
        <v>679</v>
      </c>
      <c r="I84" s="422" t="s">
        <v>678</v>
      </c>
      <c r="J84" s="428" t="s">
        <v>243</v>
      </c>
      <c r="K84" s="422" t="s">
        <v>683</v>
      </c>
      <c r="L84" s="422"/>
    </row>
    <row r="85" spans="1:12" ht="15.2" customHeight="1">
      <c r="A85" s="410">
        <v>84</v>
      </c>
      <c r="B85" s="410" t="s">
        <v>676</v>
      </c>
      <c r="C85" s="427" t="s">
        <v>1202</v>
      </c>
      <c r="D85" s="428">
        <v>18680286506</v>
      </c>
      <c r="E85" s="429" t="s">
        <v>579</v>
      </c>
      <c r="F85" s="422" t="s">
        <v>243</v>
      </c>
      <c r="G85" s="428" t="s">
        <v>1203</v>
      </c>
      <c r="H85" s="422" t="s">
        <v>679</v>
      </c>
      <c r="I85" s="422" t="s">
        <v>583</v>
      </c>
      <c r="J85" s="428" t="s">
        <v>243</v>
      </c>
      <c r="K85" s="422" t="s">
        <v>685</v>
      </c>
      <c r="L85" s="422"/>
    </row>
    <row r="86" spans="1:12" ht="15.2" customHeight="1">
      <c r="A86" s="410">
        <v>85</v>
      </c>
      <c r="B86" s="410" t="s">
        <v>676</v>
      </c>
      <c r="C86" s="427" t="s">
        <v>1204</v>
      </c>
      <c r="D86" s="428">
        <v>13302255996</v>
      </c>
      <c r="E86" s="429" t="s">
        <v>579</v>
      </c>
      <c r="F86" s="422" t="s">
        <v>243</v>
      </c>
      <c r="G86" s="428" t="s">
        <v>1138</v>
      </c>
      <c r="H86" s="422" t="s">
        <v>679</v>
      </c>
      <c r="I86" s="422" t="s">
        <v>583</v>
      </c>
      <c r="J86" s="428" t="s">
        <v>243</v>
      </c>
      <c r="K86" s="422" t="s">
        <v>685</v>
      </c>
      <c r="L86" s="422"/>
    </row>
    <row r="87" spans="1:12" ht="15.2" customHeight="1">
      <c r="A87" s="410">
        <v>86</v>
      </c>
      <c r="B87" s="410" t="s">
        <v>676</v>
      </c>
      <c r="C87" s="425" t="s">
        <v>1148</v>
      </c>
      <c r="D87" s="423">
        <v>18102253930</v>
      </c>
      <c r="E87" s="423" t="s">
        <v>579</v>
      </c>
      <c r="F87" s="422" t="s">
        <v>243</v>
      </c>
      <c r="G87" s="423" t="s">
        <v>1141</v>
      </c>
      <c r="H87" s="422" t="s">
        <v>679</v>
      </c>
      <c r="I87" s="422" t="s">
        <v>583</v>
      </c>
      <c r="J87" s="423" t="s">
        <v>243</v>
      </c>
      <c r="K87" s="422" t="s">
        <v>685</v>
      </c>
      <c r="L87" s="422"/>
    </row>
    <row r="88" spans="1:12" ht="15.2" customHeight="1">
      <c r="A88" s="410">
        <v>87</v>
      </c>
      <c r="B88" s="410" t="s">
        <v>676</v>
      </c>
      <c r="C88" s="425" t="s">
        <v>1205</v>
      </c>
      <c r="D88" s="423">
        <v>13760885920</v>
      </c>
      <c r="E88" s="423" t="s">
        <v>579</v>
      </c>
      <c r="F88" s="422" t="s">
        <v>243</v>
      </c>
      <c r="G88" s="423" t="s">
        <v>1206</v>
      </c>
      <c r="H88" s="422" t="s">
        <v>679</v>
      </c>
      <c r="I88" s="422" t="s">
        <v>583</v>
      </c>
      <c r="J88" s="423" t="s">
        <v>243</v>
      </c>
      <c r="K88" s="422" t="s">
        <v>685</v>
      </c>
      <c r="L88" s="422"/>
    </row>
    <row r="89" spans="1:12" ht="15.2" customHeight="1">
      <c r="A89" s="410">
        <v>88</v>
      </c>
      <c r="B89" s="410" t="s">
        <v>676</v>
      </c>
      <c r="C89" s="425" t="s">
        <v>1207</v>
      </c>
      <c r="D89" s="423">
        <v>18026239410</v>
      </c>
      <c r="E89" s="423" t="s">
        <v>579</v>
      </c>
      <c r="F89" s="422" t="s">
        <v>243</v>
      </c>
      <c r="G89" s="423" t="s">
        <v>1129</v>
      </c>
      <c r="H89" s="422" t="s">
        <v>679</v>
      </c>
      <c r="I89" s="422" t="s">
        <v>583</v>
      </c>
      <c r="J89" s="423" t="s">
        <v>243</v>
      </c>
      <c r="K89" s="422" t="s">
        <v>685</v>
      </c>
      <c r="L89" s="422"/>
    </row>
    <row r="90" spans="1:12" ht="15.2" customHeight="1">
      <c r="A90" s="410">
        <v>89</v>
      </c>
      <c r="B90" s="410" t="s">
        <v>676</v>
      </c>
      <c r="C90" s="425" t="s">
        <v>1208</v>
      </c>
      <c r="D90" s="423">
        <v>15899957099</v>
      </c>
      <c r="E90" s="423" t="s">
        <v>579</v>
      </c>
      <c r="F90" s="422" t="s">
        <v>243</v>
      </c>
      <c r="G90" s="423" t="s">
        <v>1209</v>
      </c>
      <c r="H90" s="422" t="s">
        <v>679</v>
      </c>
      <c r="I90" s="422" t="s">
        <v>583</v>
      </c>
      <c r="J90" s="423" t="s">
        <v>243</v>
      </c>
      <c r="K90" s="422" t="s">
        <v>685</v>
      </c>
      <c r="L90" s="422"/>
    </row>
    <row r="91" spans="1:12" ht="15.2" customHeight="1">
      <c r="A91" s="410">
        <v>90</v>
      </c>
      <c r="B91" s="410" t="s">
        <v>676</v>
      </c>
      <c r="C91" s="425" t="s">
        <v>1210</v>
      </c>
      <c r="D91" s="423">
        <v>13751845145</v>
      </c>
      <c r="E91" s="423" t="s">
        <v>579</v>
      </c>
      <c r="F91" s="422" t="s">
        <v>243</v>
      </c>
      <c r="G91" s="423" t="s">
        <v>1206</v>
      </c>
      <c r="H91" s="422" t="s">
        <v>679</v>
      </c>
      <c r="I91" s="422" t="s">
        <v>583</v>
      </c>
      <c r="J91" s="423" t="s">
        <v>243</v>
      </c>
      <c r="K91" s="422" t="s">
        <v>685</v>
      </c>
      <c r="L91" s="422"/>
    </row>
    <row r="92" spans="1:12" ht="15.2" customHeight="1">
      <c r="A92" s="410">
        <v>91</v>
      </c>
      <c r="B92" s="410" t="s">
        <v>676</v>
      </c>
      <c r="C92" s="425" t="s">
        <v>1211</v>
      </c>
      <c r="D92" s="423">
        <v>15800003531</v>
      </c>
      <c r="E92" s="423" t="s">
        <v>579</v>
      </c>
      <c r="F92" s="422" t="s">
        <v>243</v>
      </c>
      <c r="G92" s="423" t="s">
        <v>1212</v>
      </c>
      <c r="H92" s="422" t="s">
        <v>679</v>
      </c>
      <c r="I92" s="422" t="s">
        <v>583</v>
      </c>
      <c r="J92" s="423" t="s">
        <v>243</v>
      </c>
      <c r="K92" s="422" t="s">
        <v>685</v>
      </c>
      <c r="L92" s="422"/>
    </row>
    <row r="93" spans="1:12" ht="15.2" customHeight="1">
      <c r="A93" s="410">
        <v>92</v>
      </c>
      <c r="B93" s="410" t="s">
        <v>676</v>
      </c>
      <c r="C93" s="425" t="s">
        <v>1213</v>
      </c>
      <c r="D93" s="423">
        <v>13392681558</v>
      </c>
      <c r="E93" s="423" t="s">
        <v>579</v>
      </c>
      <c r="F93" s="422" t="s">
        <v>243</v>
      </c>
      <c r="G93" s="423" t="s">
        <v>1129</v>
      </c>
      <c r="H93" s="422" t="s">
        <v>679</v>
      </c>
      <c r="I93" s="422" t="s">
        <v>583</v>
      </c>
      <c r="J93" s="423" t="s">
        <v>243</v>
      </c>
      <c r="K93" s="422" t="s">
        <v>685</v>
      </c>
      <c r="L93" s="422"/>
    </row>
    <row r="94" spans="1:12" ht="15.2" customHeight="1">
      <c r="A94" s="410">
        <v>93</v>
      </c>
      <c r="B94" s="410" t="s">
        <v>676</v>
      </c>
      <c r="C94" s="425" t="s">
        <v>1214</v>
      </c>
      <c r="D94" s="423">
        <v>18902255996</v>
      </c>
      <c r="E94" s="423" t="s">
        <v>579</v>
      </c>
      <c r="F94" s="422" t="s">
        <v>243</v>
      </c>
      <c r="G94" s="423" t="s">
        <v>1138</v>
      </c>
      <c r="H94" s="422" t="s">
        <v>679</v>
      </c>
      <c r="I94" s="422" t="s">
        <v>583</v>
      </c>
      <c r="J94" s="423" t="s">
        <v>243</v>
      </c>
      <c r="K94" s="422" t="s">
        <v>685</v>
      </c>
      <c r="L94" s="422"/>
    </row>
    <row r="95" spans="1:12" ht="15.2" customHeight="1">
      <c r="A95" s="410">
        <v>94</v>
      </c>
      <c r="B95" s="410" t="s">
        <v>676</v>
      </c>
      <c r="C95" s="425" t="s">
        <v>1190</v>
      </c>
      <c r="D95" s="423">
        <v>13710589432</v>
      </c>
      <c r="E95" s="423" t="s">
        <v>579</v>
      </c>
      <c r="F95" s="422" t="s">
        <v>243</v>
      </c>
      <c r="G95" s="423" t="s">
        <v>1129</v>
      </c>
      <c r="H95" s="422" t="s">
        <v>679</v>
      </c>
      <c r="I95" s="422" t="s">
        <v>583</v>
      </c>
      <c r="J95" s="423" t="s">
        <v>243</v>
      </c>
      <c r="K95" s="422" t="s">
        <v>685</v>
      </c>
      <c r="L95" s="422"/>
    </row>
    <row r="96" spans="1:12" ht="15.2" customHeight="1">
      <c r="A96" s="410">
        <v>95</v>
      </c>
      <c r="B96" s="410" t="s">
        <v>676</v>
      </c>
      <c r="C96" s="425" t="s">
        <v>1215</v>
      </c>
      <c r="D96" s="423">
        <v>18938958049</v>
      </c>
      <c r="E96" s="423" t="s">
        <v>579</v>
      </c>
      <c r="F96" s="422" t="s">
        <v>243</v>
      </c>
      <c r="G96" s="423" t="s">
        <v>1216</v>
      </c>
      <c r="H96" s="422" t="s">
        <v>679</v>
      </c>
      <c r="I96" s="422" t="s">
        <v>583</v>
      </c>
      <c r="J96" s="423" t="s">
        <v>243</v>
      </c>
      <c r="K96" s="422" t="s">
        <v>685</v>
      </c>
      <c r="L96" s="422"/>
    </row>
    <row r="97" spans="1:12" ht="15.2" customHeight="1">
      <c r="A97" s="410">
        <v>96</v>
      </c>
      <c r="B97" s="410" t="s">
        <v>676</v>
      </c>
      <c r="C97" s="425" t="s">
        <v>1217</v>
      </c>
      <c r="D97" s="423">
        <v>13316069612</v>
      </c>
      <c r="E97" s="423" t="s">
        <v>579</v>
      </c>
      <c r="F97" s="422" t="s">
        <v>243</v>
      </c>
      <c r="G97" s="423" t="s">
        <v>1141</v>
      </c>
      <c r="H97" s="422" t="s">
        <v>679</v>
      </c>
      <c r="I97" s="422" t="s">
        <v>583</v>
      </c>
      <c r="J97" s="423" t="s">
        <v>243</v>
      </c>
      <c r="K97" s="422" t="s">
        <v>685</v>
      </c>
      <c r="L97" s="422"/>
    </row>
    <row r="98" spans="1:12" ht="15.2" customHeight="1">
      <c r="A98" s="410">
        <v>97</v>
      </c>
      <c r="B98" s="410" t="s">
        <v>676</v>
      </c>
      <c r="C98" s="425" t="s">
        <v>1218</v>
      </c>
      <c r="D98" s="423">
        <v>13668912717</v>
      </c>
      <c r="E98" s="423" t="s">
        <v>579</v>
      </c>
      <c r="F98" s="422" t="s">
        <v>243</v>
      </c>
      <c r="G98" s="423" t="s">
        <v>1216</v>
      </c>
      <c r="H98" s="422" t="s">
        <v>679</v>
      </c>
      <c r="I98" s="422" t="s">
        <v>583</v>
      </c>
      <c r="J98" s="423" t="s">
        <v>243</v>
      </c>
      <c r="K98" s="422" t="s">
        <v>685</v>
      </c>
      <c r="L98" s="422"/>
    </row>
    <row r="99" spans="1:12" ht="15.2" customHeight="1">
      <c r="A99" s="410">
        <v>98</v>
      </c>
      <c r="B99" s="410" t="s">
        <v>676</v>
      </c>
      <c r="C99" s="425" t="s">
        <v>1219</v>
      </c>
      <c r="D99" s="423">
        <v>13423621976</v>
      </c>
      <c r="E99" s="423" t="s">
        <v>579</v>
      </c>
      <c r="F99" s="422" t="s">
        <v>243</v>
      </c>
      <c r="G99" s="423" t="s">
        <v>1216</v>
      </c>
      <c r="H99" s="422" t="s">
        <v>679</v>
      </c>
      <c r="I99" s="422" t="s">
        <v>583</v>
      </c>
      <c r="J99" s="423" t="s">
        <v>243</v>
      </c>
      <c r="K99" s="422" t="s">
        <v>685</v>
      </c>
      <c r="L99" s="422"/>
    </row>
    <row r="100" spans="1:12" ht="15.2" customHeight="1">
      <c r="A100" s="410">
        <v>99</v>
      </c>
      <c r="B100" s="410" t="s">
        <v>676</v>
      </c>
      <c r="C100" s="425" t="s">
        <v>1220</v>
      </c>
      <c r="D100" s="423">
        <v>13826299805</v>
      </c>
      <c r="E100" s="423" t="s">
        <v>579</v>
      </c>
      <c r="F100" s="422" t="s">
        <v>243</v>
      </c>
      <c r="G100" s="423" t="s">
        <v>1221</v>
      </c>
      <c r="H100" s="422" t="s">
        <v>679</v>
      </c>
      <c r="I100" s="422" t="s">
        <v>678</v>
      </c>
      <c r="J100" s="423" t="s">
        <v>243</v>
      </c>
      <c r="K100" s="422" t="s">
        <v>685</v>
      </c>
      <c r="L100" s="422"/>
    </row>
    <row r="101" spans="1:12" ht="15.2" customHeight="1">
      <c r="A101" s="410">
        <v>100</v>
      </c>
      <c r="B101" s="410" t="s">
        <v>676</v>
      </c>
      <c r="C101" s="432" t="s">
        <v>1222</v>
      </c>
      <c r="D101" s="422">
        <v>13902308864</v>
      </c>
      <c r="E101" s="423" t="s">
        <v>579</v>
      </c>
      <c r="F101" s="422" t="s">
        <v>243</v>
      </c>
      <c r="G101" s="423" t="s">
        <v>1121</v>
      </c>
      <c r="H101" s="422" t="s">
        <v>679</v>
      </c>
      <c r="I101" s="422" t="s">
        <v>678</v>
      </c>
      <c r="J101" s="423" t="s">
        <v>243</v>
      </c>
      <c r="K101" s="422" t="s">
        <v>685</v>
      </c>
      <c r="L101" s="422"/>
    </row>
    <row r="102" spans="1:12" ht="15.2" customHeight="1">
      <c r="A102" s="410">
        <v>101</v>
      </c>
      <c r="B102" s="410" t="s">
        <v>676</v>
      </c>
      <c r="C102" s="432" t="s">
        <v>1223</v>
      </c>
      <c r="D102" s="422">
        <v>13763348956</v>
      </c>
      <c r="E102" s="422" t="s">
        <v>579</v>
      </c>
      <c r="F102" s="422" t="s">
        <v>243</v>
      </c>
      <c r="G102" s="422" t="s">
        <v>1112</v>
      </c>
      <c r="H102" s="422" t="s">
        <v>679</v>
      </c>
      <c r="I102" s="422" t="s">
        <v>678</v>
      </c>
      <c r="J102" s="422" t="s">
        <v>243</v>
      </c>
      <c r="K102" s="422" t="s">
        <v>685</v>
      </c>
      <c r="L102" s="422"/>
    </row>
    <row r="103" spans="1:12" ht="15.2" customHeight="1">
      <c r="A103" s="410">
        <v>102</v>
      </c>
      <c r="B103" s="411" t="s">
        <v>676</v>
      </c>
      <c r="C103" s="414" t="s">
        <v>1224</v>
      </c>
      <c r="D103" s="433">
        <v>13828420843</v>
      </c>
      <c r="E103" s="412" t="s">
        <v>579</v>
      </c>
      <c r="F103" s="422" t="s">
        <v>243</v>
      </c>
      <c r="G103" s="414"/>
      <c r="H103" s="412" t="s">
        <v>679</v>
      </c>
      <c r="I103" s="422" t="s">
        <v>678</v>
      </c>
      <c r="J103" s="412" t="s">
        <v>243</v>
      </c>
      <c r="K103" s="422" t="s">
        <v>685</v>
      </c>
      <c r="L103" s="411"/>
    </row>
    <row r="104" spans="1:12" ht="15.2" customHeight="1">
      <c r="A104" s="410">
        <v>103</v>
      </c>
      <c r="B104" s="411" t="s">
        <v>676</v>
      </c>
      <c r="C104" s="414" t="s">
        <v>909</v>
      </c>
      <c r="D104" s="433">
        <v>15102069298</v>
      </c>
      <c r="E104" s="412" t="s">
        <v>579</v>
      </c>
      <c r="F104" s="422" t="s">
        <v>243</v>
      </c>
      <c r="G104" s="414" t="s">
        <v>1112</v>
      </c>
      <c r="H104" s="412" t="s">
        <v>679</v>
      </c>
      <c r="I104" s="422" t="s">
        <v>678</v>
      </c>
      <c r="J104" s="412" t="s">
        <v>243</v>
      </c>
      <c r="K104" s="422" t="s">
        <v>685</v>
      </c>
      <c r="L104" s="411"/>
    </row>
    <row r="105" spans="1:12" ht="15.2" customHeight="1">
      <c r="A105" s="410">
        <v>104</v>
      </c>
      <c r="B105" s="411" t="s">
        <v>676</v>
      </c>
      <c r="C105" s="414" t="s">
        <v>1225</v>
      </c>
      <c r="D105" s="433">
        <v>18818854755</v>
      </c>
      <c r="E105" s="412" t="s">
        <v>579</v>
      </c>
      <c r="F105" s="422" t="s">
        <v>243</v>
      </c>
      <c r="G105" s="414" t="s">
        <v>1112</v>
      </c>
      <c r="H105" s="412" t="s">
        <v>679</v>
      </c>
      <c r="I105" s="422" t="s">
        <v>678</v>
      </c>
      <c r="J105" s="412" t="s">
        <v>243</v>
      </c>
      <c r="K105" s="422" t="s">
        <v>685</v>
      </c>
      <c r="L105" s="411"/>
    </row>
    <row r="106" spans="1:12" ht="15.2" customHeight="1">
      <c r="A106" s="410">
        <v>105</v>
      </c>
      <c r="B106" s="411" t="s">
        <v>676</v>
      </c>
      <c r="C106" s="414" t="s">
        <v>1226</v>
      </c>
      <c r="D106" s="433">
        <v>18998812907</v>
      </c>
      <c r="E106" s="412" t="s">
        <v>579</v>
      </c>
      <c r="F106" s="422" t="s">
        <v>243</v>
      </c>
      <c r="G106" s="414" t="s">
        <v>1108</v>
      </c>
      <c r="H106" s="412" t="s">
        <v>679</v>
      </c>
      <c r="I106" s="422" t="s">
        <v>678</v>
      </c>
      <c r="J106" s="412" t="s">
        <v>243</v>
      </c>
      <c r="K106" s="422" t="s">
        <v>685</v>
      </c>
      <c r="L106" s="411"/>
    </row>
    <row r="107" spans="1:12" ht="15.2" customHeight="1">
      <c r="A107" s="410">
        <v>106</v>
      </c>
      <c r="B107" s="411" t="s">
        <v>676</v>
      </c>
      <c r="C107" s="414" t="s">
        <v>1227</v>
      </c>
      <c r="D107" s="433">
        <v>13822270668</v>
      </c>
      <c r="E107" s="412" t="s">
        <v>579</v>
      </c>
      <c r="F107" s="422" t="s">
        <v>243</v>
      </c>
      <c r="G107" s="414" t="s">
        <v>1228</v>
      </c>
      <c r="H107" s="412" t="s">
        <v>679</v>
      </c>
      <c r="I107" s="422" t="s">
        <v>678</v>
      </c>
      <c r="J107" s="412" t="s">
        <v>243</v>
      </c>
      <c r="K107" s="422" t="s">
        <v>685</v>
      </c>
      <c r="L107" s="411"/>
    </row>
    <row r="108" spans="1:12" ht="15.2" customHeight="1">
      <c r="A108" s="410">
        <v>107</v>
      </c>
      <c r="B108" s="411" t="s">
        <v>676</v>
      </c>
      <c r="C108" s="414" t="s">
        <v>1229</v>
      </c>
      <c r="D108" s="433">
        <v>13501502354</v>
      </c>
      <c r="E108" s="412" t="s">
        <v>579</v>
      </c>
      <c r="F108" s="422" t="s">
        <v>243</v>
      </c>
      <c r="G108" s="414" t="s">
        <v>1121</v>
      </c>
      <c r="H108" s="412" t="s">
        <v>679</v>
      </c>
      <c r="I108" s="422" t="s">
        <v>678</v>
      </c>
      <c r="J108" s="412" t="s">
        <v>243</v>
      </c>
      <c r="K108" s="422" t="s">
        <v>685</v>
      </c>
      <c r="L108" s="411"/>
    </row>
    <row r="109" spans="1:12" ht="15.2" customHeight="1">
      <c r="A109" s="410">
        <v>108</v>
      </c>
      <c r="B109" s="411" t="s">
        <v>676</v>
      </c>
      <c r="C109" s="414" t="s">
        <v>1230</v>
      </c>
      <c r="D109" s="433">
        <v>13825058106</v>
      </c>
      <c r="E109" s="412" t="s">
        <v>579</v>
      </c>
      <c r="F109" s="422" t="s">
        <v>243</v>
      </c>
      <c r="G109" s="414"/>
      <c r="H109" s="412" t="s">
        <v>679</v>
      </c>
      <c r="I109" s="422" t="s">
        <v>678</v>
      </c>
      <c r="J109" s="412" t="s">
        <v>243</v>
      </c>
      <c r="K109" s="422" t="s">
        <v>685</v>
      </c>
      <c r="L109" s="411"/>
    </row>
    <row r="110" spans="1:12" ht="15.2" customHeight="1">
      <c r="A110" s="410">
        <v>109</v>
      </c>
      <c r="B110" s="411" t="s">
        <v>676</v>
      </c>
      <c r="C110" s="414" t="s">
        <v>1231</v>
      </c>
      <c r="D110" s="433">
        <v>13719299327</v>
      </c>
      <c r="E110" s="412" t="s">
        <v>579</v>
      </c>
      <c r="F110" s="422" t="s">
        <v>243</v>
      </c>
      <c r="G110" s="414" t="s">
        <v>1196</v>
      </c>
      <c r="H110" s="412" t="s">
        <v>679</v>
      </c>
      <c r="I110" s="422" t="s">
        <v>678</v>
      </c>
      <c r="J110" s="412" t="s">
        <v>243</v>
      </c>
      <c r="K110" s="422" t="s">
        <v>685</v>
      </c>
      <c r="L110" s="411"/>
    </row>
    <row r="111" spans="1:12" ht="15.2" customHeight="1">
      <c r="A111" s="410">
        <v>110</v>
      </c>
      <c r="B111" s="411" t="s">
        <v>676</v>
      </c>
      <c r="C111" s="414" t="s">
        <v>1232</v>
      </c>
      <c r="D111" s="433">
        <v>15818888552</v>
      </c>
      <c r="E111" s="412" t="s">
        <v>579</v>
      </c>
      <c r="F111" s="422" t="s">
        <v>243</v>
      </c>
      <c r="G111" s="414"/>
      <c r="H111" s="412" t="s">
        <v>679</v>
      </c>
      <c r="I111" s="422" t="s">
        <v>678</v>
      </c>
      <c r="J111" s="412" t="s">
        <v>243</v>
      </c>
      <c r="K111" s="422" t="s">
        <v>685</v>
      </c>
      <c r="L111" s="411"/>
    </row>
    <row r="112" spans="1:12" ht="15.2" customHeight="1">
      <c r="A112" s="410">
        <v>111</v>
      </c>
      <c r="B112" s="411" t="s">
        <v>676</v>
      </c>
      <c r="C112" s="414" t="s">
        <v>1233</v>
      </c>
      <c r="D112" s="433">
        <v>15360450439</v>
      </c>
      <c r="E112" s="412" t="s">
        <v>579</v>
      </c>
      <c r="F112" s="422" t="s">
        <v>243</v>
      </c>
      <c r="G112" s="414" t="s">
        <v>1112</v>
      </c>
      <c r="H112" s="412" t="s">
        <v>679</v>
      </c>
      <c r="I112" s="422" t="s">
        <v>678</v>
      </c>
      <c r="J112" s="412" t="s">
        <v>243</v>
      </c>
      <c r="K112" s="422" t="s">
        <v>685</v>
      </c>
      <c r="L112" s="411"/>
    </row>
    <row r="113" spans="1:12" ht="15.2" customHeight="1">
      <c r="A113" s="410">
        <v>112</v>
      </c>
      <c r="B113" s="411" t="s">
        <v>676</v>
      </c>
      <c r="C113" s="414" t="s">
        <v>1234</v>
      </c>
      <c r="D113" s="433">
        <v>18613072897</v>
      </c>
      <c r="E113" s="412" t="s">
        <v>579</v>
      </c>
      <c r="F113" s="422" t="s">
        <v>243</v>
      </c>
      <c r="G113" s="414" t="s">
        <v>1114</v>
      </c>
      <c r="H113" s="412" t="s">
        <v>679</v>
      </c>
      <c r="I113" s="422" t="s">
        <v>678</v>
      </c>
      <c r="J113" s="412" t="s">
        <v>243</v>
      </c>
      <c r="K113" s="422" t="s">
        <v>685</v>
      </c>
      <c r="L113" s="411"/>
    </row>
    <row r="114" spans="1:12" ht="15.2" customHeight="1">
      <c r="A114" s="410">
        <v>113</v>
      </c>
      <c r="B114" s="411" t="s">
        <v>676</v>
      </c>
      <c r="C114" s="414" t="s">
        <v>1235</v>
      </c>
      <c r="D114" s="433">
        <v>13925113288</v>
      </c>
      <c r="E114" s="412" t="s">
        <v>579</v>
      </c>
      <c r="F114" s="422" t="s">
        <v>243</v>
      </c>
      <c r="G114" s="414" t="s">
        <v>1114</v>
      </c>
      <c r="H114" s="412" t="s">
        <v>679</v>
      </c>
      <c r="I114" s="422" t="s">
        <v>678</v>
      </c>
      <c r="J114" s="412" t="s">
        <v>243</v>
      </c>
      <c r="K114" s="422" t="s">
        <v>685</v>
      </c>
      <c r="L114" s="411"/>
    </row>
    <row r="115" spans="1:12" ht="15.2" customHeight="1">
      <c r="A115" s="410">
        <v>114</v>
      </c>
      <c r="B115" s="411" t="s">
        <v>676</v>
      </c>
      <c r="C115" s="414" t="s">
        <v>1236</v>
      </c>
      <c r="D115" s="433">
        <v>15818889622</v>
      </c>
      <c r="E115" s="412" t="s">
        <v>579</v>
      </c>
      <c r="F115" s="422" t="s">
        <v>243</v>
      </c>
      <c r="G115" s="414" t="s">
        <v>1124</v>
      </c>
      <c r="H115" s="412" t="s">
        <v>679</v>
      </c>
      <c r="I115" s="422" t="s">
        <v>678</v>
      </c>
      <c r="J115" s="412" t="s">
        <v>243</v>
      </c>
      <c r="K115" s="422" t="s">
        <v>683</v>
      </c>
      <c r="L115" s="411"/>
    </row>
    <row r="116" spans="1:12" ht="15.2" customHeight="1">
      <c r="A116" s="410">
        <v>115</v>
      </c>
      <c r="B116" s="411" t="s">
        <v>676</v>
      </c>
      <c r="C116" s="414" t="s">
        <v>1237</v>
      </c>
      <c r="D116" s="433">
        <v>13711212702</v>
      </c>
      <c r="E116" s="412" t="s">
        <v>579</v>
      </c>
      <c r="F116" s="422" t="s">
        <v>243</v>
      </c>
      <c r="G116" s="414" t="s">
        <v>1238</v>
      </c>
      <c r="H116" s="412" t="s">
        <v>679</v>
      </c>
      <c r="I116" s="422" t="s">
        <v>678</v>
      </c>
      <c r="J116" s="412" t="s">
        <v>243</v>
      </c>
      <c r="K116" s="422" t="s">
        <v>683</v>
      </c>
      <c r="L116" s="411"/>
    </row>
    <row r="117" spans="1:12" ht="15.2" customHeight="1">
      <c r="A117" s="410">
        <v>116</v>
      </c>
      <c r="B117" s="411" t="s">
        <v>676</v>
      </c>
      <c r="C117" s="414" t="s">
        <v>1239</v>
      </c>
      <c r="D117" s="433">
        <v>13609720332</v>
      </c>
      <c r="E117" s="412" t="s">
        <v>579</v>
      </c>
      <c r="F117" s="422" t="s">
        <v>243</v>
      </c>
      <c r="G117" s="414"/>
      <c r="H117" s="412" t="s">
        <v>679</v>
      </c>
      <c r="I117" s="422" t="s">
        <v>678</v>
      </c>
      <c r="J117" s="412" t="s">
        <v>243</v>
      </c>
      <c r="K117" s="422" t="s">
        <v>683</v>
      </c>
      <c r="L117" s="411"/>
    </row>
    <row r="118" spans="1:12" ht="15.2" customHeight="1">
      <c r="A118" s="410">
        <v>117</v>
      </c>
      <c r="B118" s="411" t="s">
        <v>676</v>
      </c>
      <c r="C118" s="414" t="s">
        <v>1240</v>
      </c>
      <c r="D118" s="433">
        <v>13609004273</v>
      </c>
      <c r="E118" s="412" t="s">
        <v>579</v>
      </c>
      <c r="F118" s="422" t="s">
        <v>243</v>
      </c>
      <c r="G118" s="414" t="s">
        <v>1114</v>
      </c>
      <c r="H118" s="412" t="s">
        <v>679</v>
      </c>
      <c r="I118" s="422" t="s">
        <v>678</v>
      </c>
      <c r="J118" s="412" t="s">
        <v>243</v>
      </c>
      <c r="K118" s="422" t="s">
        <v>683</v>
      </c>
      <c r="L118" s="411"/>
    </row>
    <row r="119" spans="1:12" ht="15.2" customHeight="1">
      <c r="A119" s="410">
        <v>118</v>
      </c>
      <c r="B119" s="411" t="s">
        <v>676</v>
      </c>
      <c r="C119" s="414" t="s">
        <v>1226</v>
      </c>
      <c r="D119" s="433">
        <v>18998812907</v>
      </c>
      <c r="E119" s="412" t="s">
        <v>579</v>
      </c>
      <c r="F119" s="422" t="s">
        <v>243</v>
      </c>
      <c r="G119" s="414" t="s">
        <v>1108</v>
      </c>
      <c r="H119" s="412" t="s">
        <v>679</v>
      </c>
      <c r="I119" s="422" t="s">
        <v>678</v>
      </c>
      <c r="J119" s="412" t="s">
        <v>243</v>
      </c>
      <c r="K119" s="422" t="s">
        <v>683</v>
      </c>
      <c r="L119" s="411"/>
    </row>
    <row r="120" spans="1:12" ht="15.2" customHeight="1">
      <c r="A120" s="410">
        <v>119</v>
      </c>
      <c r="B120" s="411" t="s">
        <v>676</v>
      </c>
      <c r="C120" s="414" t="s">
        <v>1241</v>
      </c>
      <c r="D120" s="433">
        <v>13697452826</v>
      </c>
      <c r="E120" s="412" t="s">
        <v>579</v>
      </c>
      <c r="F120" s="422" t="s">
        <v>243</v>
      </c>
      <c r="G120" s="414"/>
      <c r="H120" s="412" t="s">
        <v>679</v>
      </c>
      <c r="I120" s="422" t="s">
        <v>678</v>
      </c>
      <c r="J120" s="412" t="s">
        <v>243</v>
      </c>
      <c r="K120" s="422" t="s">
        <v>683</v>
      </c>
      <c r="L120" s="411"/>
    </row>
    <row r="121" spans="1:12" ht="15.2" customHeight="1">
      <c r="A121" s="410">
        <v>120</v>
      </c>
      <c r="B121" s="411" t="s">
        <v>676</v>
      </c>
      <c r="C121" s="414" t="s">
        <v>1242</v>
      </c>
      <c r="D121" s="433">
        <v>18620011391</v>
      </c>
      <c r="E121" s="412" t="s">
        <v>579</v>
      </c>
      <c r="F121" s="422" t="s">
        <v>243</v>
      </c>
      <c r="G121" s="414" t="s">
        <v>1121</v>
      </c>
      <c r="H121" s="412" t="s">
        <v>679</v>
      </c>
      <c r="I121" s="422" t="s">
        <v>678</v>
      </c>
      <c r="J121" s="412" t="s">
        <v>243</v>
      </c>
      <c r="K121" s="422" t="s">
        <v>683</v>
      </c>
      <c r="L121" s="411"/>
    </row>
    <row r="122" spans="1:12" ht="15.2" customHeight="1">
      <c r="A122" s="410">
        <v>121</v>
      </c>
      <c r="B122" s="411" t="s">
        <v>676</v>
      </c>
      <c r="C122" s="414" t="s">
        <v>1243</v>
      </c>
      <c r="D122" s="433">
        <v>13539840071</v>
      </c>
      <c r="E122" s="412" t="s">
        <v>579</v>
      </c>
      <c r="F122" s="422" t="s">
        <v>243</v>
      </c>
      <c r="G122" s="414" t="s">
        <v>575</v>
      </c>
      <c r="H122" s="412" t="s">
        <v>679</v>
      </c>
      <c r="I122" s="422" t="s">
        <v>678</v>
      </c>
      <c r="J122" s="412" t="s">
        <v>243</v>
      </c>
      <c r="K122" s="422" t="s">
        <v>683</v>
      </c>
      <c r="L122" s="411"/>
    </row>
    <row r="123" spans="1:12" ht="15.2" customHeight="1">
      <c r="A123" s="410">
        <v>122</v>
      </c>
      <c r="B123" s="411" t="s">
        <v>676</v>
      </c>
      <c r="C123" s="414" t="s">
        <v>1244</v>
      </c>
      <c r="D123" s="433">
        <v>13710499325</v>
      </c>
      <c r="E123" s="412" t="s">
        <v>579</v>
      </c>
      <c r="F123" s="422" t="s">
        <v>243</v>
      </c>
      <c r="G123" s="414"/>
      <c r="H123" s="412" t="s">
        <v>679</v>
      </c>
      <c r="I123" s="422" t="s">
        <v>678</v>
      </c>
      <c r="J123" s="412" t="s">
        <v>243</v>
      </c>
      <c r="K123" s="422" t="s">
        <v>683</v>
      </c>
      <c r="L123" s="411"/>
    </row>
    <row r="124" spans="1:12" ht="15.2" customHeight="1">
      <c r="A124" s="410">
        <v>123</v>
      </c>
      <c r="B124" s="411" t="s">
        <v>676</v>
      </c>
      <c r="C124" s="414" t="s">
        <v>1245</v>
      </c>
      <c r="D124" s="433">
        <v>13802770990</v>
      </c>
      <c r="E124" s="412" t="s">
        <v>579</v>
      </c>
      <c r="F124" s="422" t="s">
        <v>243</v>
      </c>
      <c r="G124" s="414" t="s">
        <v>1110</v>
      </c>
      <c r="H124" s="412" t="s">
        <v>679</v>
      </c>
      <c r="I124" s="422" t="s">
        <v>678</v>
      </c>
      <c r="J124" s="412" t="s">
        <v>243</v>
      </c>
      <c r="K124" s="422" t="s">
        <v>683</v>
      </c>
      <c r="L124" s="411"/>
    </row>
    <row r="125" spans="1:12" ht="15.2" customHeight="1">
      <c r="A125" s="410">
        <v>124</v>
      </c>
      <c r="B125" s="411" t="s">
        <v>676</v>
      </c>
      <c r="C125" s="414" t="s">
        <v>1107</v>
      </c>
      <c r="D125" s="433">
        <v>15920973099</v>
      </c>
      <c r="E125" s="412" t="s">
        <v>579</v>
      </c>
      <c r="F125" s="422" t="s">
        <v>243</v>
      </c>
      <c r="G125" s="414" t="s">
        <v>1108</v>
      </c>
      <c r="H125" s="412" t="s">
        <v>679</v>
      </c>
      <c r="I125" s="422" t="s">
        <v>678</v>
      </c>
      <c r="J125" s="412" t="s">
        <v>243</v>
      </c>
      <c r="K125" s="422" t="s">
        <v>683</v>
      </c>
      <c r="L125" s="411"/>
    </row>
    <row r="126" spans="1:12" ht="15.2" customHeight="1">
      <c r="A126" s="410">
        <v>125</v>
      </c>
      <c r="B126" s="411" t="s">
        <v>676</v>
      </c>
      <c r="C126" s="414" t="s">
        <v>1246</v>
      </c>
      <c r="D126" s="433">
        <v>13826155790</v>
      </c>
      <c r="E126" s="412" t="s">
        <v>579</v>
      </c>
      <c r="F126" s="422" t="s">
        <v>243</v>
      </c>
      <c r="G126" s="414" t="s">
        <v>1124</v>
      </c>
      <c r="H126" s="412" t="s">
        <v>679</v>
      </c>
      <c r="I126" s="422" t="s">
        <v>678</v>
      </c>
      <c r="J126" s="412" t="s">
        <v>243</v>
      </c>
      <c r="K126" s="422" t="s">
        <v>683</v>
      </c>
      <c r="L126" s="411"/>
    </row>
    <row r="127" spans="1:12" ht="15.2" customHeight="1">
      <c r="A127" s="410">
        <v>126</v>
      </c>
      <c r="B127" s="411" t="s">
        <v>676</v>
      </c>
      <c r="C127" s="414" t="s">
        <v>1247</v>
      </c>
      <c r="D127" s="433">
        <v>15711837600</v>
      </c>
      <c r="E127" s="412" t="s">
        <v>579</v>
      </c>
      <c r="F127" s="422" t="s">
        <v>243</v>
      </c>
      <c r="G127" s="414" t="s">
        <v>1221</v>
      </c>
      <c r="H127" s="412" t="s">
        <v>679</v>
      </c>
      <c r="I127" s="422" t="s">
        <v>678</v>
      </c>
      <c r="J127" s="412" t="s">
        <v>243</v>
      </c>
      <c r="K127" s="422" t="s">
        <v>683</v>
      </c>
      <c r="L127" s="411"/>
    </row>
    <row r="128" spans="1:12" ht="15.2" customHeight="1">
      <c r="A128" s="410">
        <v>127</v>
      </c>
      <c r="B128" s="411" t="s">
        <v>676</v>
      </c>
      <c r="C128" s="414" t="s">
        <v>1248</v>
      </c>
      <c r="D128" s="433">
        <v>18818855461</v>
      </c>
      <c r="E128" s="412" t="s">
        <v>579</v>
      </c>
      <c r="F128" s="422" t="s">
        <v>243</v>
      </c>
      <c r="G128" s="414" t="s">
        <v>1110</v>
      </c>
      <c r="H128" s="412" t="s">
        <v>679</v>
      </c>
      <c r="I128" s="422" t="s">
        <v>678</v>
      </c>
      <c r="J128" s="412" t="s">
        <v>243</v>
      </c>
      <c r="K128" s="422" t="s">
        <v>683</v>
      </c>
      <c r="L128" s="411"/>
    </row>
    <row r="129" spans="1:12" ht="15.2" customHeight="1">
      <c r="A129" s="410">
        <v>128</v>
      </c>
      <c r="B129" s="411" t="s">
        <v>676</v>
      </c>
      <c r="C129" s="414" t="s">
        <v>1249</v>
      </c>
      <c r="D129" s="433">
        <v>18802010322</v>
      </c>
      <c r="E129" s="412" t="s">
        <v>579</v>
      </c>
      <c r="F129" s="422" t="s">
        <v>243</v>
      </c>
      <c r="G129" s="414" t="s">
        <v>1138</v>
      </c>
      <c r="H129" s="412" t="s">
        <v>679</v>
      </c>
      <c r="I129" s="422" t="s">
        <v>583</v>
      </c>
      <c r="J129" s="412" t="s">
        <v>243</v>
      </c>
      <c r="K129" s="422" t="s">
        <v>685</v>
      </c>
      <c r="L129" s="411"/>
    </row>
    <row r="130" spans="1:12" ht="15.2" customHeight="1">
      <c r="A130" s="410">
        <v>129</v>
      </c>
      <c r="B130" s="411" t="s">
        <v>676</v>
      </c>
      <c r="C130" s="414" t="s">
        <v>1250</v>
      </c>
      <c r="D130" s="433">
        <v>18602045494</v>
      </c>
      <c r="E130" s="412" t="s">
        <v>579</v>
      </c>
      <c r="F130" s="422" t="s">
        <v>243</v>
      </c>
      <c r="G130" s="414" t="s">
        <v>1128</v>
      </c>
      <c r="H130" s="412" t="s">
        <v>679</v>
      </c>
      <c r="I130" s="422" t="s">
        <v>583</v>
      </c>
      <c r="J130" s="412" t="s">
        <v>243</v>
      </c>
      <c r="K130" s="422" t="s">
        <v>685</v>
      </c>
      <c r="L130" s="411"/>
    </row>
    <row r="131" spans="1:12" ht="15.2" customHeight="1">
      <c r="A131" s="410">
        <v>130</v>
      </c>
      <c r="B131" s="411" t="s">
        <v>676</v>
      </c>
      <c r="C131" s="414" t="s">
        <v>1251</v>
      </c>
      <c r="D131" s="433">
        <v>13632402585</v>
      </c>
      <c r="E131" s="412" t="s">
        <v>579</v>
      </c>
      <c r="F131" s="422" t="s">
        <v>243</v>
      </c>
      <c r="G131" s="414" t="s">
        <v>1128</v>
      </c>
      <c r="H131" s="412" t="s">
        <v>679</v>
      </c>
      <c r="I131" s="422" t="s">
        <v>583</v>
      </c>
      <c r="J131" s="412" t="s">
        <v>243</v>
      </c>
      <c r="K131" s="422" t="s">
        <v>685</v>
      </c>
      <c r="L131" s="411"/>
    </row>
    <row r="132" spans="1:12" ht="15.2" customHeight="1">
      <c r="A132" s="410">
        <v>131</v>
      </c>
      <c r="B132" s="411" t="s">
        <v>676</v>
      </c>
      <c r="C132" s="414" t="s">
        <v>1252</v>
      </c>
      <c r="D132" s="433">
        <v>13928721533</v>
      </c>
      <c r="E132" s="412" t="s">
        <v>579</v>
      </c>
      <c r="F132" s="422" t="s">
        <v>243</v>
      </c>
      <c r="G132" s="414" t="s">
        <v>1128</v>
      </c>
      <c r="H132" s="412" t="s">
        <v>679</v>
      </c>
      <c r="I132" s="422" t="s">
        <v>583</v>
      </c>
      <c r="J132" s="412" t="s">
        <v>243</v>
      </c>
      <c r="K132" s="422" t="s">
        <v>685</v>
      </c>
      <c r="L132" s="411"/>
    </row>
    <row r="133" spans="1:12" ht="15.2" customHeight="1">
      <c r="A133" s="410">
        <v>132</v>
      </c>
      <c r="B133" s="411" t="s">
        <v>676</v>
      </c>
      <c r="C133" s="414" t="s">
        <v>1179</v>
      </c>
      <c r="D133" s="433">
        <v>13580372558</v>
      </c>
      <c r="E133" s="412" t="s">
        <v>579</v>
      </c>
      <c r="F133" s="422" t="s">
        <v>243</v>
      </c>
      <c r="G133" s="414" t="s">
        <v>1141</v>
      </c>
      <c r="H133" s="412" t="s">
        <v>679</v>
      </c>
      <c r="I133" s="422" t="s">
        <v>583</v>
      </c>
      <c r="J133" s="412" t="s">
        <v>243</v>
      </c>
      <c r="K133" s="422" t="s">
        <v>685</v>
      </c>
      <c r="L133" s="411"/>
    </row>
    <row r="134" spans="1:12" ht="15.2" customHeight="1">
      <c r="A134" s="410">
        <v>133</v>
      </c>
      <c r="B134" s="411" t="s">
        <v>676</v>
      </c>
      <c r="C134" s="414" t="s">
        <v>1253</v>
      </c>
      <c r="D134" s="433">
        <v>15975413984</v>
      </c>
      <c r="E134" s="412" t="s">
        <v>579</v>
      </c>
      <c r="F134" s="422" t="s">
        <v>243</v>
      </c>
      <c r="G134" s="414" t="s">
        <v>1206</v>
      </c>
      <c r="H134" s="412" t="s">
        <v>679</v>
      </c>
      <c r="I134" s="422" t="s">
        <v>583</v>
      </c>
      <c r="J134" s="412" t="s">
        <v>243</v>
      </c>
      <c r="K134" s="422" t="s">
        <v>685</v>
      </c>
      <c r="L134" s="411"/>
    </row>
    <row r="135" spans="1:12" ht="15.2" customHeight="1">
      <c r="A135" s="410">
        <v>134</v>
      </c>
      <c r="B135" s="411" t="s">
        <v>676</v>
      </c>
      <c r="C135" s="414" t="s">
        <v>1254</v>
      </c>
      <c r="D135" s="433">
        <v>13326489891</v>
      </c>
      <c r="E135" s="412" t="s">
        <v>579</v>
      </c>
      <c r="F135" s="422" t="s">
        <v>243</v>
      </c>
      <c r="G135" s="414" t="s">
        <v>1133</v>
      </c>
      <c r="H135" s="412" t="s">
        <v>679</v>
      </c>
      <c r="I135" s="422" t="s">
        <v>583</v>
      </c>
      <c r="J135" s="412" t="s">
        <v>243</v>
      </c>
      <c r="K135" s="422" t="s">
        <v>685</v>
      </c>
      <c r="L135" s="411"/>
    </row>
    <row r="136" spans="1:12" ht="15.2" customHeight="1">
      <c r="A136" s="410">
        <v>135</v>
      </c>
      <c r="B136" s="411" t="s">
        <v>676</v>
      </c>
      <c r="C136" s="414" t="s">
        <v>1255</v>
      </c>
      <c r="D136" s="433">
        <v>13928835233</v>
      </c>
      <c r="E136" s="412" t="s">
        <v>579</v>
      </c>
      <c r="F136" s="422" t="s">
        <v>243</v>
      </c>
      <c r="G136" s="414" t="s">
        <v>1133</v>
      </c>
      <c r="H136" s="412" t="s">
        <v>679</v>
      </c>
      <c r="I136" s="422" t="s">
        <v>583</v>
      </c>
      <c r="J136" s="411" t="s">
        <v>243</v>
      </c>
      <c r="K136" s="422" t="s">
        <v>685</v>
      </c>
      <c r="L136" s="411"/>
    </row>
    <row r="137" spans="1:12" ht="15.2" customHeight="1">
      <c r="A137" s="410">
        <v>136</v>
      </c>
      <c r="B137" s="411" t="s">
        <v>676</v>
      </c>
      <c r="C137" s="414" t="s">
        <v>1256</v>
      </c>
      <c r="D137" s="433">
        <v>13724090424</v>
      </c>
      <c r="E137" s="412" t="s">
        <v>579</v>
      </c>
      <c r="F137" s="422" t="s">
        <v>243</v>
      </c>
      <c r="G137" s="414" t="s">
        <v>1129</v>
      </c>
      <c r="H137" s="412" t="s">
        <v>679</v>
      </c>
      <c r="I137" s="422" t="s">
        <v>583</v>
      </c>
      <c r="J137" s="411" t="s">
        <v>243</v>
      </c>
      <c r="K137" s="422" t="s">
        <v>685</v>
      </c>
      <c r="L137" s="411"/>
    </row>
    <row r="138" spans="1:12" ht="15.2" customHeight="1">
      <c r="A138" s="410">
        <v>137</v>
      </c>
      <c r="B138" s="411" t="s">
        <v>676</v>
      </c>
      <c r="C138" s="414" t="s">
        <v>1257</v>
      </c>
      <c r="D138" s="433">
        <v>13602797909</v>
      </c>
      <c r="E138" s="412" t="s">
        <v>579</v>
      </c>
      <c r="F138" s="422" t="s">
        <v>243</v>
      </c>
      <c r="G138" s="414"/>
      <c r="H138" s="412" t="s">
        <v>679</v>
      </c>
      <c r="I138" s="422" t="s">
        <v>583</v>
      </c>
      <c r="J138" s="411" t="s">
        <v>243</v>
      </c>
      <c r="K138" s="422" t="s">
        <v>685</v>
      </c>
      <c r="L138" s="411"/>
    </row>
    <row r="139" spans="1:12" ht="15.2" customHeight="1">
      <c r="A139" s="410">
        <v>138</v>
      </c>
      <c r="B139" s="411" t="s">
        <v>676</v>
      </c>
      <c r="C139" s="414" t="s">
        <v>1185</v>
      </c>
      <c r="D139" s="433">
        <v>18903002810</v>
      </c>
      <c r="E139" s="412" t="s">
        <v>579</v>
      </c>
      <c r="F139" s="422" t="s">
        <v>243</v>
      </c>
      <c r="G139" s="414" t="s">
        <v>1183</v>
      </c>
      <c r="H139" s="412" t="s">
        <v>679</v>
      </c>
      <c r="I139" s="422" t="s">
        <v>583</v>
      </c>
      <c r="J139" s="411" t="s">
        <v>243</v>
      </c>
      <c r="K139" s="422" t="s">
        <v>685</v>
      </c>
      <c r="L139" s="411"/>
    </row>
    <row r="140" spans="1:12" ht="15.2" customHeight="1">
      <c r="A140" s="410">
        <v>139</v>
      </c>
      <c r="B140" s="411" t="s">
        <v>676</v>
      </c>
      <c r="C140" s="414" t="s">
        <v>1258</v>
      </c>
      <c r="D140" s="433">
        <v>13560379716</v>
      </c>
      <c r="E140" s="412" t="s">
        <v>579</v>
      </c>
      <c r="F140" s="422" t="s">
        <v>243</v>
      </c>
      <c r="G140" s="414" t="s">
        <v>1183</v>
      </c>
      <c r="H140" s="412" t="s">
        <v>679</v>
      </c>
      <c r="I140" s="422" t="s">
        <v>583</v>
      </c>
      <c r="J140" s="411" t="s">
        <v>243</v>
      </c>
      <c r="K140" s="422" t="s">
        <v>685</v>
      </c>
      <c r="L140" s="411"/>
    </row>
    <row r="141" spans="1:12" ht="15.2" customHeight="1">
      <c r="A141" s="410">
        <v>140</v>
      </c>
      <c r="B141" s="411" t="s">
        <v>676</v>
      </c>
      <c r="C141" s="414" t="s">
        <v>1259</v>
      </c>
      <c r="D141" s="433">
        <v>15011912587</v>
      </c>
      <c r="E141" s="412" t="s">
        <v>579</v>
      </c>
      <c r="F141" s="422" t="s">
        <v>243</v>
      </c>
      <c r="G141" s="414" t="s">
        <v>1138</v>
      </c>
      <c r="H141" s="412" t="s">
        <v>679</v>
      </c>
      <c r="I141" s="422" t="s">
        <v>583</v>
      </c>
      <c r="J141" s="411" t="s">
        <v>243</v>
      </c>
      <c r="K141" s="422" t="s">
        <v>685</v>
      </c>
      <c r="L141" s="411"/>
    </row>
    <row r="142" spans="1:12" ht="15.2" customHeight="1">
      <c r="A142" s="410">
        <v>141</v>
      </c>
      <c r="B142" s="411" t="s">
        <v>676</v>
      </c>
      <c r="C142" s="414" t="s">
        <v>1180</v>
      </c>
      <c r="D142" s="433">
        <v>15914290808</v>
      </c>
      <c r="E142" s="412" t="s">
        <v>579</v>
      </c>
      <c r="F142" s="422" t="s">
        <v>243</v>
      </c>
      <c r="G142" s="414" t="s">
        <v>1141</v>
      </c>
      <c r="H142" s="412" t="s">
        <v>679</v>
      </c>
      <c r="I142" s="422" t="s">
        <v>583</v>
      </c>
      <c r="J142" s="411" t="s">
        <v>243</v>
      </c>
      <c r="K142" s="422" t="s">
        <v>685</v>
      </c>
      <c r="L142" s="411"/>
    </row>
    <row r="143" spans="1:12" ht="15.2" customHeight="1">
      <c r="A143" s="410">
        <v>142</v>
      </c>
      <c r="B143" s="411" t="s">
        <v>676</v>
      </c>
      <c r="C143" s="414" t="s">
        <v>1260</v>
      </c>
      <c r="D143" s="433">
        <v>18588661238</v>
      </c>
      <c r="E143" s="412" t="s">
        <v>579</v>
      </c>
      <c r="F143" s="422" t="s">
        <v>243</v>
      </c>
      <c r="G143" s="414"/>
      <c r="H143" s="412" t="s">
        <v>679</v>
      </c>
      <c r="I143" s="422" t="s">
        <v>583</v>
      </c>
      <c r="J143" s="411" t="s">
        <v>243</v>
      </c>
      <c r="K143" s="422" t="s">
        <v>685</v>
      </c>
      <c r="L143" s="411"/>
    </row>
    <row r="144" spans="1:12" ht="15.2" customHeight="1">
      <c r="A144" s="410">
        <v>143</v>
      </c>
      <c r="B144" s="411" t="s">
        <v>676</v>
      </c>
      <c r="C144" s="414" t="s">
        <v>1261</v>
      </c>
      <c r="D144" s="433">
        <v>18022899616</v>
      </c>
      <c r="E144" s="412" t="s">
        <v>579</v>
      </c>
      <c r="F144" s="422" t="s">
        <v>243</v>
      </c>
      <c r="G144" s="414" t="s">
        <v>1138</v>
      </c>
      <c r="H144" s="412" t="s">
        <v>679</v>
      </c>
      <c r="I144" s="422" t="s">
        <v>583</v>
      </c>
      <c r="J144" s="411" t="s">
        <v>243</v>
      </c>
      <c r="K144" s="422" t="s">
        <v>685</v>
      </c>
      <c r="L144" s="411"/>
    </row>
    <row r="145" spans="1:12" ht="15.2" customHeight="1">
      <c r="A145" s="410">
        <v>144</v>
      </c>
      <c r="B145" s="411" t="s">
        <v>676</v>
      </c>
      <c r="C145" s="414" t="s">
        <v>1262</v>
      </c>
      <c r="D145" s="433">
        <v>18664866876</v>
      </c>
      <c r="E145" s="412" t="s">
        <v>579</v>
      </c>
      <c r="F145" s="422" t="s">
        <v>243</v>
      </c>
      <c r="G145" s="414"/>
      <c r="H145" s="412" t="s">
        <v>679</v>
      </c>
      <c r="I145" s="422" t="s">
        <v>583</v>
      </c>
      <c r="J145" s="411" t="s">
        <v>243</v>
      </c>
      <c r="K145" s="422" t="s">
        <v>685</v>
      </c>
      <c r="L145" s="411"/>
    </row>
    <row r="146" spans="1:12" ht="15.2" customHeight="1">
      <c r="A146" s="410">
        <v>145</v>
      </c>
      <c r="B146" s="411" t="s">
        <v>676</v>
      </c>
      <c r="C146" s="414" t="s">
        <v>1263</v>
      </c>
      <c r="D146" s="433">
        <v>13724040997</v>
      </c>
      <c r="E146" s="412" t="s">
        <v>579</v>
      </c>
      <c r="F146" s="422" t="s">
        <v>243</v>
      </c>
      <c r="G146" s="414" t="s">
        <v>1121</v>
      </c>
      <c r="H146" s="412" t="s">
        <v>679</v>
      </c>
      <c r="I146" s="422" t="s">
        <v>678</v>
      </c>
      <c r="J146" s="411" t="s">
        <v>1264</v>
      </c>
      <c r="K146" s="422" t="s">
        <v>683</v>
      </c>
      <c r="L146" s="411"/>
    </row>
    <row r="147" spans="1:12" ht="15.2" customHeight="1">
      <c r="A147" s="410">
        <v>146</v>
      </c>
      <c r="B147" s="411" t="s">
        <v>676</v>
      </c>
      <c r="C147" s="414" t="s">
        <v>1265</v>
      </c>
      <c r="D147" s="433">
        <v>13622801132</v>
      </c>
      <c r="E147" s="412" t="s">
        <v>579</v>
      </c>
      <c r="F147" s="422" t="s">
        <v>243</v>
      </c>
      <c r="G147" s="414" t="s">
        <v>1108</v>
      </c>
      <c r="H147" s="412" t="s">
        <v>679</v>
      </c>
      <c r="I147" s="422" t="s">
        <v>678</v>
      </c>
      <c r="J147" s="411" t="s">
        <v>1264</v>
      </c>
      <c r="K147" s="422" t="s">
        <v>683</v>
      </c>
      <c r="L147" s="411"/>
    </row>
    <row r="148" spans="1:12" ht="15.2" customHeight="1">
      <c r="A148" s="410">
        <v>147</v>
      </c>
      <c r="B148" s="411" t="s">
        <v>676</v>
      </c>
      <c r="C148" s="414" t="s">
        <v>1266</v>
      </c>
      <c r="D148" s="433">
        <v>15920570323</v>
      </c>
      <c r="E148" s="412" t="s">
        <v>579</v>
      </c>
      <c r="F148" s="422" t="s">
        <v>243</v>
      </c>
      <c r="G148" s="414" t="s">
        <v>1108</v>
      </c>
      <c r="H148" s="412" t="s">
        <v>679</v>
      </c>
      <c r="I148" s="422" t="s">
        <v>678</v>
      </c>
      <c r="J148" s="411" t="s">
        <v>1264</v>
      </c>
      <c r="K148" s="422" t="s">
        <v>683</v>
      </c>
      <c r="L148" s="411"/>
    </row>
    <row r="149" spans="1:12" ht="15.2" customHeight="1">
      <c r="A149" s="410">
        <v>148</v>
      </c>
      <c r="B149" s="411" t="s">
        <v>676</v>
      </c>
      <c r="C149" s="414" t="s">
        <v>1267</v>
      </c>
      <c r="D149" s="433">
        <v>13602740336</v>
      </c>
      <c r="E149" s="412" t="s">
        <v>579</v>
      </c>
      <c r="F149" s="422" t="s">
        <v>243</v>
      </c>
      <c r="G149" s="414" t="s">
        <v>1268</v>
      </c>
      <c r="H149" s="412" t="s">
        <v>679</v>
      </c>
      <c r="I149" s="422" t="s">
        <v>678</v>
      </c>
      <c r="J149" s="411" t="s">
        <v>1264</v>
      </c>
      <c r="K149" s="422" t="s">
        <v>683</v>
      </c>
      <c r="L149" s="411"/>
    </row>
    <row r="150" spans="1:12" ht="15.2" customHeight="1">
      <c r="A150" s="410">
        <v>149</v>
      </c>
      <c r="B150" s="411" t="s">
        <v>676</v>
      </c>
      <c r="C150" s="414" t="s">
        <v>1232</v>
      </c>
      <c r="D150" s="433">
        <v>15818888552</v>
      </c>
      <c r="E150" s="412" t="s">
        <v>579</v>
      </c>
      <c r="F150" s="422" t="s">
        <v>243</v>
      </c>
      <c r="G150" s="414"/>
      <c r="H150" s="412" t="s">
        <v>679</v>
      </c>
      <c r="I150" s="422" t="s">
        <v>678</v>
      </c>
      <c r="J150" s="411" t="s">
        <v>1264</v>
      </c>
      <c r="K150" s="422" t="s">
        <v>683</v>
      </c>
      <c r="L150" s="411"/>
    </row>
    <row r="151" spans="1:12" ht="15.2" customHeight="1">
      <c r="A151" s="410">
        <v>150</v>
      </c>
      <c r="B151" s="411" t="s">
        <v>676</v>
      </c>
      <c r="C151" s="414" t="s">
        <v>1269</v>
      </c>
      <c r="D151" s="433">
        <v>13503073455</v>
      </c>
      <c r="E151" s="412" t="s">
        <v>579</v>
      </c>
      <c r="F151" s="422" t="s">
        <v>243</v>
      </c>
      <c r="G151" s="414"/>
      <c r="H151" s="412" t="s">
        <v>679</v>
      </c>
      <c r="I151" s="422" t="s">
        <v>678</v>
      </c>
      <c r="J151" s="411" t="s">
        <v>1264</v>
      </c>
      <c r="K151" s="422" t="s">
        <v>683</v>
      </c>
      <c r="L151" s="411"/>
    </row>
    <row r="152" spans="1:12" ht="15.2" customHeight="1">
      <c r="A152" s="410">
        <v>151</v>
      </c>
      <c r="B152" s="411" t="s">
        <v>676</v>
      </c>
      <c r="C152" s="414" t="s">
        <v>1270</v>
      </c>
      <c r="D152" s="433">
        <v>13342813452</v>
      </c>
      <c r="E152" s="412" t="s">
        <v>579</v>
      </c>
      <c r="F152" s="422" t="s">
        <v>243</v>
      </c>
      <c r="G152" s="414" t="s">
        <v>1108</v>
      </c>
      <c r="H152" s="412" t="s">
        <v>679</v>
      </c>
      <c r="I152" s="422" t="s">
        <v>678</v>
      </c>
      <c r="J152" s="411" t="s">
        <v>1264</v>
      </c>
      <c r="K152" s="422" t="s">
        <v>683</v>
      </c>
      <c r="L152" s="411"/>
    </row>
    <row r="153" spans="1:12" ht="15.2" customHeight="1">
      <c r="A153" s="410">
        <v>152</v>
      </c>
      <c r="B153" s="411" t="s">
        <v>676</v>
      </c>
      <c r="C153" s="414" t="s">
        <v>1271</v>
      </c>
      <c r="D153" s="433">
        <v>13600094048</v>
      </c>
      <c r="E153" s="412" t="s">
        <v>579</v>
      </c>
      <c r="F153" s="422" t="s">
        <v>243</v>
      </c>
      <c r="G153" s="414" t="s">
        <v>1124</v>
      </c>
      <c r="H153" s="412" t="s">
        <v>679</v>
      </c>
      <c r="I153" s="422" t="s">
        <v>678</v>
      </c>
      <c r="J153" s="411" t="s">
        <v>1264</v>
      </c>
      <c r="K153" s="422" t="s">
        <v>683</v>
      </c>
      <c r="L153" s="411"/>
    </row>
    <row r="154" spans="1:12" ht="15.2" customHeight="1">
      <c r="A154" s="410">
        <v>153</v>
      </c>
      <c r="B154" s="411" t="s">
        <v>676</v>
      </c>
      <c r="C154" s="414" t="s">
        <v>1272</v>
      </c>
      <c r="D154" s="433">
        <v>13570317866</v>
      </c>
      <c r="E154" s="412" t="s">
        <v>579</v>
      </c>
      <c r="F154" s="422" t="s">
        <v>243</v>
      </c>
      <c r="G154" s="414" t="s">
        <v>1108</v>
      </c>
      <c r="H154" s="412" t="s">
        <v>679</v>
      </c>
      <c r="I154" s="422" t="s">
        <v>678</v>
      </c>
      <c r="J154" s="411" t="s">
        <v>1264</v>
      </c>
      <c r="K154" s="422" t="s">
        <v>683</v>
      </c>
      <c r="L154" s="411"/>
    </row>
    <row r="155" spans="1:12" ht="15.2" customHeight="1">
      <c r="A155" s="410">
        <v>154</v>
      </c>
      <c r="B155" s="411" t="s">
        <v>676</v>
      </c>
      <c r="C155" s="414" t="s">
        <v>1273</v>
      </c>
      <c r="D155" s="433">
        <v>18620488133</v>
      </c>
      <c r="E155" s="412" t="s">
        <v>579</v>
      </c>
      <c r="F155" s="422" t="s">
        <v>243</v>
      </c>
      <c r="G155" s="414" t="s">
        <v>1114</v>
      </c>
      <c r="H155" s="412" t="s">
        <v>679</v>
      </c>
      <c r="I155" s="422" t="s">
        <v>678</v>
      </c>
      <c r="J155" s="411" t="s">
        <v>1264</v>
      </c>
      <c r="K155" s="422" t="s">
        <v>683</v>
      </c>
      <c r="L155" s="411"/>
    </row>
    <row r="156" spans="1:12" ht="15.2" customHeight="1">
      <c r="A156" s="410">
        <v>155</v>
      </c>
      <c r="B156" s="411" t="s">
        <v>676</v>
      </c>
      <c r="C156" s="414" t="s">
        <v>1274</v>
      </c>
      <c r="D156" s="433">
        <v>18898491048</v>
      </c>
      <c r="E156" s="412" t="s">
        <v>579</v>
      </c>
      <c r="F156" s="422" t="s">
        <v>243</v>
      </c>
      <c r="G156" s="414" t="s">
        <v>1221</v>
      </c>
      <c r="H156" s="412" t="s">
        <v>679</v>
      </c>
      <c r="I156" s="422" t="s">
        <v>678</v>
      </c>
      <c r="J156" s="411" t="s">
        <v>1264</v>
      </c>
      <c r="K156" s="422" t="s">
        <v>683</v>
      </c>
      <c r="L156" s="411"/>
    </row>
    <row r="157" spans="1:12" ht="15.2" customHeight="1">
      <c r="A157" s="410">
        <v>156</v>
      </c>
      <c r="B157" s="411" t="s">
        <v>676</v>
      </c>
      <c r="C157" s="414" t="s">
        <v>1275</v>
      </c>
      <c r="D157" s="433">
        <v>13416158775</v>
      </c>
      <c r="E157" s="412" t="s">
        <v>579</v>
      </c>
      <c r="F157" s="422" t="s">
        <v>243</v>
      </c>
      <c r="G157" s="414" t="s">
        <v>1118</v>
      </c>
      <c r="H157" s="412" t="s">
        <v>679</v>
      </c>
      <c r="I157" s="422" t="s">
        <v>678</v>
      </c>
      <c r="J157" s="411" t="s">
        <v>1264</v>
      </c>
      <c r="K157" s="422" t="s">
        <v>683</v>
      </c>
      <c r="L157" s="411"/>
    </row>
    <row r="158" spans="1:12" ht="15.2" customHeight="1">
      <c r="A158" s="410">
        <v>157</v>
      </c>
      <c r="B158" s="411" t="s">
        <v>676</v>
      </c>
      <c r="C158" s="414" t="s">
        <v>1276</v>
      </c>
      <c r="D158" s="433">
        <v>13802428110</v>
      </c>
      <c r="E158" s="412" t="s">
        <v>579</v>
      </c>
      <c r="F158" s="422" t="s">
        <v>243</v>
      </c>
      <c r="G158" s="414" t="s">
        <v>1277</v>
      </c>
      <c r="H158" s="412" t="s">
        <v>679</v>
      </c>
      <c r="I158" s="422" t="s">
        <v>678</v>
      </c>
      <c r="J158" s="411" t="s">
        <v>1264</v>
      </c>
      <c r="K158" s="422" t="s">
        <v>683</v>
      </c>
      <c r="L158" s="411"/>
    </row>
    <row r="159" spans="1:12" ht="15.2" customHeight="1">
      <c r="A159" s="410">
        <v>158</v>
      </c>
      <c r="B159" s="411" t="s">
        <v>676</v>
      </c>
      <c r="C159" s="414" t="s">
        <v>1278</v>
      </c>
      <c r="D159" s="433">
        <v>13660729811</v>
      </c>
      <c r="E159" s="412" t="s">
        <v>579</v>
      </c>
      <c r="F159" s="422" t="s">
        <v>243</v>
      </c>
      <c r="G159" s="414" t="s">
        <v>1238</v>
      </c>
      <c r="H159" s="412" t="s">
        <v>679</v>
      </c>
      <c r="I159" s="422" t="s">
        <v>678</v>
      </c>
      <c r="J159" s="411" t="s">
        <v>1264</v>
      </c>
      <c r="K159" s="422" t="s">
        <v>683</v>
      </c>
      <c r="L159" s="411"/>
    </row>
    <row r="160" spans="1:12" ht="15.2" customHeight="1">
      <c r="A160" s="410">
        <v>159</v>
      </c>
      <c r="B160" s="411" t="s">
        <v>676</v>
      </c>
      <c r="C160" s="414" t="s">
        <v>1279</v>
      </c>
      <c r="D160" s="433" t="s">
        <v>1280</v>
      </c>
      <c r="E160" s="412" t="s">
        <v>579</v>
      </c>
      <c r="F160" s="422" t="s">
        <v>243</v>
      </c>
      <c r="G160" s="414" t="s">
        <v>576</v>
      </c>
      <c r="H160" s="412" t="s">
        <v>679</v>
      </c>
      <c r="I160" s="422" t="s">
        <v>583</v>
      </c>
      <c r="J160" s="411" t="s">
        <v>1264</v>
      </c>
      <c r="K160" s="422" t="s">
        <v>683</v>
      </c>
      <c r="L160" s="411"/>
    </row>
    <row r="161" spans="1:12" ht="15.2" customHeight="1">
      <c r="A161" s="410">
        <v>160</v>
      </c>
      <c r="B161" s="411" t="s">
        <v>676</v>
      </c>
      <c r="C161" s="414" t="s">
        <v>1281</v>
      </c>
      <c r="D161" s="433" t="s">
        <v>1282</v>
      </c>
      <c r="E161" s="412" t="s">
        <v>579</v>
      </c>
      <c r="F161" s="422" t="s">
        <v>243</v>
      </c>
      <c r="G161" s="414" t="s">
        <v>576</v>
      </c>
      <c r="H161" s="412" t="s">
        <v>679</v>
      </c>
      <c r="I161" s="422" t="s">
        <v>583</v>
      </c>
      <c r="J161" s="411" t="s">
        <v>1264</v>
      </c>
      <c r="K161" s="422" t="s">
        <v>683</v>
      </c>
      <c r="L161" s="411"/>
    </row>
    <row r="162" spans="1:12" ht="15.2" customHeight="1">
      <c r="A162" s="410">
        <v>161</v>
      </c>
      <c r="B162" s="411" t="s">
        <v>676</v>
      </c>
      <c r="C162" s="414" t="s">
        <v>1283</v>
      </c>
      <c r="D162" s="433" t="s">
        <v>1284</v>
      </c>
      <c r="E162" s="412" t="s">
        <v>579</v>
      </c>
      <c r="F162" s="422" t="s">
        <v>243</v>
      </c>
      <c r="G162" s="414" t="s">
        <v>576</v>
      </c>
      <c r="H162" s="412" t="s">
        <v>679</v>
      </c>
      <c r="I162" s="422" t="s">
        <v>583</v>
      </c>
      <c r="J162" s="411" t="s">
        <v>1264</v>
      </c>
      <c r="K162" s="422" t="s">
        <v>683</v>
      </c>
      <c r="L162" s="411"/>
    </row>
    <row r="163" spans="1:12" ht="15.2" customHeight="1">
      <c r="A163" s="410">
        <v>162</v>
      </c>
      <c r="B163" s="411" t="s">
        <v>676</v>
      </c>
      <c r="C163" s="414" t="s">
        <v>1285</v>
      </c>
      <c r="D163" s="433" t="s">
        <v>1286</v>
      </c>
      <c r="E163" s="412" t="s">
        <v>579</v>
      </c>
      <c r="F163" s="422" t="s">
        <v>243</v>
      </c>
      <c r="G163" s="414" t="s">
        <v>576</v>
      </c>
      <c r="H163" s="412" t="s">
        <v>679</v>
      </c>
      <c r="I163" s="422" t="s">
        <v>583</v>
      </c>
      <c r="J163" s="411" t="s">
        <v>1264</v>
      </c>
      <c r="K163" s="422" t="s">
        <v>683</v>
      </c>
      <c r="L163" s="411"/>
    </row>
    <row r="164" spans="1:12" ht="15.2" customHeight="1">
      <c r="A164" s="410">
        <v>163</v>
      </c>
      <c r="B164" s="411" t="s">
        <v>676</v>
      </c>
      <c r="C164" s="414" t="s">
        <v>1287</v>
      </c>
      <c r="D164" s="414" t="s">
        <v>1288</v>
      </c>
      <c r="E164" s="414" t="s">
        <v>579</v>
      </c>
      <c r="F164" s="422" t="s">
        <v>243</v>
      </c>
      <c r="G164" s="414" t="s">
        <v>576</v>
      </c>
      <c r="H164" s="414" t="s">
        <v>679</v>
      </c>
      <c r="I164" s="422" t="s">
        <v>583</v>
      </c>
      <c r="J164" s="414" t="s">
        <v>1264</v>
      </c>
      <c r="K164" s="422" t="s">
        <v>683</v>
      </c>
      <c r="L164" s="414"/>
    </row>
    <row r="165" spans="1:12" ht="15.2" customHeight="1">
      <c r="A165" s="410">
        <v>164</v>
      </c>
      <c r="B165" s="411" t="s">
        <v>676</v>
      </c>
      <c r="C165" s="414" t="s">
        <v>1289</v>
      </c>
      <c r="D165" s="414" t="s">
        <v>1290</v>
      </c>
      <c r="E165" s="414" t="s">
        <v>579</v>
      </c>
      <c r="F165" s="422" t="s">
        <v>243</v>
      </c>
      <c r="G165" s="414" t="s">
        <v>576</v>
      </c>
      <c r="H165" s="414" t="s">
        <v>679</v>
      </c>
      <c r="I165" s="422" t="s">
        <v>583</v>
      </c>
      <c r="J165" s="414" t="s">
        <v>1264</v>
      </c>
      <c r="K165" s="422" t="s">
        <v>683</v>
      </c>
      <c r="L165" s="414"/>
    </row>
    <row r="166" spans="1:12" ht="15.2" customHeight="1">
      <c r="A166" s="410">
        <v>165</v>
      </c>
      <c r="B166" s="411" t="s">
        <v>676</v>
      </c>
      <c r="C166" s="414" t="s">
        <v>1291</v>
      </c>
      <c r="D166" s="414" t="s">
        <v>1292</v>
      </c>
      <c r="E166" s="414" t="s">
        <v>579</v>
      </c>
      <c r="F166" s="422" t="s">
        <v>243</v>
      </c>
      <c r="G166" s="414" t="s">
        <v>576</v>
      </c>
      <c r="H166" s="414" t="s">
        <v>679</v>
      </c>
      <c r="I166" s="422" t="s">
        <v>583</v>
      </c>
      <c r="J166" s="414" t="s">
        <v>1264</v>
      </c>
      <c r="K166" s="422" t="s">
        <v>683</v>
      </c>
      <c r="L166" s="414"/>
    </row>
    <row r="167" spans="1:12" ht="15.2" customHeight="1">
      <c r="A167" s="410">
        <v>166</v>
      </c>
      <c r="B167" s="411" t="s">
        <v>676</v>
      </c>
      <c r="C167" s="414" t="s">
        <v>1293</v>
      </c>
      <c r="D167" s="414" t="s">
        <v>1294</v>
      </c>
      <c r="E167" s="414" t="s">
        <v>579</v>
      </c>
      <c r="F167" s="422" t="s">
        <v>243</v>
      </c>
      <c r="G167" s="414" t="s">
        <v>576</v>
      </c>
      <c r="H167" s="414" t="s">
        <v>679</v>
      </c>
      <c r="I167" s="422" t="s">
        <v>583</v>
      </c>
      <c r="J167" s="414" t="s">
        <v>1264</v>
      </c>
      <c r="K167" s="422" t="s">
        <v>683</v>
      </c>
      <c r="L167" s="414"/>
    </row>
    <row r="168" spans="1:12" ht="15.2" customHeight="1">
      <c r="A168" s="410">
        <v>167</v>
      </c>
      <c r="B168" s="411" t="s">
        <v>676</v>
      </c>
      <c r="C168" s="414" t="s">
        <v>1273</v>
      </c>
      <c r="D168" s="414" t="s">
        <v>1295</v>
      </c>
      <c r="E168" s="414" t="s">
        <v>579</v>
      </c>
      <c r="F168" s="422" t="s">
        <v>243</v>
      </c>
      <c r="G168" s="414" t="s">
        <v>575</v>
      </c>
      <c r="H168" s="414" t="s">
        <v>679</v>
      </c>
      <c r="I168" s="422" t="s">
        <v>583</v>
      </c>
      <c r="J168" s="414" t="s">
        <v>1264</v>
      </c>
      <c r="K168" s="422" t="s">
        <v>683</v>
      </c>
      <c r="L168" s="414"/>
    </row>
    <row r="169" spans="1:12" ht="15.2" customHeight="1">
      <c r="A169" s="410">
        <v>168</v>
      </c>
      <c r="B169" s="411" t="s">
        <v>676</v>
      </c>
      <c r="C169" s="414" t="s">
        <v>1296</v>
      </c>
      <c r="D169" s="414" t="s">
        <v>1297</v>
      </c>
      <c r="E169" s="414" t="s">
        <v>579</v>
      </c>
      <c r="F169" s="422" t="s">
        <v>243</v>
      </c>
      <c r="G169" s="414" t="s">
        <v>575</v>
      </c>
      <c r="H169" s="414" t="s">
        <v>679</v>
      </c>
      <c r="I169" s="422" t="s">
        <v>583</v>
      </c>
      <c r="J169" s="414" t="s">
        <v>1264</v>
      </c>
      <c r="K169" s="422" t="s">
        <v>683</v>
      </c>
      <c r="L169" s="414"/>
    </row>
    <row r="170" spans="1:12" ht="15.2" customHeight="1">
      <c r="A170" s="410">
        <v>169</v>
      </c>
      <c r="B170" s="411" t="s">
        <v>676</v>
      </c>
      <c r="C170" s="414" t="s">
        <v>1298</v>
      </c>
      <c r="D170" s="414" t="s">
        <v>1299</v>
      </c>
      <c r="E170" s="414" t="s">
        <v>579</v>
      </c>
      <c r="F170" s="422" t="s">
        <v>243</v>
      </c>
      <c r="G170" s="414" t="s">
        <v>576</v>
      </c>
      <c r="H170" s="414" t="s">
        <v>679</v>
      </c>
      <c r="I170" s="422" t="s">
        <v>583</v>
      </c>
      <c r="J170" s="414" t="s">
        <v>1264</v>
      </c>
      <c r="K170" s="422" t="s">
        <v>683</v>
      </c>
      <c r="L170" s="414"/>
    </row>
    <row r="171" spans="1:12" ht="15.2" customHeight="1">
      <c r="A171" s="410">
        <v>170</v>
      </c>
      <c r="B171" s="411" t="s">
        <v>676</v>
      </c>
      <c r="C171" s="414" t="s">
        <v>1300</v>
      </c>
      <c r="D171" s="414" t="s">
        <v>1301</v>
      </c>
      <c r="E171" s="414" t="s">
        <v>579</v>
      </c>
      <c r="F171" s="422" t="s">
        <v>243</v>
      </c>
      <c r="G171" s="414" t="s">
        <v>576</v>
      </c>
      <c r="H171" s="414" t="s">
        <v>679</v>
      </c>
      <c r="I171" s="422" t="s">
        <v>583</v>
      </c>
      <c r="J171" s="414" t="s">
        <v>1264</v>
      </c>
      <c r="K171" s="422" t="s">
        <v>683</v>
      </c>
      <c r="L171" s="414"/>
    </row>
    <row r="172" spans="1:12" ht="15.2" customHeight="1">
      <c r="A172" s="410">
        <v>171</v>
      </c>
      <c r="B172" s="411" t="s">
        <v>676</v>
      </c>
      <c r="C172" s="414" t="s">
        <v>1302</v>
      </c>
      <c r="D172" s="414" t="s">
        <v>1303</v>
      </c>
      <c r="E172" s="414" t="s">
        <v>579</v>
      </c>
      <c r="F172" s="422" t="s">
        <v>243</v>
      </c>
      <c r="G172" s="414" t="s">
        <v>576</v>
      </c>
      <c r="H172" s="414" t="s">
        <v>679</v>
      </c>
      <c r="I172" s="422" t="s">
        <v>583</v>
      </c>
      <c r="J172" s="414" t="s">
        <v>1264</v>
      </c>
      <c r="K172" s="422" t="s">
        <v>683</v>
      </c>
      <c r="L172" s="414"/>
    </row>
    <row r="173" spans="1:12" ht="15.2" customHeight="1">
      <c r="A173" s="410">
        <v>172</v>
      </c>
      <c r="B173" s="411" t="s">
        <v>676</v>
      </c>
      <c r="C173" s="414" t="s">
        <v>1304</v>
      </c>
      <c r="D173" s="414" t="s">
        <v>1303</v>
      </c>
      <c r="E173" s="414" t="s">
        <v>579</v>
      </c>
      <c r="F173" s="422" t="s">
        <v>243</v>
      </c>
      <c r="G173" s="414" t="s">
        <v>575</v>
      </c>
      <c r="H173" s="414" t="s">
        <v>679</v>
      </c>
      <c r="I173" s="422" t="s">
        <v>583</v>
      </c>
      <c r="J173" s="414" t="s">
        <v>1264</v>
      </c>
      <c r="K173" s="422" t="s">
        <v>683</v>
      </c>
      <c r="L173" s="414"/>
    </row>
    <row r="174" spans="1:12" ht="15.2" customHeight="1">
      <c r="A174" s="410">
        <v>173</v>
      </c>
      <c r="B174" s="411" t="s">
        <v>676</v>
      </c>
      <c r="C174" s="414" t="s">
        <v>1305</v>
      </c>
      <c r="D174" s="414" t="s">
        <v>1306</v>
      </c>
      <c r="E174" s="414" t="s">
        <v>579</v>
      </c>
      <c r="F174" s="422" t="s">
        <v>243</v>
      </c>
      <c r="G174" s="414" t="s">
        <v>575</v>
      </c>
      <c r="H174" s="414" t="s">
        <v>679</v>
      </c>
      <c r="I174" s="422" t="s">
        <v>583</v>
      </c>
      <c r="J174" s="414" t="s">
        <v>1264</v>
      </c>
      <c r="K174" s="422" t="s">
        <v>683</v>
      </c>
      <c r="L174" s="414"/>
    </row>
    <row r="175" spans="1:12" ht="15.2" customHeight="1">
      <c r="A175" s="410">
        <v>174</v>
      </c>
      <c r="B175" s="411" t="s">
        <v>676</v>
      </c>
      <c r="C175" s="414" t="s">
        <v>1307</v>
      </c>
      <c r="D175" s="414" t="s">
        <v>1308</v>
      </c>
      <c r="E175" s="414" t="s">
        <v>579</v>
      </c>
      <c r="F175" s="422" t="s">
        <v>243</v>
      </c>
      <c r="G175" s="414" t="s">
        <v>575</v>
      </c>
      <c r="H175" s="414" t="s">
        <v>679</v>
      </c>
      <c r="I175" s="422" t="s">
        <v>583</v>
      </c>
      <c r="J175" s="414" t="s">
        <v>1264</v>
      </c>
      <c r="K175" s="422" t="s">
        <v>683</v>
      </c>
      <c r="L175" s="414"/>
    </row>
    <row r="176" spans="1:12" ht="15.2" customHeight="1">
      <c r="A176" s="410">
        <v>175</v>
      </c>
      <c r="B176" s="411" t="s">
        <v>676</v>
      </c>
      <c r="C176" s="414" t="s">
        <v>1309</v>
      </c>
      <c r="D176" s="414" t="s">
        <v>1310</v>
      </c>
      <c r="E176" s="414" t="s">
        <v>579</v>
      </c>
      <c r="F176" s="422" t="s">
        <v>243</v>
      </c>
      <c r="G176" s="414" t="s">
        <v>575</v>
      </c>
      <c r="H176" s="414" t="s">
        <v>679</v>
      </c>
      <c r="I176" s="422" t="s">
        <v>583</v>
      </c>
      <c r="J176" s="414" t="s">
        <v>1264</v>
      </c>
      <c r="K176" s="422" t="s">
        <v>683</v>
      </c>
      <c r="L176" s="414"/>
    </row>
    <row r="177" spans="1:12" ht="15.2" customHeight="1">
      <c r="A177" s="410">
        <v>176</v>
      </c>
      <c r="B177" s="411" t="s">
        <v>676</v>
      </c>
      <c r="C177" s="414" t="s">
        <v>1120</v>
      </c>
      <c r="D177" s="414" t="s">
        <v>1311</v>
      </c>
      <c r="E177" s="414" t="s">
        <v>579</v>
      </c>
      <c r="F177" s="422" t="s">
        <v>243</v>
      </c>
      <c r="G177" s="414" t="s">
        <v>576</v>
      </c>
      <c r="H177" s="414" t="s">
        <v>679</v>
      </c>
      <c r="I177" s="422" t="s">
        <v>583</v>
      </c>
      <c r="J177" s="414" t="s">
        <v>1264</v>
      </c>
      <c r="K177" s="422" t="s">
        <v>683</v>
      </c>
      <c r="L177" s="414"/>
    </row>
    <row r="178" spans="1:12" ht="15.2" customHeight="1">
      <c r="A178" s="410">
        <v>177</v>
      </c>
      <c r="B178" s="411" t="s">
        <v>676</v>
      </c>
      <c r="C178" s="414" t="s">
        <v>1312</v>
      </c>
      <c r="D178" s="414" t="s">
        <v>1313</v>
      </c>
      <c r="E178" s="414" t="s">
        <v>579</v>
      </c>
      <c r="F178" s="422" t="s">
        <v>243</v>
      </c>
      <c r="G178" s="414" t="s">
        <v>576</v>
      </c>
      <c r="H178" s="414" t="s">
        <v>679</v>
      </c>
      <c r="I178" s="422" t="s">
        <v>583</v>
      </c>
      <c r="J178" s="414" t="s">
        <v>1264</v>
      </c>
      <c r="K178" s="422" t="s">
        <v>683</v>
      </c>
      <c r="L178" s="414"/>
    </row>
    <row r="179" spans="1:12" ht="15.2" customHeight="1">
      <c r="A179" s="410">
        <v>178</v>
      </c>
      <c r="B179" s="411" t="s">
        <v>676</v>
      </c>
      <c r="C179" s="434" t="s">
        <v>1314</v>
      </c>
      <c r="D179" s="414" t="s">
        <v>1315</v>
      </c>
      <c r="E179" s="414" t="s">
        <v>579</v>
      </c>
      <c r="F179" s="422" t="s">
        <v>243</v>
      </c>
      <c r="G179" s="414" t="s">
        <v>576</v>
      </c>
      <c r="H179" s="414" t="s">
        <v>679</v>
      </c>
      <c r="I179" s="422" t="s">
        <v>583</v>
      </c>
      <c r="J179" s="414" t="s">
        <v>1264</v>
      </c>
      <c r="K179" s="422" t="s">
        <v>683</v>
      </c>
      <c r="L179" s="414"/>
    </row>
    <row r="180" spans="1:12" ht="15.2" customHeight="1">
      <c r="A180" s="410">
        <v>179</v>
      </c>
      <c r="B180" s="411" t="s">
        <v>676</v>
      </c>
      <c r="C180" s="434" t="s">
        <v>1316</v>
      </c>
      <c r="D180" s="414" t="s">
        <v>1317</v>
      </c>
      <c r="E180" s="414" t="s">
        <v>579</v>
      </c>
      <c r="F180" s="422" t="s">
        <v>243</v>
      </c>
      <c r="G180" s="414" t="s">
        <v>576</v>
      </c>
      <c r="H180" s="414" t="s">
        <v>679</v>
      </c>
      <c r="I180" s="422" t="s">
        <v>583</v>
      </c>
      <c r="J180" s="414" t="s">
        <v>1264</v>
      </c>
      <c r="K180" s="422" t="s">
        <v>683</v>
      </c>
      <c r="L180" s="414"/>
    </row>
    <row r="181" spans="1:12" ht="15.2" customHeight="1">
      <c r="A181" s="410">
        <v>180</v>
      </c>
      <c r="B181" s="411" t="s">
        <v>676</v>
      </c>
      <c r="C181" s="434" t="s">
        <v>1318</v>
      </c>
      <c r="D181" s="414" t="s">
        <v>1319</v>
      </c>
      <c r="E181" s="414" t="s">
        <v>579</v>
      </c>
      <c r="F181" s="422" t="s">
        <v>243</v>
      </c>
      <c r="G181" s="435" t="s">
        <v>576</v>
      </c>
      <c r="H181" s="414" t="s">
        <v>679</v>
      </c>
      <c r="I181" s="422" t="s">
        <v>583</v>
      </c>
      <c r="J181" s="414" t="s">
        <v>1264</v>
      </c>
      <c r="K181" s="422" t="s">
        <v>683</v>
      </c>
      <c r="L181" s="414"/>
    </row>
    <row r="182" spans="1:12" ht="15.2" customHeight="1">
      <c r="A182" s="410">
        <v>181</v>
      </c>
      <c r="B182" s="411" t="s">
        <v>676</v>
      </c>
      <c r="C182" s="434" t="s">
        <v>1320</v>
      </c>
      <c r="D182" s="414" t="s">
        <v>1321</v>
      </c>
      <c r="E182" s="414" t="s">
        <v>579</v>
      </c>
      <c r="F182" s="422" t="s">
        <v>243</v>
      </c>
      <c r="G182" s="436" t="s">
        <v>576</v>
      </c>
      <c r="H182" s="414" t="s">
        <v>679</v>
      </c>
      <c r="I182" s="422" t="s">
        <v>583</v>
      </c>
      <c r="J182" s="414" t="s">
        <v>1264</v>
      </c>
      <c r="K182" s="422" t="s">
        <v>683</v>
      </c>
      <c r="L182" s="414"/>
    </row>
    <row r="183" spans="1:12" ht="15.2" customHeight="1">
      <c r="A183" s="410">
        <v>182</v>
      </c>
      <c r="B183" s="411" t="s">
        <v>676</v>
      </c>
      <c r="C183" s="434" t="s">
        <v>1322</v>
      </c>
      <c r="D183" s="414" t="s">
        <v>1323</v>
      </c>
      <c r="E183" s="414" t="s">
        <v>579</v>
      </c>
      <c r="F183" s="422" t="s">
        <v>243</v>
      </c>
      <c r="G183" s="435" t="s">
        <v>576</v>
      </c>
      <c r="H183" s="414" t="s">
        <v>679</v>
      </c>
      <c r="I183" s="422" t="s">
        <v>583</v>
      </c>
      <c r="J183" s="414" t="s">
        <v>1264</v>
      </c>
      <c r="K183" s="422" t="s">
        <v>683</v>
      </c>
      <c r="L183" s="414"/>
    </row>
    <row r="184" spans="1:12" ht="15.2" customHeight="1">
      <c r="A184" s="410">
        <v>183</v>
      </c>
      <c r="B184" s="411" t="s">
        <v>676</v>
      </c>
      <c r="C184" s="434" t="s">
        <v>1324</v>
      </c>
      <c r="D184" s="414" t="s">
        <v>1325</v>
      </c>
      <c r="E184" s="414" t="s">
        <v>579</v>
      </c>
      <c r="F184" s="422" t="s">
        <v>243</v>
      </c>
      <c r="G184" s="435" t="s">
        <v>576</v>
      </c>
      <c r="H184" s="414" t="s">
        <v>679</v>
      </c>
      <c r="I184" s="422" t="s">
        <v>583</v>
      </c>
      <c r="J184" s="414" t="s">
        <v>1264</v>
      </c>
      <c r="K184" s="422" t="s">
        <v>683</v>
      </c>
      <c r="L184" s="414"/>
    </row>
    <row r="185" spans="1:12" ht="15.2" customHeight="1">
      <c r="A185" s="410">
        <v>184</v>
      </c>
      <c r="B185" s="411" t="s">
        <v>676</v>
      </c>
      <c r="C185" s="434" t="s">
        <v>1213</v>
      </c>
      <c r="D185" s="414" t="s">
        <v>1326</v>
      </c>
      <c r="E185" s="414" t="s">
        <v>579</v>
      </c>
      <c r="F185" s="422" t="s">
        <v>243</v>
      </c>
      <c r="G185" s="414" t="s">
        <v>576</v>
      </c>
      <c r="H185" s="414" t="s">
        <v>679</v>
      </c>
      <c r="I185" s="422" t="s">
        <v>678</v>
      </c>
      <c r="J185" s="414" t="s">
        <v>1264</v>
      </c>
      <c r="K185" s="422" t="s">
        <v>683</v>
      </c>
      <c r="L185" s="414"/>
    </row>
    <row r="186" spans="1:12" ht="15.2" customHeight="1">
      <c r="A186" s="410">
        <v>185</v>
      </c>
      <c r="B186" s="411" t="s">
        <v>676</v>
      </c>
      <c r="C186" s="434" t="s">
        <v>1327</v>
      </c>
      <c r="D186" s="414" t="s">
        <v>1328</v>
      </c>
      <c r="E186" s="414" t="s">
        <v>579</v>
      </c>
      <c r="F186" s="422" t="s">
        <v>243</v>
      </c>
      <c r="G186" s="414" t="s">
        <v>576</v>
      </c>
      <c r="H186" s="414" t="s">
        <v>679</v>
      </c>
      <c r="I186" s="422" t="s">
        <v>678</v>
      </c>
      <c r="J186" s="414" t="s">
        <v>1264</v>
      </c>
      <c r="K186" s="422" t="s">
        <v>683</v>
      </c>
      <c r="L186" s="414"/>
    </row>
    <row r="187" spans="1:12" ht="15.2" customHeight="1">
      <c r="A187" s="410">
        <v>186</v>
      </c>
      <c r="B187" s="411" t="s">
        <v>676</v>
      </c>
      <c r="C187" s="437" t="s">
        <v>1329</v>
      </c>
      <c r="D187" s="414" t="s">
        <v>1330</v>
      </c>
      <c r="E187" s="414" t="s">
        <v>579</v>
      </c>
      <c r="F187" s="422" t="s">
        <v>243</v>
      </c>
      <c r="G187" s="414" t="s">
        <v>576</v>
      </c>
      <c r="H187" s="414" t="s">
        <v>679</v>
      </c>
      <c r="I187" s="422" t="s">
        <v>678</v>
      </c>
      <c r="J187" s="414" t="s">
        <v>1264</v>
      </c>
      <c r="K187" s="422" t="s">
        <v>683</v>
      </c>
      <c r="L187" s="414"/>
    </row>
    <row r="188" spans="1:12" ht="15.2" customHeight="1">
      <c r="A188" s="410">
        <v>187</v>
      </c>
      <c r="B188" s="411" t="s">
        <v>676</v>
      </c>
      <c r="C188" s="437" t="s">
        <v>1331</v>
      </c>
      <c r="D188" s="414" t="s">
        <v>1332</v>
      </c>
      <c r="E188" s="414" t="s">
        <v>579</v>
      </c>
      <c r="F188" s="422" t="s">
        <v>243</v>
      </c>
      <c r="G188" s="414" t="s">
        <v>576</v>
      </c>
      <c r="H188" s="414" t="s">
        <v>679</v>
      </c>
      <c r="I188" s="422" t="s">
        <v>678</v>
      </c>
      <c r="J188" s="414" t="s">
        <v>1264</v>
      </c>
      <c r="K188" s="422" t="s">
        <v>683</v>
      </c>
      <c r="L188" s="414"/>
    </row>
    <row r="189" spans="1:12" ht="15.2" customHeight="1">
      <c r="A189" s="410">
        <v>188</v>
      </c>
      <c r="B189" s="411" t="s">
        <v>676</v>
      </c>
      <c r="C189" s="414" t="s">
        <v>1333</v>
      </c>
      <c r="D189" s="414" t="s">
        <v>1334</v>
      </c>
      <c r="E189" s="414" t="s">
        <v>579</v>
      </c>
      <c r="F189" s="422" t="s">
        <v>243</v>
      </c>
      <c r="G189" s="414" t="s">
        <v>576</v>
      </c>
      <c r="H189" s="414" t="s">
        <v>679</v>
      </c>
      <c r="I189" s="422" t="s">
        <v>678</v>
      </c>
      <c r="J189" s="414" t="s">
        <v>1264</v>
      </c>
      <c r="K189" s="422" t="s">
        <v>683</v>
      </c>
      <c r="L189" s="414"/>
    </row>
    <row r="190" spans="1:12" ht="15.2" customHeight="1">
      <c r="A190" s="438">
        <v>189</v>
      </c>
      <c r="B190" s="410" t="s">
        <v>676</v>
      </c>
      <c r="C190" s="438" t="s">
        <v>1335</v>
      </c>
      <c r="D190" s="438" t="s">
        <v>1336</v>
      </c>
      <c r="E190" s="438" t="s">
        <v>579</v>
      </c>
      <c r="F190" s="413" t="s">
        <v>243</v>
      </c>
      <c r="G190" s="438" t="s">
        <v>576</v>
      </c>
      <c r="H190" s="438" t="s">
        <v>679</v>
      </c>
      <c r="I190" s="438" t="s">
        <v>678</v>
      </c>
      <c r="J190" s="438" t="s">
        <v>1264</v>
      </c>
      <c r="K190" t="s">
        <v>683</v>
      </c>
      <c r="L190" s="413"/>
    </row>
    <row r="191" spans="1:12" ht="15.2" customHeight="1">
      <c r="A191" s="438">
        <v>190</v>
      </c>
      <c r="B191" s="410" t="s">
        <v>676</v>
      </c>
      <c r="C191" s="438" t="s">
        <v>1337</v>
      </c>
      <c r="D191" s="438" t="s">
        <v>1338</v>
      </c>
      <c r="E191" s="438" t="s">
        <v>579</v>
      </c>
      <c r="F191" s="413" t="s">
        <v>243</v>
      </c>
      <c r="G191" s="438" t="s">
        <v>576</v>
      </c>
      <c r="H191" s="438" t="s">
        <v>679</v>
      </c>
      <c r="I191" s="438" t="s">
        <v>678</v>
      </c>
      <c r="J191" s="438" t="s">
        <v>1264</v>
      </c>
      <c r="K191" t="s">
        <v>683</v>
      </c>
      <c r="L191" s="413"/>
    </row>
    <row r="192" spans="1:12" ht="15.2" customHeight="1">
      <c r="A192" s="438">
        <v>191</v>
      </c>
      <c r="B192" s="410" t="s">
        <v>676</v>
      </c>
      <c r="C192" s="438" t="s">
        <v>1339</v>
      </c>
      <c r="D192" s="438" t="s">
        <v>1340</v>
      </c>
      <c r="E192" s="438" t="s">
        <v>579</v>
      </c>
      <c r="F192" s="413" t="s">
        <v>243</v>
      </c>
      <c r="G192" s="438" t="s">
        <v>576</v>
      </c>
      <c r="H192" s="438" t="s">
        <v>679</v>
      </c>
      <c r="I192" s="438" t="s">
        <v>678</v>
      </c>
      <c r="J192" s="438" t="s">
        <v>1264</v>
      </c>
      <c r="K192" t="s">
        <v>683</v>
      </c>
      <c r="L192" s="413"/>
    </row>
    <row r="193" spans="1:12" ht="15.2" customHeight="1">
      <c r="A193" s="438">
        <v>192</v>
      </c>
      <c r="B193" s="410" t="s">
        <v>676</v>
      </c>
      <c r="C193" s="438" t="s">
        <v>1341</v>
      </c>
      <c r="D193" s="438" t="s">
        <v>1342</v>
      </c>
      <c r="E193" s="438" t="s">
        <v>579</v>
      </c>
      <c r="F193" s="413" t="s">
        <v>243</v>
      </c>
      <c r="G193" s="438" t="s">
        <v>576</v>
      </c>
      <c r="H193" s="438" t="s">
        <v>679</v>
      </c>
      <c r="I193" s="438" t="s">
        <v>678</v>
      </c>
      <c r="J193" s="438" t="s">
        <v>1264</v>
      </c>
      <c r="K193" t="s">
        <v>683</v>
      </c>
      <c r="L193" s="413"/>
    </row>
    <row r="194" spans="1:12" ht="15.2" customHeight="1">
      <c r="A194" s="438">
        <v>193</v>
      </c>
      <c r="B194" s="410" t="s">
        <v>676</v>
      </c>
      <c r="C194" s="438" t="s">
        <v>1116</v>
      </c>
      <c r="D194" s="438" t="s">
        <v>1343</v>
      </c>
      <c r="E194" s="438" t="s">
        <v>579</v>
      </c>
      <c r="F194" s="413" t="s">
        <v>243</v>
      </c>
      <c r="G194" s="438" t="s">
        <v>576</v>
      </c>
      <c r="H194" s="438" t="s">
        <v>679</v>
      </c>
      <c r="I194" s="438" t="s">
        <v>678</v>
      </c>
      <c r="J194" s="438" t="s">
        <v>1264</v>
      </c>
      <c r="K194" t="s">
        <v>683</v>
      </c>
      <c r="L194" s="413"/>
    </row>
    <row r="195" spans="1:12" ht="15.2" customHeight="1">
      <c r="A195" s="438">
        <v>194</v>
      </c>
      <c r="B195" s="410" t="s">
        <v>676</v>
      </c>
      <c r="C195" s="438" t="s">
        <v>1344</v>
      </c>
      <c r="D195" s="438" t="s">
        <v>1345</v>
      </c>
      <c r="E195" s="438" t="s">
        <v>579</v>
      </c>
      <c r="F195" s="413" t="s">
        <v>243</v>
      </c>
      <c r="G195" s="438" t="s">
        <v>576</v>
      </c>
      <c r="H195" s="438" t="s">
        <v>679</v>
      </c>
      <c r="I195" s="438" t="s">
        <v>678</v>
      </c>
      <c r="J195" s="438" t="s">
        <v>1264</v>
      </c>
      <c r="K195" t="s">
        <v>683</v>
      </c>
      <c r="L195" s="413"/>
    </row>
    <row r="196" spans="1:12" ht="15.2" customHeight="1">
      <c r="A196" s="438">
        <v>195</v>
      </c>
      <c r="B196" s="410" t="s">
        <v>676</v>
      </c>
      <c r="C196" s="438" t="s">
        <v>1346</v>
      </c>
      <c r="D196" s="438" t="s">
        <v>1347</v>
      </c>
      <c r="E196" s="438" t="s">
        <v>579</v>
      </c>
      <c r="F196" s="413" t="s">
        <v>243</v>
      </c>
      <c r="G196" s="438" t="s">
        <v>576</v>
      </c>
      <c r="H196" s="438" t="s">
        <v>679</v>
      </c>
      <c r="I196" s="438" t="s">
        <v>678</v>
      </c>
      <c r="J196" s="438" t="s">
        <v>1264</v>
      </c>
      <c r="K196" t="s">
        <v>683</v>
      </c>
      <c r="L196" s="413"/>
    </row>
    <row r="197" spans="1:12" ht="15.2" customHeight="1">
      <c r="A197" s="438">
        <v>196</v>
      </c>
      <c r="B197" s="410" t="s">
        <v>676</v>
      </c>
      <c r="C197" s="438" t="s">
        <v>1348</v>
      </c>
      <c r="D197" s="438" t="s">
        <v>1349</v>
      </c>
      <c r="E197" s="438" t="s">
        <v>579</v>
      </c>
      <c r="F197" s="413" t="s">
        <v>243</v>
      </c>
      <c r="G197" s="438" t="s">
        <v>576</v>
      </c>
      <c r="H197" s="438" t="s">
        <v>679</v>
      </c>
      <c r="I197" s="438" t="s">
        <v>678</v>
      </c>
      <c r="J197" s="438" t="s">
        <v>1264</v>
      </c>
      <c r="K197" t="s">
        <v>683</v>
      </c>
      <c r="L197" s="413"/>
    </row>
    <row r="198" spans="1:12" ht="15.2" customHeight="1">
      <c r="A198" s="438">
        <v>197</v>
      </c>
      <c r="B198" s="410" t="s">
        <v>676</v>
      </c>
      <c r="C198" s="438" t="s">
        <v>1350</v>
      </c>
      <c r="D198" s="438" t="s">
        <v>1351</v>
      </c>
      <c r="E198" s="438" t="s">
        <v>579</v>
      </c>
      <c r="F198" s="413" t="s">
        <v>243</v>
      </c>
      <c r="G198" s="438" t="s">
        <v>576</v>
      </c>
      <c r="H198" s="438" t="s">
        <v>679</v>
      </c>
      <c r="I198" s="438" t="s">
        <v>678</v>
      </c>
      <c r="J198" s="438" t="s">
        <v>1264</v>
      </c>
      <c r="K198" t="s">
        <v>683</v>
      </c>
      <c r="L198" s="413"/>
    </row>
    <row r="199" spans="1:12" ht="15.2" customHeight="1">
      <c r="A199" s="438">
        <v>198</v>
      </c>
      <c r="B199" s="410" t="s">
        <v>676</v>
      </c>
      <c r="C199" s="438" t="s">
        <v>1352</v>
      </c>
      <c r="D199" s="438" t="s">
        <v>1353</v>
      </c>
      <c r="E199" s="438" t="s">
        <v>579</v>
      </c>
      <c r="F199" s="413" t="s">
        <v>243</v>
      </c>
      <c r="G199" s="438" t="s">
        <v>576</v>
      </c>
      <c r="H199" s="438" t="s">
        <v>679</v>
      </c>
      <c r="I199" s="438" t="s">
        <v>678</v>
      </c>
      <c r="J199" s="438" t="s">
        <v>1264</v>
      </c>
      <c r="K199" t="s">
        <v>683</v>
      </c>
      <c r="L199" s="413"/>
    </row>
    <row r="200" spans="1:12" ht="15.2" customHeight="1">
      <c r="A200" s="438">
        <v>199</v>
      </c>
      <c r="B200" s="410" t="s">
        <v>676</v>
      </c>
      <c r="C200" s="438" t="s">
        <v>1354</v>
      </c>
      <c r="D200" s="438" t="s">
        <v>1355</v>
      </c>
      <c r="E200" s="438" t="s">
        <v>579</v>
      </c>
      <c r="F200" s="413" t="s">
        <v>243</v>
      </c>
      <c r="G200" s="438" t="s">
        <v>576</v>
      </c>
      <c r="H200" s="438" t="s">
        <v>679</v>
      </c>
      <c r="I200" s="438" t="s">
        <v>678</v>
      </c>
      <c r="J200" s="438" t="s">
        <v>1264</v>
      </c>
      <c r="K200" t="s">
        <v>683</v>
      </c>
      <c r="L200" s="413"/>
    </row>
    <row r="201" spans="1:12" ht="15.2" customHeight="1">
      <c r="A201" s="438">
        <v>200</v>
      </c>
      <c r="B201" s="410" t="s">
        <v>676</v>
      </c>
      <c r="C201" s="438" t="s">
        <v>1356</v>
      </c>
      <c r="D201" s="438" t="s">
        <v>1357</v>
      </c>
      <c r="E201" s="438" t="s">
        <v>579</v>
      </c>
      <c r="F201" s="413" t="s">
        <v>243</v>
      </c>
      <c r="G201" s="438" t="s">
        <v>575</v>
      </c>
      <c r="H201" s="438" t="s">
        <v>679</v>
      </c>
      <c r="I201" s="438" t="s">
        <v>678</v>
      </c>
      <c r="J201" s="438" t="s">
        <v>1264</v>
      </c>
      <c r="K201" t="s">
        <v>683</v>
      </c>
      <c r="L201" s="413"/>
    </row>
    <row r="202" spans="1:12" ht="15.2" customHeight="1">
      <c r="A202" s="438">
        <v>201</v>
      </c>
      <c r="B202" s="410" t="s">
        <v>676</v>
      </c>
      <c r="C202" s="438" t="s">
        <v>1358</v>
      </c>
      <c r="D202" s="438" t="s">
        <v>1359</v>
      </c>
      <c r="E202" s="438" t="s">
        <v>579</v>
      </c>
      <c r="F202" s="413" t="s">
        <v>243</v>
      </c>
      <c r="G202" s="438" t="s">
        <v>576</v>
      </c>
      <c r="H202" s="438" t="s">
        <v>679</v>
      </c>
      <c r="I202" s="438" t="s">
        <v>678</v>
      </c>
      <c r="J202" s="438" t="s">
        <v>1264</v>
      </c>
      <c r="K202" t="s">
        <v>683</v>
      </c>
      <c r="L202" s="413"/>
    </row>
    <row r="203" spans="1:12" ht="15.2" customHeight="1">
      <c r="A203" s="438">
        <v>202</v>
      </c>
      <c r="B203" s="410" t="s">
        <v>676</v>
      </c>
      <c r="C203" s="438" t="s">
        <v>1360</v>
      </c>
      <c r="D203" s="438" t="s">
        <v>1361</v>
      </c>
      <c r="E203" s="438" t="s">
        <v>579</v>
      </c>
      <c r="F203" s="413" t="s">
        <v>243</v>
      </c>
      <c r="G203" s="438" t="s">
        <v>576</v>
      </c>
      <c r="H203" s="438" t="s">
        <v>679</v>
      </c>
      <c r="I203" s="438" t="s">
        <v>678</v>
      </c>
      <c r="J203" s="438" t="s">
        <v>1264</v>
      </c>
      <c r="K203" t="s">
        <v>683</v>
      </c>
      <c r="L203" s="413"/>
    </row>
    <row r="204" spans="1:12" ht="15.2" customHeight="1">
      <c r="A204" s="438">
        <v>203</v>
      </c>
      <c r="B204" s="410" t="s">
        <v>676</v>
      </c>
      <c r="C204" s="438" t="s">
        <v>1127</v>
      </c>
      <c r="D204" s="438" t="s">
        <v>1362</v>
      </c>
      <c r="E204" s="438" t="s">
        <v>579</v>
      </c>
      <c r="F204" s="413" t="s">
        <v>243</v>
      </c>
      <c r="G204" s="438" t="s">
        <v>576</v>
      </c>
      <c r="H204" s="438" t="s">
        <v>679</v>
      </c>
      <c r="I204" s="438" t="s">
        <v>678</v>
      </c>
      <c r="J204" s="438" t="s">
        <v>1264</v>
      </c>
      <c r="K204" t="s">
        <v>683</v>
      </c>
      <c r="L204" s="413"/>
    </row>
    <row r="205" spans="1:12" ht="15.2" customHeight="1">
      <c r="A205" s="438">
        <v>204</v>
      </c>
      <c r="B205" s="410" t="s">
        <v>676</v>
      </c>
      <c r="C205" s="438" t="s">
        <v>1363</v>
      </c>
      <c r="D205" s="438" t="s">
        <v>1364</v>
      </c>
      <c r="E205" s="438" t="s">
        <v>579</v>
      </c>
      <c r="F205" s="413" t="s">
        <v>243</v>
      </c>
      <c r="G205" s="438" t="s">
        <v>581</v>
      </c>
      <c r="H205" s="438" t="s">
        <v>679</v>
      </c>
      <c r="I205" s="438" t="s">
        <v>678</v>
      </c>
      <c r="J205" s="438" t="s">
        <v>1264</v>
      </c>
      <c r="K205" t="s">
        <v>683</v>
      </c>
      <c r="L205" s="413"/>
    </row>
    <row r="206" spans="1:12" ht="15.2" customHeight="1">
      <c r="A206" s="438">
        <v>205</v>
      </c>
      <c r="B206" s="410" t="s">
        <v>676</v>
      </c>
      <c r="C206" s="438" t="s">
        <v>1365</v>
      </c>
      <c r="D206" s="438" t="s">
        <v>1366</v>
      </c>
      <c r="E206" s="438" t="s">
        <v>579</v>
      </c>
      <c r="F206" s="413" t="s">
        <v>243</v>
      </c>
      <c r="G206" s="438" t="s">
        <v>581</v>
      </c>
      <c r="H206" s="438" t="s">
        <v>679</v>
      </c>
      <c r="I206" s="438" t="s">
        <v>678</v>
      </c>
      <c r="J206" s="438" t="s">
        <v>1264</v>
      </c>
      <c r="K206" t="s">
        <v>683</v>
      </c>
      <c r="L206" s="413"/>
    </row>
    <row r="207" spans="1:12" ht="15.2" customHeight="1">
      <c r="A207" s="438">
        <v>206</v>
      </c>
      <c r="B207" s="410" t="s">
        <v>676</v>
      </c>
      <c r="C207" s="438" t="s">
        <v>1367</v>
      </c>
      <c r="D207" s="438" t="s">
        <v>1368</v>
      </c>
      <c r="E207" s="438" t="s">
        <v>579</v>
      </c>
      <c r="F207" s="413" t="s">
        <v>243</v>
      </c>
      <c r="G207" s="438" t="s">
        <v>581</v>
      </c>
      <c r="H207" s="438" t="s">
        <v>679</v>
      </c>
      <c r="I207" s="438" t="s">
        <v>678</v>
      </c>
      <c r="J207" s="438" t="s">
        <v>1264</v>
      </c>
      <c r="K207" t="s">
        <v>683</v>
      </c>
      <c r="L207" s="413"/>
    </row>
    <row r="208" spans="1:12" ht="15.2" customHeight="1">
      <c r="A208" s="438">
        <v>207</v>
      </c>
      <c r="B208" s="410" t="s">
        <v>676</v>
      </c>
      <c r="C208" s="438" t="s">
        <v>1369</v>
      </c>
      <c r="D208" s="438" t="s">
        <v>1370</v>
      </c>
      <c r="E208" s="438" t="s">
        <v>579</v>
      </c>
      <c r="F208" s="413" t="s">
        <v>243</v>
      </c>
      <c r="G208" s="438" t="s">
        <v>581</v>
      </c>
      <c r="H208" s="438" t="s">
        <v>679</v>
      </c>
      <c r="I208" s="438" t="s">
        <v>678</v>
      </c>
      <c r="J208" s="438" t="s">
        <v>1264</v>
      </c>
      <c r="K208" t="s">
        <v>683</v>
      </c>
      <c r="L208" s="413"/>
    </row>
    <row r="209" spans="1:12" ht="15.2" customHeight="1">
      <c r="A209" s="438">
        <v>208</v>
      </c>
      <c r="B209" s="410" t="s">
        <v>676</v>
      </c>
      <c r="C209" s="438" t="s">
        <v>1371</v>
      </c>
      <c r="D209" s="438" t="s">
        <v>1372</v>
      </c>
      <c r="E209" s="438" t="s">
        <v>579</v>
      </c>
      <c r="F209" s="413" t="s">
        <v>243</v>
      </c>
      <c r="G209" s="438" t="s">
        <v>581</v>
      </c>
      <c r="H209" s="438" t="s">
        <v>679</v>
      </c>
      <c r="I209" s="438" t="s">
        <v>678</v>
      </c>
      <c r="J209" s="438" t="s">
        <v>1264</v>
      </c>
      <c r="K209" t="s">
        <v>683</v>
      </c>
      <c r="L209" s="413"/>
    </row>
    <row r="210" spans="1:12" ht="15.2" customHeight="1">
      <c r="A210" s="438">
        <v>209</v>
      </c>
      <c r="B210" s="410" t="s">
        <v>676</v>
      </c>
      <c r="C210" s="438" t="s">
        <v>1373</v>
      </c>
      <c r="D210" s="438" t="s">
        <v>1374</v>
      </c>
      <c r="E210" s="438" t="s">
        <v>579</v>
      </c>
      <c r="F210" s="413" t="s">
        <v>243</v>
      </c>
      <c r="G210" s="438" t="s">
        <v>576</v>
      </c>
      <c r="H210" s="438" t="s">
        <v>679</v>
      </c>
      <c r="I210" s="438" t="s">
        <v>678</v>
      </c>
      <c r="J210" s="438" t="s">
        <v>1264</v>
      </c>
      <c r="K210" t="s">
        <v>683</v>
      </c>
      <c r="L210" s="413"/>
    </row>
    <row r="211" spans="1:12" ht="15.2" customHeight="1">
      <c r="A211" s="438">
        <v>210</v>
      </c>
      <c r="B211" s="410" t="s">
        <v>676</v>
      </c>
      <c r="C211" s="438" t="s">
        <v>1375</v>
      </c>
      <c r="D211" s="438" t="s">
        <v>1376</v>
      </c>
      <c r="E211" s="438" t="s">
        <v>1377</v>
      </c>
      <c r="F211" s="413" t="s">
        <v>222</v>
      </c>
      <c r="G211" s="438" t="s">
        <v>580</v>
      </c>
      <c r="H211" s="438" t="s">
        <v>917</v>
      </c>
      <c r="I211" s="438" t="s">
        <v>583</v>
      </c>
      <c r="J211" s="438" t="s">
        <v>1264</v>
      </c>
      <c r="K211" t="s">
        <v>683</v>
      </c>
      <c r="L211" s="413"/>
    </row>
    <row r="212" spans="1:12" ht="15.2" customHeight="1">
      <c r="A212" s="438">
        <v>211</v>
      </c>
      <c r="B212" s="410" t="s">
        <v>676</v>
      </c>
      <c r="C212" s="438" t="s">
        <v>1378</v>
      </c>
      <c r="D212" s="438" t="s">
        <v>1379</v>
      </c>
      <c r="E212" s="438" t="s">
        <v>913</v>
      </c>
      <c r="F212" s="413" t="s">
        <v>222</v>
      </c>
      <c r="G212" s="438" t="s">
        <v>581</v>
      </c>
      <c r="H212" s="438" t="s">
        <v>918</v>
      </c>
      <c r="I212" s="438" t="s">
        <v>678</v>
      </c>
      <c r="J212" s="438" t="s">
        <v>1264</v>
      </c>
      <c r="K212" t="s">
        <v>683</v>
      </c>
      <c r="L212" s="413"/>
    </row>
    <row r="213" spans="1:12" ht="15.2" customHeight="1">
      <c r="A213" s="438">
        <v>212</v>
      </c>
      <c r="B213" s="410" t="s">
        <v>676</v>
      </c>
      <c r="C213" s="438" t="s">
        <v>1380</v>
      </c>
      <c r="D213" s="438" t="s">
        <v>1381</v>
      </c>
      <c r="E213" s="438" t="s">
        <v>913</v>
      </c>
      <c r="F213" s="413" t="s">
        <v>243</v>
      </c>
      <c r="G213" s="438" t="s">
        <v>575</v>
      </c>
      <c r="H213" s="438" t="s">
        <v>1382</v>
      </c>
      <c r="I213" s="438" t="s">
        <v>678</v>
      </c>
      <c r="J213" s="438" t="s">
        <v>1264</v>
      </c>
      <c r="K213" t="s">
        <v>683</v>
      </c>
      <c r="L213" s="413"/>
    </row>
    <row r="214" spans="1:12" ht="15.2" customHeight="1">
      <c r="A214" s="438">
        <v>213</v>
      </c>
      <c r="B214" s="410" t="s">
        <v>676</v>
      </c>
      <c r="C214" s="438" t="s">
        <v>1383</v>
      </c>
      <c r="D214" s="438" t="s">
        <v>1384</v>
      </c>
      <c r="E214" s="438" t="s">
        <v>913</v>
      </c>
      <c r="F214" s="413" t="s">
        <v>222</v>
      </c>
      <c r="G214" s="438" t="s">
        <v>575</v>
      </c>
      <c r="H214" s="438" t="s">
        <v>1385</v>
      </c>
      <c r="I214" s="438" t="s">
        <v>583</v>
      </c>
      <c r="J214" s="438" t="s">
        <v>1264</v>
      </c>
      <c r="K214" t="s">
        <v>683</v>
      </c>
      <c r="L214" s="413"/>
    </row>
    <row r="215" spans="1:12" ht="15.2" customHeight="1">
      <c r="A215" s="438">
        <v>214</v>
      </c>
      <c r="B215" s="410" t="s">
        <v>676</v>
      </c>
      <c r="C215" s="438" t="s">
        <v>1386</v>
      </c>
      <c r="D215" s="438" t="s">
        <v>1387</v>
      </c>
      <c r="E215" s="438" t="s">
        <v>913</v>
      </c>
      <c r="F215" s="413" t="s">
        <v>222</v>
      </c>
      <c r="G215" s="438" t="s">
        <v>581</v>
      </c>
      <c r="H215" s="438" t="s">
        <v>919</v>
      </c>
      <c r="I215" s="438" t="s">
        <v>480</v>
      </c>
      <c r="J215" s="438" t="s">
        <v>1264</v>
      </c>
      <c r="K215" t="s">
        <v>480</v>
      </c>
      <c r="L215" s="413"/>
    </row>
    <row r="216" spans="1:12" ht="15.2" customHeight="1">
      <c r="A216" s="438">
        <v>215</v>
      </c>
      <c r="B216" s="410" t="s">
        <v>676</v>
      </c>
      <c r="C216" s="438" t="s">
        <v>1388</v>
      </c>
      <c r="D216" s="438" t="s">
        <v>1389</v>
      </c>
      <c r="E216" s="438" t="s">
        <v>914</v>
      </c>
      <c r="F216" s="413" t="s">
        <v>222</v>
      </c>
      <c r="G216" s="438" t="s">
        <v>677</v>
      </c>
      <c r="H216" s="438" t="s">
        <v>1390</v>
      </c>
      <c r="I216" s="438" t="s">
        <v>678</v>
      </c>
      <c r="J216" s="438" t="s">
        <v>1264</v>
      </c>
      <c r="K216" t="s">
        <v>683</v>
      </c>
      <c r="L216" s="413"/>
    </row>
    <row r="217" spans="1:12" ht="15.2" customHeight="1">
      <c r="A217" s="438">
        <v>216</v>
      </c>
      <c r="B217" s="410" t="s">
        <v>676</v>
      </c>
      <c r="C217" s="438" t="s">
        <v>1391</v>
      </c>
      <c r="D217" s="438" t="s">
        <v>1392</v>
      </c>
      <c r="E217" s="438" t="s">
        <v>1393</v>
      </c>
      <c r="F217" s="413" t="s">
        <v>222</v>
      </c>
      <c r="G217" s="438" t="s">
        <v>677</v>
      </c>
      <c r="H217" s="438" t="s">
        <v>918</v>
      </c>
      <c r="I217" s="438" t="s">
        <v>678</v>
      </c>
      <c r="J217" s="438" t="s">
        <v>1264</v>
      </c>
      <c r="K217" t="s">
        <v>683</v>
      </c>
      <c r="L217" s="413"/>
    </row>
    <row r="218" spans="1:12" ht="15.2" customHeight="1">
      <c r="A218" s="438">
        <v>217</v>
      </c>
      <c r="B218" s="410" t="s">
        <v>676</v>
      </c>
      <c r="C218" s="438" t="s">
        <v>1394</v>
      </c>
      <c r="D218" s="438" t="s">
        <v>1395</v>
      </c>
      <c r="E218" s="438" t="s">
        <v>913</v>
      </c>
      <c r="F218" s="413" t="s">
        <v>222</v>
      </c>
      <c r="G218" s="438" t="s">
        <v>575</v>
      </c>
      <c r="H218" s="438" t="s">
        <v>917</v>
      </c>
      <c r="I218" s="438" t="s">
        <v>583</v>
      </c>
      <c r="J218" s="438" t="s">
        <v>1264</v>
      </c>
      <c r="K218" t="s">
        <v>685</v>
      </c>
      <c r="L218" s="413"/>
    </row>
    <row r="219" spans="1:12" ht="15.2" customHeight="1">
      <c r="A219" s="438">
        <v>218</v>
      </c>
      <c r="B219" s="410" t="s">
        <v>676</v>
      </c>
      <c r="C219" s="438" t="s">
        <v>1396</v>
      </c>
      <c r="D219" s="438" t="s">
        <v>1397</v>
      </c>
      <c r="E219" s="438" t="s">
        <v>913</v>
      </c>
      <c r="F219" s="413" t="s">
        <v>243</v>
      </c>
      <c r="G219" s="438" t="s">
        <v>576</v>
      </c>
      <c r="H219" s="438" t="s">
        <v>916</v>
      </c>
      <c r="I219" s="438" t="s">
        <v>583</v>
      </c>
      <c r="J219" s="438" t="s">
        <v>1264</v>
      </c>
      <c r="K219" t="s">
        <v>685</v>
      </c>
      <c r="L219" s="413"/>
    </row>
    <row r="220" spans="1:12" ht="15.2" customHeight="1">
      <c r="A220" s="438">
        <v>219</v>
      </c>
      <c r="B220" s="410" t="s">
        <v>676</v>
      </c>
      <c r="C220" s="438" t="s">
        <v>1398</v>
      </c>
      <c r="D220" s="438" t="s">
        <v>1399</v>
      </c>
      <c r="E220" s="438" t="s">
        <v>914</v>
      </c>
      <c r="F220" s="413" t="s">
        <v>222</v>
      </c>
      <c r="G220" s="438" t="s">
        <v>677</v>
      </c>
      <c r="H220" s="438" t="s">
        <v>919</v>
      </c>
      <c r="I220" s="438" t="s">
        <v>678</v>
      </c>
      <c r="J220" s="438" t="s">
        <v>1264</v>
      </c>
      <c r="K220" t="s">
        <v>685</v>
      </c>
      <c r="L220" s="413"/>
    </row>
    <row r="221" spans="1:12" ht="15.2" customHeight="1">
      <c r="A221" s="438">
        <v>220</v>
      </c>
      <c r="B221" s="410" t="s">
        <v>676</v>
      </c>
      <c r="C221" s="438" t="s">
        <v>1400</v>
      </c>
      <c r="D221" s="438" t="s">
        <v>1399</v>
      </c>
      <c r="E221" s="438" t="s">
        <v>914</v>
      </c>
      <c r="F221" s="413" t="s">
        <v>222</v>
      </c>
      <c r="G221" s="438" t="s">
        <v>677</v>
      </c>
      <c r="H221" s="438" t="s">
        <v>919</v>
      </c>
      <c r="I221" s="438" t="s">
        <v>678</v>
      </c>
      <c r="J221" s="438" t="s">
        <v>1264</v>
      </c>
      <c r="K221" t="s">
        <v>685</v>
      </c>
      <c r="L221" s="413"/>
    </row>
    <row r="222" spans="1:12" ht="15.2" customHeight="1">
      <c r="A222" s="438">
        <v>221</v>
      </c>
      <c r="B222" s="410" t="s">
        <v>676</v>
      </c>
      <c r="C222" s="438" t="s">
        <v>1401</v>
      </c>
      <c r="D222" s="438" t="s">
        <v>1402</v>
      </c>
      <c r="E222" s="438" t="s">
        <v>913</v>
      </c>
      <c r="F222" s="413" t="s">
        <v>222</v>
      </c>
      <c r="G222" s="438" t="s">
        <v>575</v>
      </c>
      <c r="H222" s="438" t="s">
        <v>918</v>
      </c>
      <c r="I222" s="438" t="s">
        <v>678</v>
      </c>
      <c r="J222" s="438" t="s">
        <v>1264</v>
      </c>
      <c r="K222" t="s">
        <v>685</v>
      </c>
      <c r="L222" s="413"/>
    </row>
    <row r="223" spans="1:12" ht="15.2" customHeight="1">
      <c r="A223" s="438">
        <v>222</v>
      </c>
      <c r="B223" s="410" t="s">
        <v>676</v>
      </c>
      <c r="C223" s="438" t="s">
        <v>1403</v>
      </c>
      <c r="D223" s="438" t="s">
        <v>1404</v>
      </c>
      <c r="E223" s="438" t="s">
        <v>913</v>
      </c>
      <c r="F223" s="413" t="s">
        <v>243</v>
      </c>
      <c r="G223" s="438" t="s">
        <v>575</v>
      </c>
      <c r="H223" s="438" t="s">
        <v>916</v>
      </c>
      <c r="I223" s="438" t="s">
        <v>583</v>
      </c>
      <c r="J223" s="438" t="s">
        <v>1264</v>
      </c>
      <c r="K223" t="s">
        <v>685</v>
      </c>
      <c r="L223" s="413"/>
    </row>
    <row r="224" spans="1:12" ht="15.2" customHeight="1">
      <c r="A224" s="438">
        <v>223</v>
      </c>
      <c r="B224" s="410" t="s">
        <v>676</v>
      </c>
      <c r="C224" s="438" t="s">
        <v>687</v>
      </c>
      <c r="D224" s="438" t="s">
        <v>1405</v>
      </c>
      <c r="E224" s="438" t="s">
        <v>912</v>
      </c>
      <c r="F224" s="413" t="s">
        <v>243</v>
      </c>
      <c r="G224" s="438" t="s">
        <v>575</v>
      </c>
      <c r="H224" s="438" t="s">
        <v>916</v>
      </c>
      <c r="I224" s="438" t="s">
        <v>678</v>
      </c>
      <c r="J224" s="438" t="s">
        <v>1264</v>
      </c>
      <c r="K224" t="s">
        <v>685</v>
      </c>
      <c r="L224" s="413"/>
    </row>
    <row r="225" spans="1:12" ht="15.2" customHeight="1">
      <c r="A225" s="438">
        <v>224</v>
      </c>
      <c r="B225" s="410" t="s">
        <v>676</v>
      </c>
      <c r="C225" s="438" t="s">
        <v>1406</v>
      </c>
      <c r="D225" s="438" t="s">
        <v>1407</v>
      </c>
      <c r="E225" s="438" t="s">
        <v>913</v>
      </c>
      <c r="F225" s="413" t="s">
        <v>222</v>
      </c>
      <c r="G225" s="438" t="s">
        <v>576</v>
      </c>
      <c r="H225" s="438" t="s">
        <v>917</v>
      </c>
      <c r="I225" s="438" t="s">
        <v>583</v>
      </c>
      <c r="J225" s="438" t="s">
        <v>1264</v>
      </c>
      <c r="K225" t="s">
        <v>685</v>
      </c>
      <c r="L225" s="413"/>
    </row>
    <row r="226" spans="1:12" ht="15.2" customHeight="1">
      <c r="A226" s="438">
        <v>225</v>
      </c>
      <c r="B226" s="410" t="s">
        <v>676</v>
      </c>
      <c r="C226" s="438" t="s">
        <v>1408</v>
      </c>
      <c r="D226" s="438" t="s">
        <v>1409</v>
      </c>
      <c r="E226" s="438" t="s">
        <v>913</v>
      </c>
      <c r="F226" s="413" t="s">
        <v>222</v>
      </c>
      <c r="G226" s="438" t="s">
        <v>575</v>
      </c>
      <c r="H226" s="438" t="s">
        <v>920</v>
      </c>
      <c r="I226" s="438" t="s">
        <v>678</v>
      </c>
      <c r="J226" s="438" t="s">
        <v>1264</v>
      </c>
      <c r="K226" t="s">
        <v>480</v>
      </c>
      <c r="L226" s="413"/>
    </row>
    <row r="227" spans="1:12" ht="15.2" customHeight="1">
      <c r="A227" s="438">
        <v>226</v>
      </c>
      <c r="B227" s="410" t="s">
        <v>676</v>
      </c>
      <c r="C227" s="438" t="s">
        <v>1410</v>
      </c>
      <c r="D227" s="438" t="s">
        <v>1411</v>
      </c>
      <c r="E227" s="438" t="s">
        <v>914</v>
      </c>
      <c r="F227" s="413" t="s">
        <v>222</v>
      </c>
      <c r="G227" s="438" t="s">
        <v>677</v>
      </c>
      <c r="H227" s="438" t="s">
        <v>918</v>
      </c>
      <c r="I227" s="438" t="s">
        <v>583</v>
      </c>
      <c r="J227" s="438" t="s">
        <v>1264</v>
      </c>
      <c r="K227" t="s">
        <v>480</v>
      </c>
      <c r="L227" s="413"/>
    </row>
    <row r="228" spans="1:12" ht="15.2" customHeight="1">
      <c r="A228" s="438">
        <v>227</v>
      </c>
      <c r="B228" s="410" t="s">
        <v>676</v>
      </c>
      <c r="C228" s="438" t="s">
        <v>1412</v>
      </c>
      <c r="D228" s="438" t="s">
        <v>1413</v>
      </c>
      <c r="E228" s="438" t="s">
        <v>1414</v>
      </c>
      <c r="F228" s="413" t="s">
        <v>222</v>
      </c>
      <c r="G228" s="438" t="s">
        <v>1415</v>
      </c>
      <c r="H228" s="438" t="s">
        <v>1416</v>
      </c>
      <c r="I228" s="438" t="s">
        <v>678</v>
      </c>
      <c r="J228" s="438" t="s">
        <v>1264</v>
      </c>
      <c r="K228" t="s">
        <v>480</v>
      </c>
      <c r="L228" s="413"/>
    </row>
    <row r="229" spans="1:12" ht="15.2" customHeight="1">
      <c r="A229" s="438">
        <v>228</v>
      </c>
      <c r="B229" s="410" t="s">
        <v>676</v>
      </c>
      <c r="C229" s="438" t="s">
        <v>1417</v>
      </c>
      <c r="D229" s="438" t="s">
        <v>1418</v>
      </c>
      <c r="E229" s="438" t="s">
        <v>914</v>
      </c>
      <c r="F229" s="413" t="s">
        <v>222</v>
      </c>
      <c r="G229" s="438" t="s">
        <v>580</v>
      </c>
      <c r="H229" s="438" t="s">
        <v>917</v>
      </c>
      <c r="I229" s="438" t="s">
        <v>583</v>
      </c>
      <c r="J229" s="438" t="s">
        <v>1264</v>
      </c>
      <c r="K229" t="s">
        <v>480</v>
      </c>
      <c r="L229" s="413"/>
    </row>
    <row r="230" spans="1:12" ht="15.2" customHeight="1">
      <c r="A230" s="438">
        <v>229</v>
      </c>
      <c r="B230" s="410" t="s">
        <v>676</v>
      </c>
      <c r="C230" s="438" t="s">
        <v>681</v>
      </c>
      <c r="D230" s="438" t="s">
        <v>1419</v>
      </c>
      <c r="E230" s="438" t="s">
        <v>1420</v>
      </c>
      <c r="F230" s="413" t="s">
        <v>243</v>
      </c>
      <c r="G230" s="438" t="s">
        <v>575</v>
      </c>
      <c r="H230" s="438" t="s">
        <v>916</v>
      </c>
      <c r="I230" s="438" t="s">
        <v>678</v>
      </c>
      <c r="J230" s="438" t="s">
        <v>1264</v>
      </c>
      <c r="K230" t="s">
        <v>480</v>
      </c>
      <c r="L230" s="413"/>
    </row>
    <row r="231" spans="1:12" ht="15.2" customHeight="1">
      <c r="A231" s="438">
        <v>230</v>
      </c>
      <c r="B231" s="410" t="s">
        <v>676</v>
      </c>
      <c r="C231" s="438" t="s">
        <v>1421</v>
      </c>
      <c r="D231" s="438" t="s">
        <v>1422</v>
      </c>
      <c r="E231" s="438" t="s">
        <v>914</v>
      </c>
      <c r="F231" s="413" t="s">
        <v>222</v>
      </c>
      <c r="G231" s="438" t="s">
        <v>677</v>
      </c>
      <c r="H231" s="438" t="s">
        <v>917</v>
      </c>
      <c r="I231" s="438" t="s">
        <v>583</v>
      </c>
      <c r="J231" s="438" t="s">
        <v>1264</v>
      </c>
      <c r="K231" t="s">
        <v>685</v>
      </c>
      <c r="L231" s="413"/>
    </row>
    <row r="232" spans="1:12" ht="15.2" customHeight="1">
      <c r="A232" s="438">
        <v>231</v>
      </c>
      <c r="B232" s="410" t="s">
        <v>676</v>
      </c>
      <c r="C232" s="438" t="s">
        <v>1423</v>
      </c>
      <c r="D232" s="438" t="s">
        <v>1424</v>
      </c>
      <c r="E232" s="438" t="s">
        <v>913</v>
      </c>
      <c r="F232" s="413" t="s">
        <v>243</v>
      </c>
      <c r="G232" s="438" t="s">
        <v>575</v>
      </c>
      <c r="H232" s="438" t="s">
        <v>916</v>
      </c>
      <c r="I232" s="438" t="s">
        <v>678</v>
      </c>
      <c r="J232" s="438" t="s">
        <v>1264</v>
      </c>
      <c r="K232" t="s">
        <v>685</v>
      </c>
      <c r="L232" s="413"/>
    </row>
    <row r="233" spans="1:12" ht="15.2" customHeight="1">
      <c r="A233" s="438">
        <v>232</v>
      </c>
      <c r="B233" s="410" t="s">
        <v>676</v>
      </c>
      <c r="C233" s="438" t="s">
        <v>1425</v>
      </c>
      <c r="D233" s="438" t="s">
        <v>1426</v>
      </c>
      <c r="E233" s="438" t="s">
        <v>913</v>
      </c>
      <c r="F233" s="413" t="s">
        <v>222</v>
      </c>
      <c r="G233" s="438" t="s">
        <v>576</v>
      </c>
      <c r="H233" s="438" t="s">
        <v>917</v>
      </c>
      <c r="I233" s="438" t="s">
        <v>678</v>
      </c>
      <c r="J233" s="438" t="s">
        <v>1264</v>
      </c>
      <c r="K233" t="s">
        <v>685</v>
      </c>
      <c r="L233" s="413"/>
    </row>
    <row r="234" spans="1:12" ht="15.2" customHeight="1">
      <c r="A234" s="438">
        <v>233</v>
      </c>
      <c r="B234" s="410" t="s">
        <v>676</v>
      </c>
      <c r="C234" s="438" t="s">
        <v>1427</v>
      </c>
      <c r="D234" s="438" t="s">
        <v>1428</v>
      </c>
      <c r="E234" s="438" t="s">
        <v>913</v>
      </c>
      <c r="F234" s="413" t="s">
        <v>222</v>
      </c>
      <c r="G234" s="438" t="s">
        <v>575</v>
      </c>
      <c r="H234" s="438" t="s">
        <v>918</v>
      </c>
      <c r="I234" s="438" t="s">
        <v>583</v>
      </c>
      <c r="J234" s="438" t="s">
        <v>1264</v>
      </c>
      <c r="K234" t="s">
        <v>685</v>
      </c>
      <c r="L234" s="413"/>
    </row>
    <row r="235" spans="1:12" ht="15.2" customHeight="1">
      <c r="A235" s="438">
        <v>234</v>
      </c>
      <c r="B235" s="410" t="s">
        <v>676</v>
      </c>
      <c r="C235" s="438" t="s">
        <v>1429</v>
      </c>
      <c r="D235" s="438" t="s">
        <v>1430</v>
      </c>
      <c r="E235" s="438" t="s">
        <v>915</v>
      </c>
      <c r="F235" s="413" t="s">
        <v>222</v>
      </c>
      <c r="G235" s="438" t="s">
        <v>575</v>
      </c>
      <c r="H235" s="438" t="s">
        <v>917</v>
      </c>
      <c r="I235" s="438" t="s">
        <v>583</v>
      </c>
      <c r="J235" s="438" t="s">
        <v>1264</v>
      </c>
      <c r="K235" t="s">
        <v>685</v>
      </c>
      <c r="L235" s="413"/>
    </row>
    <row r="236" spans="1:12" ht="15.2" customHeight="1">
      <c r="A236" s="438">
        <v>235</v>
      </c>
      <c r="B236" s="410" t="s">
        <v>676</v>
      </c>
      <c r="C236" s="438" t="s">
        <v>1431</v>
      </c>
      <c r="D236" s="438" t="s">
        <v>1432</v>
      </c>
      <c r="E236" s="438" t="s">
        <v>913</v>
      </c>
      <c r="F236" s="413" t="s">
        <v>222</v>
      </c>
      <c r="G236" s="438" t="s">
        <v>576</v>
      </c>
      <c r="H236" s="438" t="s">
        <v>917</v>
      </c>
      <c r="I236" s="438" t="s">
        <v>583</v>
      </c>
      <c r="J236" s="438" t="s">
        <v>1264</v>
      </c>
      <c r="K236" t="s">
        <v>480</v>
      </c>
      <c r="L236" s="413"/>
    </row>
    <row r="237" spans="1:12" ht="15.2" customHeight="1">
      <c r="A237" s="438">
        <v>236</v>
      </c>
      <c r="B237" s="410" t="s">
        <v>676</v>
      </c>
      <c r="C237" s="438" t="s">
        <v>1433</v>
      </c>
      <c r="D237" s="438" t="s">
        <v>1432</v>
      </c>
      <c r="E237" s="438" t="s">
        <v>913</v>
      </c>
      <c r="F237" s="413" t="s">
        <v>222</v>
      </c>
      <c r="G237" s="438" t="s">
        <v>576</v>
      </c>
      <c r="H237" s="438" t="s">
        <v>917</v>
      </c>
      <c r="I237" s="438" t="s">
        <v>583</v>
      </c>
      <c r="J237" s="438" t="s">
        <v>1264</v>
      </c>
      <c r="K237" t="s">
        <v>480</v>
      </c>
      <c r="L237" s="413"/>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B302"/>
  <sheetViews>
    <sheetView tabSelected="1" zoomScaleSheetLayoutView="100" workbookViewId="0">
      <pane xSplit="11" ySplit="7" topLeftCell="L8" activePane="bottomRight" state="frozen"/>
      <selection pane="topRight" activeCell="L1" sqref="L1"/>
      <selection pane="bottomLeft" activeCell="A8" sqref="A8"/>
      <selection pane="bottomRight" activeCell="V28" sqref="V28"/>
    </sheetView>
  </sheetViews>
  <sheetFormatPr defaultRowHeight="23.25" customHeight="1"/>
  <cols>
    <col min="1" max="1" width="3.75" style="310" customWidth="1"/>
    <col min="2" max="2" width="4.375" style="172" customWidth="1"/>
    <col min="3" max="3" width="8" style="172" customWidth="1"/>
    <col min="4" max="4" width="6.5" style="172" customWidth="1"/>
    <col min="5" max="5" width="6.875" style="172" hidden="1" customWidth="1"/>
    <col min="6" max="6" width="4" style="310" hidden="1" customWidth="1"/>
    <col min="7" max="7" width="7.5" style="173" customWidth="1"/>
    <col min="8" max="8" width="4.875" style="173" customWidth="1"/>
    <col min="9" max="9" width="6" style="173" customWidth="1"/>
    <col min="10" max="10" width="7.5" style="310" customWidth="1"/>
    <col min="11" max="11" width="8.125" style="310" customWidth="1"/>
    <col min="12" max="12" width="4.625" style="310" customWidth="1"/>
    <col min="13" max="13" width="5.5" style="174" customWidth="1"/>
    <col min="14" max="14" width="5.625" style="311" customWidth="1"/>
    <col min="15" max="15" width="5.5" style="311" customWidth="1"/>
    <col min="16" max="16" width="6.375" style="174" customWidth="1"/>
    <col min="17" max="17" width="7" style="172" customWidth="1"/>
    <col min="18" max="18" width="6.875" style="172" customWidth="1"/>
    <col min="19" max="19" width="8.25" style="172" customWidth="1"/>
    <col min="20" max="20" width="6.75" style="172" customWidth="1"/>
    <col min="21" max="21" width="6" style="172" customWidth="1"/>
    <col min="22" max="23" width="7" style="172" customWidth="1"/>
    <col min="24" max="25" width="6.625" style="172" customWidth="1"/>
    <col min="26" max="26" width="7.5" style="172" bestFit="1" customWidth="1"/>
    <col min="27" max="28" width="6" style="172" customWidth="1"/>
    <col min="29" max="29" width="7.5" style="172" bestFit="1" customWidth="1"/>
    <col min="30" max="30" width="7.75" style="172" customWidth="1"/>
    <col min="31" max="31" width="10.5" style="172" customWidth="1"/>
    <col min="32" max="32" width="8.25" style="310" customWidth="1"/>
    <col min="33" max="34" width="8.625" style="310" customWidth="1"/>
    <col min="35" max="35" width="10.875" style="175" customWidth="1"/>
    <col min="36" max="36" width="7.25" style="310" customWidth="1"/>
    <col min="37" max="37" width="8.125" style="310" customWidth="1"/>
    <col min="38" max="38" width="7.625" style="310" customWidth="1"/>
    <col min="39" max="39" width="6.25" style="310" customWidth="1"/>
    <col min="40" max="40" width="8.5" style="310" customWidth="1"/>
    <col min="41" max="41" width="8.875" style="310" customWidth="1"/>
    <col min="42" max="42" width="7" style="310" customWidth="1"/>
    <col min="43" max="43" width="7.75" style="310" hidden="1" customWidth="1"/>
    <col min="44" max="46" width="7.5" style="310" hidden="1" customWidth="1"/>
    <col min="47" max="47" width="6.75" style="310" customWidth="1"/>
    <col min="48" max="48" width="7.5" style="310" hidden="1" customWidth="1"/>
    <col min="49" max="49" width="6.75" style="310" hidden="1" customWidth="1"/>
    <col min="50" max="50" width="6" style="310" hidden="1" customWidth="1"/>
    <col min="51" max="51" width="7" style="310" hidden="1" customWidth="1"/>
    <col min="52" max="52" width="8.875" style="310" customWidth="1"/>
    <col min="53" max="53" width="9.75" style="310" bestFit="1" customWidth="1"/>
    <col min="54" max="54" width="6.625" style="310" hidden="1" customWidth="1"/>
    <col min="55" max="55" width="6.125" style="172" hidden="1" customWidth="1"/>
    <col min="56" max="56" width="6.25" style="172" hidden="1" customWidth="1"/>
    <col min="57" max="57" width="6.75" style="172" hidden="1" customWidth="1"/>
    <col min="58" max="58" width="9" style="310" hidden="1" customWidth="1"/>
    <col min="59" max="59" width="9.75" style="310" bestFit="1" customWidth="1"/>
    <col min="60" max="60" width="6.875" style="172" customWidth="1"/>
    <col min="61" max="61" width="7.625" style="175" customWidth="1"/>
    <col min="62" max="62" width="9.875" style="175" customWidth="1"/>
    <col min="63" max="63" width="10" style="172" customWidth="1"/>
    <col min="64" max="64" width="25.125" style="310" customWidth="1"/>
    <col min="65" max="65" width="9" style="172"/>
    <col min="66" max="79" width="0" style="172" hidden="1" customWidth="1"/>
    <col min="80" max="16384" width="9" style="172"/>
  </cols>
  <sheetData>
    <row r="1" spans="1:80" ht="24" customHeight="1">
      <c r="A1" s="558" t="str">
        <f>"2017年"&amp;B7&amp;C7&amp;"分校"&amp;D7&amp;"工资表"</f>
        <v>2017年7月天河天府路中心分校行政部工资表</v>
      </c>
      <c r="B1" s="558"/>
      <c r="C1" s="558"/>
      <c r="D1" s="558"/>
      <c r="E1" s="558"/>
      <c r="F1" s="558"/>
      <c r="G1" s="558"/>
      <c r="H1" s="558"/>
      <c r="I1" s="558"/>
      <c r="J1" s="558"/>
      <c r="K1" s="558"/>
      <c r="L1" s="558"/>
      <c r="M1" s="558"/>
      <c r="N1" s="558"/>
      <c r="O1" s="558"/>
      <c r="P1" s="558"/>
      <c r="Q1" s="558"/>
      <c r="R1" s="558"/>
      <c r="S1" s="558"/>
      <c r="T1" s="558"/>
      <c r="U1" s="558"/>
      <c r="V1" s="558"/>
      <c r="W1" s="558"/>
      <c r="X1" s="558"/>
      <c r="Y1" s="558"/>
      <c r="Z1" s="558"/>
      <c r="AA1" s="558"/>
      <c r="AB1" s="558"/>
      <c r="AC1" s="558"/>
      <c r="AD1" s="558"/>
      <c r="AE1" s="558"/>
      <c r="AF1" s="558"/>
      <c r="AG1" s="558"/>
      <c r="AH1" s="558"/>
      <c r="AI1" s="558"/>
      <c r="AJ1" s="558"/>
      <c r="AK1" s="558"/>
      <c r="AL1" s="558"/>
      <c r="AM1" s="558"/>
      <c r="AN1" s="558"/>
      <c r="AO1" s="558"/>
      <c r="AP1" s="558"/>
      <c r="AQ1" s="558"/>
      <c r="AR1" s="558"/>
      <c r="AS1" s="558"/>
      <c r="AT1" s="558"/>
      <c r="AU1" s="558"/>
      <c r="AV1" s="558"/>
      <c r="AW1" s="558"/>
      <c r="AX1" s="558"/>
      <c r="AY1" s="558"/>
      <c r="AZ1" s="558"/>
      <c r="BA1" s="558"/>
      <c r="BB1" s="558"/>
      <c r="BC1" s="558"/>
      <c r="BD1" s="558"/>
      <c r="BE1" s="558"/>
      <c r="BF1" s="558"/>
      <c r="BG1" s="558"/>
      <c r="BH1" s="558"/>
      <c r="BI1" s="558"/>
      <c r="BJ1" s="558"/>
      <c r="BK1" s="558"/>
      <c r="BL1" s="558"/>
    </row>
    <row r="2" spans="1:80" ht="15" customHeight="1">
      <c r="A2" s="559" t="s">
        <v>28</v>
      </c>
      <c r="B2" s="560"/>
      <c r="C2" s="560"/>
      <c r="D2" s="560"/>
      <c r="E2" s="560"/>
      <c r="F2" s="560"/>
      <c r="G2" s="560"/>
      <c r="H2" s="560"/>
      <c r="I2" s="560"/>
      <c r="J2" s="560"/>
      <c r="K2" s="560"/>
      <c r="L2" s="560"/>
      <c r="M2" s="560"/>
      <c r="N2" s="560"/>
      <c r="O2" s="560"/>
      <c r="P2" s="561"/>
      <c r="Q2" s="568"/>
      <c r="R2" s="569"/>
      <c r="S2" s="569"/>
      <c r="T2" s="569"/>
      <c r="U2" s="569"/>
      <c r="V2" s="569"/>
      <c r="W2" s="569"/>
      <c r="X2" s="569"/>
      <c r="Y2" s="569"/>
      <c r="Z2" s="570"/>
      <c r="AA2" s="571"/>
      <c r="AB2" s="572"/>
      <c r="AC2" s="572"/>
      <c r="AD2" s="572"/>
      <c r="AE2" s="573"/>
      <c r="AF2" s="571" t="s">
        <v>29</v>
      </c>
      <c r="AG2" s="572"/>
      <c r="AH2" s="572"/>
      <c r="AI2" s="573"/>
      <c r="AJ2" s="571" t="s">
        <v>30</v>
      </c>
      <c r="AK2" s="572"/>
      <c r="AL2" s="572"/>
      <c r="AM2" s="572"/>
      <c r="AN2" s="572"/>
      <c r="AO2" s="572"/>
      <c r="AP2" s="572"/>
      <c r="AQ2" s="572"/>
      <c r="AR2" s="572"/>
      <c r="AS2" s="572"/>
      <c r="AT2" s="572"/>
      <c r="AU2" s="572"/>
      <c r="AV2" s="572"/>
      <c r="AW2" s="572"/>
      <c r="AX2" s="572"/>
      <c r="AY2" s="572"/>
      <c r="AZ2" s="572"/>
      <c r="BA2" s="573"/>
      <c r="BB2" s="571" t="s">
        <v>31</v>
      </c>
      <c r="BC2" s="572"/>
      <c r="BD2" s="572"/>
      <c r="BE2" s="572"/>
      <c r="BF2" s="573"/>
      <c r="BG2" s="539"/>
      <c r="BH2" s="571" t="s">
        <v>32</v>
      </c>
      <c r="BI2" s="572"/>
      <c r="BJ2" s="573"/>
      <c r="BK2" s="314"/>
      <c r="BL2" s="314"/>
    </row>
    <row r="3" spans="1:80" ht="9.9499999999999993" customHeight="1">
      <c r="A3" s="562"/>
      <c r="B3" s="563"/>
      <c r="C3" s="563"/>
      <c r="D3" s="563"/>
      <c r="E3" s="563"/>
      <c r="F3" s="563"/>
      <c r="G3" s="563"/>
      <c r="H3" s="563"/>
      <c r="I3" s="563"/>
      <c r="J3" s="563"/>
      <c r="K3" s="563"/>
      <c r="L3" s="563"/>
      <c r="M3" s="563"/>
      <c r="N3" s="563"/>
      <c r="O3" s="563"/>
      <c r="P3" s="564"/>
      <c r="Q3" s="540" t="s">
        <v>33</v>
      </c>
      <c r="R3" s="226"/>
      <c r="S3" s="226"/>
      <c r="T3" s="226"/>
      <c r="U3" s="226"/>
      <c r="V3" s="226"/>
      <c r="W3" s="226"/>
      <c r="X3" s="226"/>
      <c r="Y3" s="226"/>
      <c r="Z3" s="541"/>
      <c r="AA3" s="545" t="s">
        <v>34</v>
      </c>
      <c r="AB3" s="250"/>
      <c r="AC3" s="250"/>
      <c r="AD3" s="250"/>
      <c r="AE3" s="546"/>
      <c r="AF3" s="314"/>
      <c r="AG3" s="538" t="s">
        <v>35</v>
      </c>
      <c r="AH3" s="539"/>
      <c r="AI3" s="315"/>
      <c r="AJ3" s="550" t="s">
        <v>33</v>
      </c>
      <c r="AK3" s="551"/>
      <c r="AL3" s="551"/>
      <c r="AM3" s="552"/>
      <c r="AN3" s="314" t="s">
        <v>36</v>
      </c>
      <c r="AO3" s="316" t="s">
        <v>37</v>
      </c>
      <c r="AP3" s="314" t="s">
        <v>36</v>
      </c>
      <c r="AQ3" s="316" t="s">
        <v>37</v>
      </c>
      <c r="AR3" s="574" t="s">
        <v>34</v>
      </c>
      <c r="AS3" s="575"/>
      <c r="AT3" s="576"/>
      <c r="AU3" s="571"/>
      <c r="AV3" s="572"/>
      <c r="AW3" s="572"/>
      <c r="AX3" s="572"/>
      <c r="AY3" s="572"/>
      <c r="AZ3" s="572"/>
      <c r="BA3" s="573"/>
      <c r="BB3" s="572"/>
      <c r="BC3" s="572"/>
      <c r="BD3" s="572"/>
      <c r="BE3" s="572"/>
      <c r="BF3" s="572"/>
      <c r="BG3" s="572"/>
      <c r="BH3" s="572"/>
      <c r="BI3" s="572"/>
      <c r="BJ3" s="572"/>
      <c r="BK3" s="572"/>
      <c r="BL3" s="172"/>
    </row>
    <row r="4" spans="1:80" ht="12" customHeight="1">
      <c r="A4" s="565"/>
      <c r="B4" s="566"/>
      <c r="C4" s="566"/>
      <c r="D4" s="566"/>
      <c r="E4" s="566"/>
      <c r="F4" s="566"/>
      <c r="G4" s="566"/>
      <c r="H4" s="566"/>
      <c r="I4" s="566"/>
      <c r="J4" s="566"/>
      <c r="K4" s="566"/>
      <c r="L4" s="566"/>
      <c r="M4" s="566"/>
      <c r="N4" s="566"/>
      <c r="O4" s="566"/>
      <c r="P4" s="567"/>
      <c r="Q4" s="542"/>
      <c r="R4" s="543"/>
      <c r="S4" s="543"/>
      <c r="T4" s="543"/>
      <c r="U4" s="543"/>
      <c r="V4" s="543"/>
      <c r="W4" s="543"/>
      <c r="X4" s="543"/>
      <c r="Y4" s="543"/>
      <c r="Z4" s="544"/>
      <c r="AA4" s="547"/>
      <c r="AB4" s="548"/>
      <c r="AC4" s="548"/>
      <c r="AD4" s="548"/>
      <c r="AE4" s="549"/>
      <c r="AF4" s="317">
        <v>1</v>
      </c>
      <c r="AG4" s="317">
        <v>2</v>
      </c>
      <c r="AH4" s="317">
        <v>3</v>
      </c>
      <c r="AI4" s="318">
        <v>4</v>
      </c>
      <c r="AJ4" s="319">
        <v>5</v>
      </c>
      <c r="AK4" s="319">
        <v>6</v>
      </c>
      <c r="AL4" s="319">
        <v>7</v>
      </c>
      <c r="AM4" s="319">
        <v>8</v>
      </c>
      <c r="AN4" s="317">
        <v>9</v>
      </c>
      <c r="AO4" s="317">
        <v>10</v>
      </c>
      <c r="AP4" s="317">
        <v>11</v>
      </c>
      <c r="AQ4" s="317">
        <v>12</v>
      </c>
      <c r="AR4" s="320">
        <v>13</v>
      </c>
      <c r="AS4" s="320"/>
      <c r="AT4" s="320">
        <v>14</v>
      </c>
      <c r="AU4" s="317">
        <v>15</v>
      </c>
      <c r="AV4" s="317">
        <v>16</v>
      </c>
      <c r="AW4" s="317">
        <v>17</v>
      </c>
      <c r="AX4" s="317">
        <v>18</v>
      </c>
      <c r="AY4" s="317">
        <v>19</v>
      </c>
      <c r="AZ4" s="317">
        <v>20</v>
      </c>
      <c r="BA4" s="317">
        <v>21</v>
      </c>
      <c r="BB4" s="317">
        <v>22</v>
      </c>
      <c r="BC4" s="317">
        <v>23</v>
      </c>
      <c r="BD4" s="317">
        <v>24</v>
      </c>
      <c r="BE4" s="317">
        <v>25</v>
      </c>
      <c r="BF4" s="317">
        <v>26</v>
      </c>
      <c r="BG4" s="317">
        <v>27</v>
      </c>
      <c r="BH4" s="317">
        <v>28</v>
      </c>
      <c r="BI4" s="317">
        <v>29</v>
      </c>
      <c r="BJ4" s="317">
        <v>30</v>
      </c>
      <c r="BK4" s="317">
        <v>31</v>
      </c>
      <c r="BL4" s="317">
        <v>32</v>
      </c>
    </row>
    <row r="5" spans="1:80" s="168" customFormat="1" ht="23.25" customHeight="1">
      <c r="A5" s="579" t="s">
        <v>38</v>
      </c>
      <c r="B5" s="581" t="s">
        <v>39</v>
      </c>
      <c r="C5" s="581" t="s">
        <v>40</v>
      </c>
      <c r="D5" s="581" t="s">
        <v>41</v>
      </c>
      <c r="E5" s="581" t="s">
        <v>421</v>
      </c>
      <c r="F5" s="579" t="s">
        <v>43</v>
      </c>
      <c r="G5" s="583" t="s">
        <v>44</v>
      </c>
      <c r="H5" s="583" t="s">
        <v>45</v>
      </c>
      <c r="I5" s="583" t="s">
        <v>46</v>
      </c>
      <c r="J5" s="583" t="s">
        <v>47</v>
      </c>
      <c r="K5" s="583" t="s">
        <v>422</v>
      </c>
      <c r="L5" s="583" t="s">
        <v>423</v>
      </c>
      <c r="M5" s="585" t="s">
        <v>424</v>
      </c>
      <c r="N5" s="577" t="s">
        <v>51</v>
      </c>
      <c r="O5" s="577" t="s">
        <v>52</v>
      </c>
      <c r="P5" s="585" t="s">
        <v>53</v>
      </c>
      <c r="Q5" s="587" t="s">
        <v>496</v>
      </c>
      <c r="R5" s="587" t="s">
        <v>497</v>
      </c>
      <c r="S5" s="583" t="s">
        <v>498</v>
      </c>
      <c r="T5" s="587" t="s">
        <v>499</v>
      </c>
      <c r="U5" s="587" t="s">
        <v>500</v>
      </c>
      <c r="V5" s="583" t="s">
        <v>501</v>
      </c>
      <c r="W5" s="587" t="s">
        <v>502</v>
      </c>
      <c r="X5" s="587" t="s">
        <v>503</v>
      </c>
      <c r="Y5" s="583" t="s">
        <v>504</v>
      </c>
      <c r="Z5" s="587" t="s">
        <v>505</v>
      </c>
      <c r="AA5" s="587" t="s">
        <v>506</v>
      </c>
      <c r="AB5" s="583" t="s">
        <v>507</v>
      </c>
      <c r="AC5" s="587" t="s">
        <v>508</v>
      </c>
      <c r="AD5" s="587" t="s">
        <v>509</v>
      </c>
      <c r="AE5" s="583" t="s">
        <v>510</v>
      </c>
      <c r="AF5" s="587" t="s">
        <v>511</v>
      </c>
      <c r="AG5" s="587" t="s">
        <v>512</v>
      </c>
      <c r="AH5" s="583" t="s">
        <v>513</v>
      </c>
      <c r="AI5" s="587" t="s">
        <v>514</v>
      </c>
      <c r="AJ5" s="587" t="s">
        <v>515</v>
      </c>
      <c r="AK5" s="583" t="s">
        <v>516</v>
      </c>
      <c r="AL5" s="587" t="s">
        <v>517</v>
      </c>
      <c r="AM5" s="587" t="s">
        <v>518</v>
      </c>
      <c r="AN5" s="583" t="s">
        <v>519</v>
      </c>
      <c r="AO5" s="581" t="s">
        <v>520</v>
      </c>
      <c r="AP5" s="581" t="s">
        <v>521</v>
      </c>
      <c r="AQ5" s="589" t="s">
        <v>76</v>
      </c>
      <c r="AR5" s="591" t="s">
        <v>77</v>
      </c>
      <c r="AS5" s="536"/>
      <c r="AT5" s="593" t="s">
        <v>78</v>
      </c>
      <c r="AU5" s="589" t="s">
        <v>79</v>
      </c>
      <c r="AV5" s="589" t="s">
        <v>80</v>
      </c>
      <c r="AW5" s="589" t="s">
        <v>81</v>
      </c>
      <c r="AX5" s="589" t="s">
        <v>82</v>
      </c>
      <c r="AY5" s="589" t="s">
        <v>83</v>
      </c>
      <c r="AZ5" s="589" t="s">
        <v>84</v>
      </c>
      <c r="BA5" s="589" t="s">
        <v>85</v>
      </c>
      <c r="BB5" s="589" t="s">
        <v>86</v>
      </c>
      <c r="BC5" s="589" t="s">
        <v>87</v>
      </c>
      <c r="BD5" s="589" t="s">
        <v>88</v>
      </c>
      <c r="BE5" s="589" t="s">
        <v>89</v>
      </c>
      <c r="BF5" s="589" t="s">
        <v>90</v>
      </c>
      <c r="BG5" s="589" t="s">
        <v>91</v>
      </c>
      <c r="BH5" s="597" t="s">
        <v>92</v>
      </c>
      <c r="BI5" s="599" t="s">
        <v>93</v>
      </c>
      <c r="BJ5" s="599" t="s">
        <v>94</v>
      </c>
      <c r="BK5" s="589" t="s">
        <v>95</v>
      </c>
      <c r="BL5" s="595" t="s">
        <v>96</v>
      </c>
      <c r="BM5" s="172"/>
      <c r="BN5" s="172"/>
      <c r="BO5" s="172"/>
      <c r="BP5" s="172"/>
      <c r="BQ5" s="172"/>
      <c r="BR5" s="172"/>
      <c r="BS5" s="172"/>
      <c r="BT5" s="172"/>
      <c r="BU5" s="172"/>
      <c r="BV5" s="172"/>
      <c r="BW5" s="172"/>
      <c r="BX5" s="172"/>
      <c r="BY5" s="172"/>
      <c r="BZ5" s="172"/>
      <c r="CA5" s="172"/>
      <c r="CB5" s="172"/>
    </row>
    <row r="6" spans="1:80" s="169" customFormat="1" ht="23.25" customHeight="1">
      <c r="A6" s="580"/>
      <c r="B6" s="582"/>
      <c r="C6" s="582"/>
      <c r="D6" s="582"/>
      <c r="E6" s="582"/>
      <c r="F6" s="580"/>
      <c r="G6" s="584"/>
      <c r="H6" s="584"/>
      <c r="I6" s="584"/>
      <c r="J6" s="584"/>
      <c r="K6" s="584"/>
      <c r="L6" s="584"/>
      <c r="M6" s="586"/>
      <c r="N6" s="578"/>
      <c r="O6" s="578"/>
      <c r="P6" s="586"/>
      <c r="Q6" s="588"/>
      <c r="R6" s="588"/>
      <c r="S6" s="584"/>
      <c r="T6" s="588"/>
      <c r="U6" s="588"/>
      <c r="V6" s="584"/>
      <c r="W6" s="588"/>
      <c r="X6" s="588"/>
      <c r="Y6" s="584"/>
      <c r="Z6" s="588"/>
      <c r="AA6" s="588"/>
      <c r="AB6" s="584"/>
      <c r="AC6" s="588"/>
      <c r="AD6" s="588"/>
      <c r="AE6" s="584"/>
      <c r="AF6" s="588"/>
      <c r="AG6" s="588"/>
      <c r="AH6" s="584"/>
      <c r="AI6" s="588"/>
      <c r="AJ6" s="588"/>
      <c r="AK6" s="584"/>
      <c r="AL6" s="588"/>
      <c r="AM6" s="588"/>
      <c r="AN6" s="584"/>
      <c r="AO6" s="582"/>
      <c r="AP6" s="582"/>
      <c r="AQ6" s="590"/>
      <c r="AR6" s="592"/>
      <c r="AS6" s="537"/>
      <c r="AT6" s="594"/>
      <c r="AU6" s="590"/>
      <c r="AV6" s="590"/>
      <c r="AW6" s="590"/>
      <c r="AX6" s="590"/>
      <c r="AY6" s="590"/>
      <c r="AZ6" s="590"/>
      <c r="BA6" s="590"/>
      <c r="BB6" s="590"/>
      <c r="BC6" s="590"/>
      <c r="BD6" s="590"/>
      <c r="BE6" s="590"/>
      <c r="BF6" s="590"/>
      <c r="BG6" s="590"/>
      <c r="BH6" s="598"/>
      <c r="BI6" s="600"/>
      <c r="BJ6" s="600"/>
      <c r="BK6" s="590"/>
      <c r="BL6" s="596"/>
      <c r="BM6" s="172"/>
      <c r="BN6" s="172"/>
      <c r="BO6" s="172"/>
      <c r="BP6" s="172"/>
      <c r="BQ6" s="172"/>
      <c r="BR6" s="172"/>
      <c r="BS6" s="172"/>
      <c r="BT6" s="172"/>
      <c r="BU6" s="172"/>
      <c r="BV6" s="172"/>
      <c r="BW6" s="172"/>
      <c r="BX6" s="172"/>
      <c r="BY6" s="172"/>
      <c r="BZ6" s="172"/>
      <c r="CA6" s="172"/>
      <c r="CB6" s="172"/>
    </row>
    <row r="7" spans="1:80" ht="15" customHeight="1">
      <c r="A7" s="327">
        <v>1</v>
      </c>
      <c r="B7" s="328" t="s">
        <v>152</v>
      </c>
      <c r="C7" s="328" t="s">
        <v>860</v>
      </c>
      <c r="D7" s="328" t="s">
        <v>103</v>
      </c>
      <c r="E7" s="329"/>
      <c r="F7" s="330"/>
      <c r="G7" s="329" t="s">
        <v>110</v>
      </c>
      <c r="H7" s="329" t="s">
        <v>105</v>
      </c>
      <c r="I7" s="329" t="s">
        <v>136</v>
      </c>
      <c r="J7" s="354" t="s">
        <v>1030</v>
      </c>
      <c r="K7" s="332">
        <f>IF(ISERROR(VLOOKUP(J7,人事资料!D:AR,26,0)),"",VLOOKUP(J7,人事资料!D:AR,26,0))</f>
        <v>42928</v>
      </c>
      <c r="L7" s="333">
        <f>IF(ISERROR(VLOOKUP(J7,人事资料!D:AR,27,0)),"",VLOOKUP(J7,人事资料!D:AR,27,0))</f>
        <v>0</v>
      </c>
      <c r="M7" s="334" t="str">
        <f>IF(ISERROR(+L7+BP7),"",+L7+BP7)</f>
        <v/>
      </c>
      <c r="N7" s="336">
        <v>30</v>
      </c>
      <c r="O7" s="336">
        <v>20</v>
      </c>
      <c r="P7" s="554"/>
      <c r="Q7" s="402">
        <v>236</v>
      </c>
      <c r="R7" s="402">
        <v>3</v>
      </c>
      <c r="S7" s="401">
        <f>Q7*R7</f>
        <v>708</v>
      </c>
      <c r="T7" s="402">
        <v>9</v>
      </c>
      <c r="U7" s="402">
        <v>15</v>
      </c>
      <c r="V7" s="401">
        <f>T7*U7</f>
        <v>135</v>
      </c>
      <c r="W7" s="402">
        <f>700*0.3</f>
        <v>210</v>
      </c>
      <c r="X7" s="402">
        <v>0.5</v>
      </c>
      <c r="Y7" s="401">
        <f>W7*X7</f>
        <v>105</v>
      </c>
      <c r="Z7" s="402"/>
      <c r="AA7" s="402"/>
      <c r="AB7" s="401">
        <f>Z7*AA7</f>
        <v>0</v>
      </c>
      <c r="AC7" s="402"/>
      <c r="AD7" s="402"/>
      <c r="AE7" s="401">
        <f>AC7*AD7</f>
        <v>0</v>
      </c>
      <c r="AF7" s="402">
        <v>0</v>
      </c>
      <c r="AG7" s="402">
        <v>0</v>
      </c>
      <c r="AH7" s="401">
        <f>AF7*AG7</f>
        <v>0</v>
      </c>
      <c r="AI7" s="403">
        <v>154390</v>
      </c>
      <c r="AJ7" s="404">
        <v>2E-3</v>
      </c>
      <c r="AK7" s="401">
        <f>AI7*AJ7</f>
        <v>308.78000000000003</v>
      </c>
      <c r="AL7" s="402"/>
      <c r="AM7" s="402"/>
      <c r="AN7" s="401">
        <f>AL7*AM7</f>
        <v>0</v>
      </c>
      <c r="AO7" s="405">
        <f>S7+V7+Y7+AB7+AE7+AH7+AK7+AN7</f>
        <v>1256.78</v>
      </c>
      <c r="AP7" s="346">
        <v>1100</v>
      </c>
      <c r="AQ7" s="346"/>
      <c r="AR7" s="405"/>
      <c r="AS7" s="405"/>
      <c r="AT7" s="555"/>
      <c r="AU7" s="346">
        <v>100</v>
      </c>
      <c r="AV7" s="346"/>
      <c r="AW7" s="346"/>
      <c r="AX7" s="346"/>
      <c r="AY7" s="346"/>
      <c r="AZ7" s="346"/>
      <c r="BA7" s="348">
        <f>SUM(AO7:AZ7)</f>
        <v>2456.7799999999997</v>
      </c>
      <c r="BB7" s="349"/>
      <c r="BC7" s="350"/>
      <c r="BD7" s="350"/>
      <c r="BE7" s="350"/>
      <c r="BF7" s="348">
        <f>SUM(BB7:BE7)</f>
        <v>0</v>
      </c>
      <c r="BG7" s="348">
        <f>BA7</f>
        <v>2456.7799999999997</v>
      </c>
      <c r="BH7" s="357">
        <v>100</v>
      </c>
      <c r="BI7" s="359">
        <v>325.37</v>
      </c>
      <c r="BJ7" s="352">
        <f>IF(G7="外教",ROUND(MAX((BG7-BH7-BI7-4800)*{0.03,0.1,0.2,0.25,0.3,0.35,0.45}-{0,105,555,1005,2755,5505,13505},0),2),ROUND(MAX((BG7-BH7-BI7-3500)*{0.03,0.1,0.2,0.25,0.3,0.35,0.45}-{0,105,555,1005,2755,5505,13505},0),2))</f>
        <v>0</v>
      </c>
      <c r="BK7" s="315">
        <f>+BG7-BH7-BI7-BJ7</f>
        <v>2031.4099999999999</v>
      </c>
      <c r="BL7" s="350" t="s">
        <v>1047</v>
      </c>
      <c r="BO7" s="174">
        <f t="shared" ref="BO7:BO20" si="0">IF(ISERROR(VLOOKUP(B7,BN:BZ,13,0)),,VLOOKUP(B7,BN:BZ,13,0))</f>
        <v>42582</v>
      </c>
      <c r="BP7" s="353" t="str">
        <f>IF(ISERROR(DATEDIF(K7,BO7,"M")),"",DATEDIF(K7,BO7,"M"))</f>
        <v/>
      </c>
    </row>
    <row r="8" spans="1:80" ht="15" customHeight="1">
      <c r="A8" s="327">
        <v>2</v>
      </c>
      <c r="B8" s="329"/>
      <c r="C8" s="329"/>
      <c r="D8" s="329"/>
      <c r="E8" s="329"/>
      <c r="F8" s="330"/>
      <c r="G8" s="329"/>
      <c r="H8" s="329"/>
      <c r="I8" s="329"/>
      <c r="J8" s="354"/>
      <c r="K8" s="332" t="str">
        <f>IF(ISERROR(VLOOKUP(J8,人事资料!D:AR,26,0)),"",VLOOKUP(J8,人事资料!D:AR,26,0))</f>
        <v/>
      </c>
      <c r="L8" s="333" t="str">
        <f>IF(ISERROR(VLOOKUP(J8,人事资料!D:AR,27,0)),"",VLOOKUP(J8,人事资料!D:AR,27,0))</f>
        <v/>
      </c>
      <c r="M8" s="334" t="str">
        <f t="shared" ref="M8:M20" si="1">IF(ISERROR(+L8+BP8),"",+L8+BP8)</f>
        <v/>
      </c>
      <c r="N8" s="336"/>
      <c r="O8" s="336"/>
      <c r="P8" s="337"/>
      <c r="Q8" s="402"/>
      <c r="R8" s="402"/>
      <c r="S8" s="401">
        <f t="shared" ref="S8:S20" si="2">Q8*R8</f>
        <v>0</v>
      </c>
      <c r="T8" s="402"/>
      <c r="U8" s="402"/>
      <c r="V8" s="401">
        <f t="shared" ref="V8:V20" si="3">T8*U8</f>
        <v>0</v>
      </c>
      <c r="W8" s="402"/>
      <c r="X8" s="402"/>
      <c r="Y8" s="401">
        <f t="shared" ref="Y8:Y20" si="4">W8*X8</f>
        <v>0</v>
      </c>
      <c r="Z8" s="402"/>
      <c r="AA8" s="402"/>
      <c r="AB8" s="401">
        <f t="shared" ref="AB8:AB20" si="5">Z8*AA8</f>
        <v>0</v>
      </c>
      <c r="AC8" s="402"/>
      <c r="AD8" s="402"/>
      <c r="AE8" s="401">
        <f t="shared" ref="AE8:AE20" si="6">AC8*AD8</f>
        <v>0</v>
      </c>
      <c r="AF8" s="402"/>
      <c r="AG8" s="402"/>
      <c r="AH8" s="401">
        <f t="shared" ref="AH8:AH20" si="7">AF8*AG8</f>
        <v>0</v>
      </c>
      <c r="AI8" s="403"/>
      <c r="AJ8" s="404"/>
      <c r="AK8" s="401">
        <f t="shared" ref="AK8:AK20" si="8">AI8*AJ8</f>
        <v>0</v>
      </c>
      <c r="AL8" s="402"/>
      <c r="AM8" s="402"/>
      <c r="AN8" s="401">
        <f t="shared" ref="AN8:AN20" si="9">AL8*AM8</f>
        <v>0</v>
      </c>
      <c r="AO8" s="405">
        <f t="shared" ref="AO8:AO20" si="10">S8+V8+Y8+AB8+AE8+AH8+AK8+AN8</f>
        <v>0</v>
      </c>
      <c r="AP8" s="403"/>
      <c r="AQ8" s="346"/>
      <c r="AR8" s="347"/>
      <c r="AS8" s="347"/>
      <c r="AT8" s="327"/>
      <c r="AU8" s="346"/>
      <c r="AV8" s="346"/>
      <c r="AW8" s="346"/>
      <c r="AX8" s="346"/>
      <c r="AY8" s="346"/>
      <c r="AZ8" s="346"/>
      <c r="BA8" s="348">
        <f t="shared" ref="BA8:BA20" si="11">SUM(AO8:AZ8)</f>
        <v>0</v>
      </c>
      <c r="BB8" s="350"/>
      <c r="BC8" s="350"/>
      <c r="BD8" s="350"/>
      <c r="BE8" s="350"/>
      <c r="BF8" s="348">
        <f t="shared" ref="BF8:BF20" si="12">SUM(BB8:BE8)</f>
        <v>0</v>
      </c>
      <c r="BG8" s="348">
        <f t="shared" ref="BG8:BG20" si="13">BA8</f>
        <v>0</v>
      </c>
      <c r="BH8" s="357"/>
      <c r="BI8" s="359"/>
      <c r="BJ8" s="352">
        <f>IF(G8="外教",ROUND(MAX((BG8-BH8-BI8-4800)*{0.03,0.1,0.2,0.25,0.3,0.35,0.45}-{0,105,555,1005,2755,5505,13505},0),2),ROUND(MAX((BG8-BH8-BI8-3500)*{0.03,0.1,0.2,0.25,0.3,0.35,0.45}-{0,105,555,1005,2755,5505,13505},0),2))</f>
        <v>0</v>
      </c>
      <c r="BK8" s="315">
        <f t="shared" ref="BK8:BK20" si="14">+BG8-BH8-BI8-BJ8</f>
        <v>0</v>
      </c>
      <c r="BL8" s="349"/>
      <c r="BO8" s="174">
        <f t="shared" si="0"/>
        <v>0</v>
      </c>
      <c r="BP8" s="353" t="str">
        <f t="shared" ref="BP8:BP20" si="15">IF(ISERROR(DATEDIF(K8,BO8,"M")),"",DATEDIF(K8,BO8,"M"))</f>
        <v/>
      </c>
    </row>
    <row r="9" spans="1:80" ht="15" customHeight="1">
      <c r="A9" s="327">
        <v>3</v>
      </c>
      <c r="B9" s="329"/>
      <c r="C9" s="329"/>
      <c r="D9" s="329"/>
      <c r="E9" s="329"/>
      <c r="F9" s="360"/>
      <c r="G9" s="329"/>
      <c r="H9" s="329"/>
      <c r="I9" s="329"/>
      <c r="J9" s="354"/>
      <c r="K9" s="332" t="str">
        <f>IF(ISERROR(VLOOKUP(J9,人事资料!D:AR,26,0)),"",VLOOKUP(J9,人事资料!D:AR,26,0))</f>
        <v/>
      </c>
      <c r="L9" s="333" t="str">
        <f>IF(ISERROR(VLOOKUP(J9,人事资料!D:AR,27,0)),"",VLOOKUP(J9,人事资料!D:AR,27,0))</f>
        <v/>
      </c>
      <c r="M9" s="334" t="str">
        <f t="shared" si="1"/>
        <v/>
      </c>
      <c r="N9" s="336"/>
      <c r="O9" s="336"/>
      <c r="P9" s="337"/>
      <c r="Q9" s="402"/>
      <c r="R9" s="402"/>
      <c r="S9" s="401">
        <f t="shared" si="2"/>
        <v>0</v>
      </c>
      <c r="T9" s="402"/>
      <c r="U9" s="402"/>
      <c r="V9" s="401">
        <f t="shared" si="3"/>
        <v>0</v>
      </c>
      <c r="W9" s="402"/>
      <c r="X9" s="402"/>
      <c r="Y9" s="401">
        <f t="shared" si="4"/>
        <v>0</v>
      </c>
      <c r="Z9" s="402"/>
      <c r="AA9" s="402"/>
      <c r="AB9" s="401">
        <f t="shared" si="5"/>
        <v>0</v>
      </c>
      <c r="AC9" s="402"/>
      <c r="AD9" s="402"/>
      <c r="AE9" s="401">
        <f t="shared" si="6"/>
        <v>0</v>
      </c>
      <c r="AF9" s="402">
        <v>0</v>
      </c>
      <c r="AG9" s="402">
        <v>0</v>
      </c>
      <c r="AH9" s="401">
        <f t="shared" si="7"/>
        <v>0</v>
      </c>
      <c r="AI9" s="403"/>
      <c r="AJ9" s="404">
        <v>2E-3</v>
      </c>
      <c r="AK9" s="401">
        <f t="shared" si="8"/>
        <v>0</v>
      </c>
      <c r="AL9" s="402"/>
      <c r="AM9" s="402"/>
      <c r="AN9" s="401">
        <f t="shared" si="9"/>
        <v>0</v>
      </c>
      <c r="AO9" s="405">
        <f t="shared" si="10"/>
        <v>0</v>
      </c>
      <c r="AP9" s="403"/>
      <c r="AQ9" s="346"/>
      <c r="AR9" s="347"/>
      <c r="AS9" s="347"/>
      <c r="AT9" s="327"/>
      <c r="AU9" s="346"/>
      <c r="AV9" s="346"/>
      <c r="AW9" s="346"/>
      <c r="AX9" s="346"/>
      <c r="AY9" s="346"/>
      <c r="AZ9" s="346"/>
      <c r="BA9" s="348">
        <f t="shared" si="11"/>
        <v>0</v>
      </c>
      <c r="BB9" s="350"/>
      <c r="BC9" s="350"/>
      <c r="BD9" s="350"/>
      <c r="BE9" s="350"/>
      <c r="BF9" s="348">
        <f t="shared" si="12"/>
        <v>0</v>
      </c>
      <c r="BG9" s="348">
        <f t="shared" si="13"/>
        <v>0</v>
      </c>
      <c r="BH9" s="357"/>
      <c r="BI9" s="359"/>
      <c r="BJ9" s="352">
        <f>IF(G9="外教",ROUND(MAX((BG9-BH9-BI9-4800)*{0.03,0.1,0.2,0.25,0.3,0.35,0.45}-{0,105,555,1005,2755,5505,13505},0),2),ROUND(MAX((BG9-BH9-BI9-3500)*{0.03,0.1,0.2,0.25,0.3,0.35,0.45}-{0,105,555,1005,2755,5505,13505},0),2))</f>
        <v>0</v>
      </c>
      <c r="BK9" s="315">
        <f t="shared" si="14"/>
        <v>0</v>
      </c>
      <c r="BL9" s="349"/>
      <c r="BO9" s="174">
        <f t="shared" si="0"/>
        <v>0</v>
      </c>
      <c r="BP9" s="353" t="str">
        <f t="shared" si="15"/>
        <v/>
      </c>
      <c r="CB9" s="168"/>
    </row>
    <row r="10" spans="1:80" ht="15" customHeight="1">
      <c r="A10" s="327">
        <v>4</v>
      </c>
      <c r="B10" s="329"/>
      <c r="C10" s="329"/>
      <c r="D10" s="329"/>
      <c r="E10" s="329"/>
      <c r="F10" s="330"/>
      <c r="G10" s="329"/>
      <c r="H10" s="329"/>
      <c r="I10" s="329"/>
      <c r="J10" s="354"/>
      <c r="K10" s="332" t="str">
        <f>IF(ISERROR(VLOOKUP(J10,人事资料!D:AR,26,0)),"",VLOOKUP(J10,人事资料!D:AR,26,0))</f>
        <v/>
      </c>
      <c r="L10" s="333" t="str">
        <f>IF(ISERROR(VLOOKUP(J10,人事资料!D:AR,27,0)),"",VLOOKUP(J10,人事资料!D:AR,27,0))</f>
        <v/>
      </c>
      <c r="M10" s="334" t="str">
        <f t="shared" si="1"/>
        <v/>
      </c>
      <c r="N10" s="336"/>
      <c r="O10" s="336"/>
      <c r="P10" s="337"/>
      <c r="Q10" s="402"/>
      <c r="R10" s="402"/>
      <c r="S10" s="401">
        <f t="shared" si="2"/>
        <v>0</v>
      </c>
      <c r="T10" s="402"/>
      <c r="U10" s="402"/>
      <c r="V10" s="401">
        <f t="shared" si="3"/>
        <v>0</v>
      </c>
      <c r="W10" s="402"/>
      <c r="X10" s="402"/>
      <c r="Y10" s="401">
        <f t="shared" si="4"/>
        <v>0</v>
      </c>
      <c r="Z10" s="402"/>
      <c r="AA10" s="402"/>
      <c r="AB10" s="401">
        <f t="shared" si="5"/>
        <v>0</v>
      </c>
      <c r="AC10" s="402"/>
      <c r="AD10" s="402"/>
      <c r="AE10" s="401">
        <f t="shared" si="6"/>
        <v>0</v>
      </c>
      <c r="AF10" s="402">
        <v>0</v>
      </c>
      <c r="AG10" s="402">
        <v>0</v>
      </c>
      <c r="AH10" s="401">
        <f t="shared" si="7"/>
        <v>0</v>
      </c>
      <c r="AI10" s="403"/>
      <c r="AJ10" s="404">
        <v>2E-3</v>
      </c>
      <c r="AK10" s="401">
        <f t="shared" si="8"/>
        <v>0</v>
      </c>
      <c r="AL10" s="402"/>
      <c r="AM10" s="402"/>
      <c r="AN10" s="401">
        <f t="shared" si="9"/>
        <v>0</v>
      </c>
      <c r="AO10" s="405">
        <f t="shared" si="10"/>
        <v>0</v>
      </c>
      <c r="AP10" s="403"/>
      <c r="AQ10" s="346"/>
      <c r="AR10" s="347"/>
      <c r="AS10" s="347"/>
      <c r="AT10" s="327"/>
      <c r="AU10" s="346"/>
      <c r="AV10" s="346"/>
      <c r="AW10" s="346"/>
      <c r="AX10" s="346"/>
      <c r="AY10" s="346"/>
      <c r="AZ10" s="346"/>
      <c r="BA10" s="348">
        <f t="shared" si="11"/>
        <v>0</v>
      </c>
      <c r="BB10" s="350"/>
      <c r="BC10" s="350"/>
      <c r="BD10" s="350"/>
      <c r="BE10" s="350"/>
      <c r="BF10" s="348">
        <f t="shared" si="12"/>
        <v>0</v>
      </c>
      <c r="BG10" s="348">
        <f t="shared" si="13"/>
        <v>0</v>
      </c>
      <c r="BH10" s="357"/>
      <c r="BI10" s="359"/>
      <c r="BJ10" s="352">
        <f>IF(G10="外教",ROUND(MAX((BG10-BH10-BI10-4800)*{0.03,0.1,0.2,0.25,0.3,0.35,0.45}-{0,105,555,1005,2755,5505,13505},0),2),ROUND(MAX((BG10-BH10-BI10-3500)*{0.03,0.1,0.2,0.25,0.3,0.35,0.45}-{0,105,555,1005,2755,5505,13505},0),2))</f>
        <v>0</v>
      </c>
      <c r="BK10" s="315">
        <f t="shared" si="14"/>
        <v>0</v>
      </c>
      <c r="BL10" s="349"/>
      <c r="BO10" s="174">
        <f t="shared" si="0"/>
        <v>0</v>
      </c>
      <c r="BP10" s="353" t="str">
        <f t="shared" si="15"/>
        <v/>
      </c>
      <c r="CB10" s="169"/>
    </row>
    <row r="11" spans="1:80" ht="15" customHeight="1">
      <c r="A11" s="327">
        <v>5</v>
      </c>
      <c r="B11" s="329"/>
      <c r="C11" s="329"/>
      <c r="D11" s="329"/>
      <c r="E11" s="329"/>
      <c r="F11" s="360"/>
      <c r="G11" s="329"/>
      <c r="H11" s="329"/>
      <c r="I11" s="329"/>
      <c r="J11" s="354"/>
      <c r="K11" s="332" t="str">
        <f>IF(ISERROR(VLOOKUP(J11,人事资料!D:AR,26,0)),"",VLOOKUP(J11,人事资料!D:AR,26,0))</f>
        <v/>
      </c>
      <c r="L11" s="333" t="str">
        <f>IF(ISERROR(VLOOKUP(J11,人事资料!D:AR,27,0)),"",VLOOKUP(J11,人事资料!D:AR,27,0))</f>
        <v/>
      </c>
      <c r="M11" s="334" t="str">
        <f t="shared" si="1"/>
        <v/>
      </c>
      <c r="N11" s="336"/>
      <c r="O11" s="336"/>
      <c r="P11" s="337"/>
      <c r="Q11" s="402"/>
      <c r="R11" s="402"/>
      <c r="S11" s="401">
        <f t="shared" si="2"/>
        <v>0</v>
      </c>
      <c r="T11" s="402"/>
      <c r="U11" s="402"/>
      <c r="V11" s="401">
        <f t="shared" si="3"/>
        <v>0</v>
      </c>
      <c r="W11" s="402"/>
      <c r="X11" s="402"/>
      <c r="Y11" s="401">
        <f t="shared" si="4"/>
        <v>0</v>
      </c>
      <c r="Z11" s="402"/>
      <c r="AA11" s="402"/>
      <c r="AB11" s="401">
        <f t="shared" si="5"/>
        <v>0</v>
      </c>
      <c r="AC11" s="402"/>
      <c r="AD11" s="402"/>
      <c r="AE11" s="401">
        <f t="shared" si="6"/>
        <v>0</v>
      </c>
      <c r="AF11" s="402"/>
      <c r="AG11" s="402"/>
      <c r="AH11" s="401">
        <f t="shared" si="7"/>
        <v>0</v>
      </c>
      <c r="AI11" s="403"/>
      <c r="AJ11" s="404"/>
      <c r="AK11" s="401">
        <f t="shared" si="8"/>
        <v>0</v>
      </c>
      <c r="AL11" s="402"/>
      <c r="AM11" s="402"/>
      <c r="AN11" s="401">
        <f t="shared" si="9"/>
        <v>0</v>
      </c>
      <c r="AO11" s="405">
        <f t="shared" si="10"/>
        <v>0</v>
      </c>
      <c r="AP11" s="403"/>
      <c r="AQ11" s="346"/>
      <c r="AR11" s="347"/>
      <c r="AS11" s="347"/>
      <c r="AT11" s="327"/>
      <c r="AU11" s="346"/>
      <c r="AV11" s="346"/>
      <c r="AW11" s="346"/>
      <c r="AX11" s="346"/>
      <c r="AY11" s="346"/>
      <c r="AZ11" s="346"/>
      <c r="BA11" s="348">
        <f t="shared" si="11"/>
        <v>0</v>
      </c>
      <c r="BB11" s="350"/>
      <c r="BC11" s="350"/>
      <c r="BD11" s="350"/>
      <c r="BE11" s="350"/>
      <c r="BF11" s="348">
        <f t="shared" si="12"/>
        <v>0</v>
      </c>
      <c r="BG11" s="348">
        <f t="shared" si="13"/>
        <v>0</v>
      </c>
      <c r="BH11" s="357"/>
      <c r="BI11" s="359"/>
      <c r="BJ11" s="352">
        <f>IF(G11="外教",ROUND(MAX((BG11-BH11-BI11-4800)*{0.03,0.1,0.2,0.25,0.3,0.35,0.45}-{0,105,555,1005,2755,5505,13505},0),2),ROUND(MAX((BG11-BH11-BI11-3500)*{0.03,0.1,0.2,0.25,0.3,0.35,0.45}-{0,105,555,1005,2755,5505,13505},0),2))</f>
        <v>0</v>
      </c>
      <c r="BK11" s="315">
        <f t="shared" si="14"/>
        <v>0</v>
      </c>
      <c r="BL11" s="349"/>
      <c r="BO11" s="174">
        <f t="shared" si="0"/>
        <v>0</v>
      </c>
      <c r="BP11" s="353" t="str">
        <f t="shared" si="15"/>
        <v/>
      </c>
    </row>
    <row r="12" spans="1:80" ht="15" customHeight="1">
      <c r="A12" s="327">
        <v>6</v>
      </c>
      <c r="B12" s="329"/>
      <c r="C12" s="329"/>
      <c r="D12" s="329"/>
      <c r="E12" s="329"/>
      <c r="F12" s="361"/>
      <c r="G12" s="329"/>
      <c r="H12" s="329"/>
      <c r="I12" s="329"/>
      <c r="J12" s="362"/>
      <c r="K12" s="332" t="str">
        <f>IF(ISERROR(VLOOKUP(J12,人事资料!D:AR,26,0)),"",VLOOKUP(J12,人事资料!D:AR,26,0))</f>
        <v/>
      </c>
      <c r="L12" s="333" t="str">
        <f>IF(ISERROR(VLOOKUP(J12,人事资料!D:AR,27,0)),"",VLOOKUP(J12,人事资料!D:AR,27,0))</f>
        <v/>
      </c>
      <c r="M12" s="334" t="str">
        <f t="shared" si="1"/>
        <v/>
      </c>
      <c r="N12" s="336"/>
      <c r="O12" s="336"/>
      <c r="P12" s="337"/>
      <c r="Q12" s="402"/>
      <c r="R12" s="402"/>
      <c r="S12" s="401">
        <f t="shared" si="2"/>
        <v>0</v>
      </c>
      <c r="T12" s="402"/>
      <c r="U12" s="402"/>
      <c r="V12" s="401">
        <f t="shared" si="3"/>
        <v>0</v>
      </c>
      <c r="W12" s="402"/>
      <c r="X12" s="402"/>
      <c r="Y12" s="401">
        <f t="shared" si="4"/>
        <v>0</v>
      </c>
      <c r="Z12" s="402"/>
      <c r="AA12" s="402"/>
      <c r="AB12" s="401">
        <f>Z12*AA12</f>
        <v>0</v>
      </c>
      <c r="AC12" s="402"/>
      <c r="AD12" s="402"/>
      <c r="AE12" s="401">
        <f t="shared" si="6"/>
        <v>0</v>
      </c>
      <c r="AF12" s="402"/>
      <c r="AG12" s="402"/>
      <c r="AH12" s="401">
        <f t="shared" si="7"/>
        <v>0</v>
      </c>
      <c r="AI12" s="403"/>
      <c r="AJ12" s="404"/>
      <c r="AK12" s="401">
        <f t="shared" si="8"/>
        <v>0</v>
      </c>
      <c r="AL12" s="402"/>
      <c r="AM12" s="402"/>
      <c r="AN12" s="401">
        <f t="shared" si="9"/>
        <v>0</v>
      </c>
      <c r="AO12" s="405">
        <f t="shared" si="10"/>
        <v>0</v>
      </c>
      <c r="AP12" s="403"/>
      <c r="AQ12" s="346"/>
      <c r="AR12" s="347"/>
      <c r="AS12" s="347"/>
      <c r="AT12" s="327"/>
      <c r="AU12" s="346"/>
      <c r="AV12" s="346"/>
      <c r="AW12" s="346"/>
      <c r="AX12" s="346"/>
      <c r="AY12" s="346"/>
      <c r="AZ12" s="346"/>
      <c r="BA12" s="348">
        <f t="shared" si="11"/>
        <v>0</v>
      </c>
      <c r="BB12" s="350"/>
      <c r="BC12" s="350"/>
      <c r="BD12" s="350"/>
      <c r="BE12" s="350"/>
      <c r="BF12" s="348">
        <f t="shared" si="12"/>
        <v>0</v>
      </c>
      <c r="BG12" s="348">
        <f t="shared" si="13"/>
        <v>0</v>
      </c>
      <c r="BH12" s="357"/>
      <c r="BI12" s="359"/>
      <c r="BJ12" s="352">
        <f>IF(G12="外教",ROUND(MAX((BG12-BH12-BI12-4800)*{0.03,0.1,0.2,0.25,0.3,0.35,0.45}-{0,105,555,1005,2755,5505,13505},0),2),ROUND(MAX((BG12-BH12-BI12-3500)*{0.03,0.1,0.2,0.25,0.3,0.35,0.45}-{0,105,555,1005,2755,5505,13505},0),2))</f>
        <v>0</v>
      </c>
      <c r="BK12" s="315">
        <f t="shared" si="14"/>
        <v>0</v>
      </c>
      <c r="BL12" s="349"/>
      <c r="BO12" s="174">
        <f t="shared" si="0"/>
        <v>0</v>
      </c>
      <c r="BP12" s="353" t="str">
        <f t="shared" si="15"/>
        <v/>
      </c>
    </row>
    <row r="13" spans="1:80" ht="15" customHeight="1">
      <c r="A13" s="327">
        <v>7</v>
      </c>
      <c r="B13" s="329" t="str">
        <f t="shared" ref="B13:B20" si="16">IF(J13&lt;&gt;"",B12,"")</f>
        <v/>
      </c>
      <c r="C13" s="329" t="str">
        <f t="shared" ref="C13:C20" si="17">IF(J13&lt;&gt;"",C12,"")</f>
        <v/>
      </c>
      <c r="D13" s="329" t="str">
        <f t="shared" ref="D13:D20" si="18">IF(J13&lt;&gt;"",D12,"")</f>
        <v/>
      </c>
      <c r="E13" s="329"/>
      <c r="F13" s="361"/>
      <c r="G13" s="329"/>
      <c r="H13" s="329"/>
      <c r="I13" s="329"/>
      <c r="J13" s="363"/>
      <c r="K13" s="332" t="str">
        <f>IF(ISERROR(VLOOKUP(J13,人事资料!D:AR,26,0)),"",VLOOKUP(J13,人事资料!D:AR,26,0))</f>
        <v/>
      </c>
      <c r="L13" s="333" t="str">
        <f>IF(ISERROR(VLOOKUP(J13,人事资料!D:AR,27,0)),"",VLOOKUP(J13,人事资料!D:AR,27,0))</f>
        <v/>
      </c>
      <c r="M13" s="334" t="str">
        <f t="shared" si="1"/>
        <v/>
      </c>
      <c r="N13" s="336"/>
      <c r="O13" s="336"/>
      <c r="P13" s="337"/>
      <c r="Q13" s="402"/>
      <c r="R13" s="402"/>
      <c r="S13" s="401">
        <f t="shared" si="2"/>
        <v>0</v>
      </c>
      <c r="T13" s="402"/>
      <c r="U13" s="402"/>
      <c r="V13" s="401">
        <f t="shared" si="3"/>
        <v>0</v>
      </c>
      <c r="W13" s="402"/>
      <c r="X13" s="402"/>
      <c r="Y13" s="401">
        <f t="shared" si="4"/>
        <v>0</v>
      </c>
      <c r="Z13" s="402"/>
      <c r="AA13" s="402"/>
      <c r="AB13" s="401">
        <f t="shared" si="5"/>
        <v>0</v>
      </c>
      <c r="AC13" s="402"/>
      <c r="AD13" s="402"/>
      <c r="AE13" s="401">
        <f t="shared" si="6"/>
        <v>0</v>
      </c>
      <c r="AF13" s="402"/>
      <c r="AG13" s="402"/>
      <c r="AH13" s="401">
        <f t="shared" si="7"/>
        <v>0</v>
      </c>
      <c r="AI13" s="403"/>
      <c r="AJ13" s="404"/>
      <c r="AK13" s="401">
        <f t="shared" si="8"/>
        <v>0</v>
      </c>
      <c r="AL13" s="402"/>
      <c r="AM13" s="402"/>
      <c r="AN13" s="401">
        <f t="shared" si="9"/>
        <v>0</v>
      </c>
      <c r="AO13" s="405">
        <f t="shared" si="10"/>
        <v>0</v>
      </c>
      <c r="AP13" s="346"/>
      <c r="AQ13" s="346"/>
      <c r="AR13" s="347"/>
      <c r="AS13" s="347"/>
      <c r="AT13" s="327"/>
      <c r="AU13" s="346"/>
      <c r="AV13" s="346"/>
      <c r="AW13" s="346"/>
      <c r="AX13" s="346"/>
      <c r="AY13" s="346"/>
      <c r="AZ13" s="346"/>
      <c r="BA13" s="348">
        <f t="shared" si="11"/>
        <v>0</v>
      </c>
      <c r="BB13" s="350"/>
      <c r="BC13" s="350"/>
      <c r="BD13" s="350"/>
      <c r="BE13" s="350"/>
      <c r="BF13" s="348">
        <f t="shared" si="12"/>
        <v>0</v>
      </c>
      <c r="BG13" s="348">
        <f t="shared" si="13"/>
        <v>0</v>
      </c>
      <c r="BH13" s="357"/>
      <c r="BI13" s="359"/>
      <c r="BJ13" s="352">
        <f>IF(G13="外教",ROUND(MAX((BG13-BH13-BI13-4800)*{0.03,0.1,0.2,0.25,0.3,0.35,0.45}-{0,105,555,1005,2755,5505,13505},0),2),ROUND(MAX((BG13-BH13-BI13-3500)*{0.03,0.1,0.2,0.25,0.3,0.35,0.45}-{0,105,555,1005,2755,5505,13505},0),2))</f>
        <v>0</v>
      </c>
      <c r="BK13" s="315">
        <f t="shared" si="14"/>
        <v>0</v>
      </c>
      <c r="BL13" s="349"/>
      <c r="BO13" s="174">
        <f t="shared" si="0"/>
        <v>0</v>
      </c>
      <c r="BP13" s="353" t="str">
        <f t="shared" si="15"/>
        <v/>
      </c>
    </row>
    <row r="14" spans="1:80" ht="15" customHeight="1">
      <c r="A14" s="327">
        <v>8</v>
      </c>
      <c r="B14" s="329" t="str">
        <f t="shared" si="16"/>
        <v/>
      </c>
      <c r="C14" s="329" t="str">
        <f t="shared" si="17"/>
        <v/>
      </c>
      <c r="D14" s="329" t="str">
        <f t="shared" si="18"/>
        <v/>
      </c>
      <c r="E14" s="329"/>
      <c r="F14" s="361"/>
      <c r="G14" s="329"/>
      <c r="H14" s="329"/>
      <c r="I14" s="329"/>
      <c r="J14" s="363"/>
      <c r="K14" s="332" t="str">
        <f>IF(ISERROR(VLOOKUP(J14,人事资料!D:AR,26,0)),"",VLOOKUP(J14,人事资料!D:AR,26,0))</f>
        <v/>
      </c>
      <c r="L14" s="333" t="str">
        <f>IF(ISERROR(VLOOKUP(J14,人事资料!D:AR,27,0)),"",VLOOKUP(J14,人事资料!D:AR,27,0))</f>
        <v/>
      </c>
      <c r="M14" s="334" t="str">
        <f t="shared" si="1"/>
        <v/>
      </c>
      <c r="N14" s="336"/>
      <c r="O14" s="336"/>
      <c r="P14" s="337"/>
      <c r="Q14" s="402"/>
      <c r="R14" s="402"/>
      <c r="S14" s="401">
        <f t="shared" si="2"/>
        <v>0</v>
      </c>
      <c r="T14" s="402"/>
      <c r="U14" s="402"/>
      <c r="V14" s="401">
        <f t="shared" si="3"/>
        <v>0</v>
      </c>
      <c r="W14" s="402"/>
      <c r="X14" s="402"/>
      <c r="Y14" s="401">
        <f t="shared" si="4"/>
        <v>0</v>
      </c>
      <c r="Z14" s="402"/>
      <c r="AA14" s="402"/>
      <c r="AB14" s="401">
        <f t="shared" si="5"/>
        <v>0</v>
      </c>
      <c r="AC14" s="402"/>
      <c r="AD14" s="402"/>
      <c r="AE14" s="401">
        <f t="shared" si="6"/>
        <v>0</v>
      </c>
      <c r="AF14" s="402"/>
      <c r="AG14" s="402"/>
      <c r="AH14" s="401">
        <f t="shared" si="7"/>
        <v>0</v>
      </c>
      <c r="AI14" s="403"/>
      <c r="AJ14" s="404"/>
      <c r="AK14" s="401">
        <f t="shared" si="8"/>
        <v>0</v>
      </c>
      <c r="AL14" s="402"/>
      <c r="AM14" s="402"/>
      <c r="AN14" s="401">
        <f t="shared" si="9"/>
        <v>0</v>
      </c>
      <c r="AO14" s="405">
        <f t="shared" si="10"/>
        <v>0</v>
      </c>
      <c r="AP14" s="346"/>
      <c r="AQ14" s="346"/>
      <c r="AR14" s="347"/>
      <c r="AS14" s="347"/>
      <c r="AT14" s="327"/>
      <c r="AU14" s="346"/>
      <c r="AV14" s="346"/>
      <c r="AW14" s="346"/>
      <c r="AX14" s="346"/>
      <c r="AY14" s="346"/>
      <c r="AZ14" s="346"/>
      <c r="BA14" s="348">
        <f t="shared" si="11"/>
        <v>0</v>
      </c>
      <c r="BB14" s="350"/>
      <c r="BC14" s="350"/>
      <c r="BD14" s="350"/>
      <c r="BE14" s="350"/>
      <c r="BF14" s="348">
        <f t="shared" si="12"/>
        <v>0</v>
      </c>
      <c r="BG14" s="348">
        <f t="shared" si="13"/>
        <v>0</v>
      </c>
      <c r="BH14" s="357"/>
      <c r="BI14" s="359"/>
      <c r="BJ14" s="352">
        <f>IF(G14="外教",ROUND(MAX((BG14-BH14-BI14-4800)*{0.03,0.1,0.2,0.25,0.3,0.35,0.45}-{0,105,555,1005,2755,5505,13505},0),2),ROUND(MAX((BG14-BH14-BI14-3500)*{0.03,0.1,0.2,0.25,0.3,0.35,0.45}-{0,105,555,1005,2755,5505,13505},0),2))</f>
        <v>0</v>
      </c>
      <c r="BK14" s="315">
        <f t="shared" si="14"/>
        <v>0</v>
      </c>
      <c r="BL14" s="349"/>
      <c r="BO14" s="174">
        <f t="shared" si="0"/>
        <v>0</v>
      </c>
      <c r="BP14" s="353" t="str">
        <f t="shared" si="15"/>
        <v/>
      </c>
    </row>
    <row r="15" spans="1:80" ht="15" customHeight="1">
      <c r="A15" s="327">
        <v>9</v>
      </c>
      <c r="B15" s="329" t="str">
        <f t="shared" si="16"/>
        <v/>
      </c>
      <c r="C15" s="329" t="str">
        <f t="shared" si="17"/>
        <v/>
      </c>
      <c r="D15" s="329" t="str">
        <f t="shared" si="18"/>
        <v/>
      </c>
      <c r="E15" s="329"/>
      <c r="F15" s="361"/>
      <c r="G15" s="329"/>
      <c r="H15" s="329"/>
      <c r="I15" s="329"/>
      <c r="J15" s="363"/>
      <c r="K15" s="332" t="str">
        <f>IF(ISERROR(VLOOKUP(J15,人事资料!D:AR,26,0)),"",VLOOKUP(J15,人事资料!D:AR,26,0))</f>
        <v/>
      </c>
      <c r="L15" s="333" t="str">
        <f>IF(ISERROR(VLOOKUP(J15,人事资料!D:AR,27,0)),"",VLOOKUP(J15,人事资料!D:AR,27,0))</f>
        <v/>
      </c>
      <c r="M15" s="334" t="str">
        <f t="shared" si="1"/>
        <v/>
      </c>
      <c r="N15" s="336"/>
      <c r="O15" s="336"/>
      <c r="P15" s="337"/>
      <c r="Q15" s="402"/>
      <c r="R15" s="402"/>
      <c r="S15" s="401">
        <f t="shared" si="2"/>
        <v>0</v>
      </c>
      <c r="T15" s="402"/>
      <c r="U15" s="402"/>
      <c r="V15" s="401">
        <f t="shared" si="3"/>
        <v>0</v>
      </c>
      <c r="W15" s="402"/>
      <c r="X15" s="402"/>
      <c r="Y15" s="401">
        <f t="shared" si="4"/>
        <v>0</v>
      </c>
      <c r="Z15" s="402"/>
      <c r="AA15" s="402"/>
      <c r="AB15" s="401">
        <f t="shared" si="5"/>
        <v>0</v>
      </c>
      <c r="AC15" s="402"/>
      <c r="AD15" s="402"/>
      <c r="AE15" s="401">
        <f t="shared" si="6"/>
        <v>0</v>
      </c>
      <c r="AF15" s="402"/>
      <c r="AG15" s="402"/>
      <c r="AH15" s="401">
        <f t="shared" si="7"/>
        <v>0</v>
      </c>
      <c r="AI15" s="403"/>
      <c r="AJ15" s="404"/>
      <c r="AK15" s="401">
        <f t="shared" si="8"/>
        <v>0</v>
      </c>
      <c r="AL15" s="402"/>
      <c r="AM15" s="402"/>
      <c r="AN15" s="401">
        <f t="shared" si="9"/>
        <v>0</v>
      </c>
      <c r="AO15" s="405">
        <f t="shared" si="10"/>
        <v>0</v>
      </c>
      <c r="AP15" s="346"/>
      <c r="AQ15" s="346"/>
      <c r="AR15" s="347"/>
      <c r="AS15" s="347"/>
      <c r="AT15" s="327"/>
      <c r="AU15" s="346"/>
      <c r="AV15" s="346"/>
      <c r="AW15" s="346"/>
      <c r="AX15" s="346"/>
      <c r="AY15" s="346"/>
      <c r="AZ15" s="346"/>
      <c r="BA15" s="348">
        <f t="shared" si="11"/>
        <v>0</v>
      </c>
      <c r="BB15" s="350"/>
      <c r="BC15" s="350"/>
      <c r="BD15" s="350"/>
      <c r="BE15" s="350"/>
      <c r="BF15" s="348">
        <f t="shared" si="12"/>
        <v>0</v>
      </c>
      <c r="BG15" s="348">
        <f t="shared" si="13"/>
        <v>0</v>
      </c>
      <c r="BH15" s="357"/>
      <c r="BI15" s="359"/>
      <c r="BJ15" s="352">
        <f>IF(G15="外教",ROUND(MAX((BG15-BH15-BI15-4800)*{0.03,0.1,0.2,0.25,0.3,0.35,0.45}-{0,105,555,1005,2755,5505,13505},0),2),ROUND(MAX((BG15-BH15-BI15-3500)*{0.03,0.1,0.2,0.25,0.3,0.35,0.45}-{0,105,555,1005,2755,5505,13505},0),2))</f>
        <v>0</v>
      </c>
      <c r="BK15" s="315">
        <f t="shared" si="14"/>
        <v>0</v>
      </c>
      <c r="BL15" s="349"/>
      <c r="BO15" s="174">
        <f t="shared" si="0"/>
        <v>0</v>
      </c>
      <c r="BP15" s="353" t="str">
        <f t="shared" si="15"/>
        <v/>
      </c>
    </row>
    <row r="16" spans="1:80" ht="15" customHeight="1">
      <c r="A16" s="327">
        <v>10</v>
      </c>
      <c r="B16" s="329" t="str">
        <f t="shared" si="16"/>
        <v/>
      </c>
      <c r="C16" s="329" t="str">
        <f t="shared" si="17"/>
        <v/>
      </c>
      <c r="D16" s="329" t="str">
        <f t="shared" si="18"/>
        <v/>
      </c>
      <c r="E16" s="329"/>
      <c r="F16" s="361"/>
      <c r="G16" s="329"/>
      <c r="H16" s="329"/>
      <c r="I16" s="329"/>
      <c r="J16" s="363"/>
      <c r="K16" s="332" t="str">
        <f>IF(ISERROR(VLOOKUP(J16,人事资料!D:AR,26,0)),"",VLOOKUP(J16,人事资料!D:AR,26,0))</f>
        <v/>
      </c>
      <c r="L16" s="333" t="str">
        <f>IF(ISERROR(VLOOKUP(J16,人事资料!D:AR,27,0)),"",VLOOKUP(J16,人事资料!D:AR,27,0))</f>
        <v/>
      </c>
      <c r="M16" s="334" t="str">
        <f t="shared" si="1"/>
        <v/>
      </c>
      <c r="N16" s="336"/>
      <c r="O16" s="336"/>
      <c r="P16" s="337"/>
      <c r="Q16" s="402"/>
      <c r="R16" s="402"/>
      <c r="S16" s="401">
        <f t="shared" si="2"/>
        <v>0</v>
      </c>
      <c r="T16" s="402"/>
      <c r="U16" s="402"/>
      <c r="V16" s="401">
        <f t="shared" si="3"/>
        <v>0</v>
      </c>
      <c r="W16" s="402"/>
      <c r="X16" s="402"/>
      <c r="Y16" s="401">
        <f t="shared" si="4"/>
        <v>0</v>
      </c>
      <c r="Z16" s="402"/>
      <c r="AA16" s="402"/>
      <c r="AB16" s="401">
        <f t="shared" si="5"/>
        <v>0</v>
      </c>
      <c r="AC16" s="402"/>
      <c r="AD16" s="402"/>
      <c r="AE16" s="401">
        <f t="shared" si="6"/>
        <v>0</v>
      </c>
      <c r="AF16" s="402"/>
      <c r="AG16" s="402"/>
      <c r="AH16" s="401">
        <f t="shared" si="7"/>
        <v>0</v>
      </c>
      <c r="AI16" s="403"/>
      <c r="AJ16" s="404"/>
      <c r="AK16" s="401">
        <f t="shared" si="8"/>
        <v>0</v>
      </c>
      <c r="AL16" s="402"/>
      <c r="AM16" s="402"/>
      <c r="AN16" s="401">
        <f t="shared" si="9"/>
        <v>0</v>
      </c>
      <c r="AO16" s="405">
        <f t="shared" si="10"/>
        <v>0</v>
      </c>
      <c r="AP16" s="346"/>
      <c r="AQ16" s="346"/>
      <c r="AR16" s="347"/>
      <c r="AS16" s="347"/>
      <c r="AT16" s="327"/>
      <c r="AU16" s="346"/>
      <c r="AV16" s="346"/>
      <c r="AW16" s="346"/>
      <c r="AX16" s="346"/>
      <c r="AY16" s="346"/>
      <c r="AZ16" s="346"/>
      <c r="BA16" s="348">
        <f t="shared" si="11"/>
        <v>0</v>
      </c>
      <c r="BB16" s="350"/>
      <c r="BC16" s="350"/>
      <c r="BD16" s="350"/>
      <c r="BE16" s="350"/>
      <c r="BF16" s="348">
        <f t="shared" si="12"/>
        <v>0</v>
      </c>
      <c r="BG16" s="348">
        <f t="shared" si="13"/>
        <v>0</v>
      </c>
      <c r="BH16" s="357"/>
      <c r="BI16" s="359"/>
      <c r="BJ16" s="352">
        <f>IF(G16="外教",ROUND(MAX((BG16-BH16-BI16-4800)*{0.03,0.1,0.2,0.25,0.3,0.35,0.45}-{0,105,555,1005,2755,5505,13505},0),2),ROUND(MAX((BG16-BH16-BI16-3500)*{0.03,0.1,0.2,0.25,0.3,0.35,0.45}-{0,105,555,1005,2755,5505,13505},0),2))</f>
        <v>0</v>
      </c>
      <c r="BK16" s="315">
        <f t="shared" si="14"/>
        <v>0</v>
      </c>
      <c r="BL16" s="349"/>
      <c r="BO16" s="174">
        <f t="shared" si="0"/>
        <v>0</v>
      </c>
      <c r="BP16" s="353" t="str">
        <f t="shared" si="15"/>
        <v/>
      </c>
    </row>
    <row r="17" spans="1:80" ht="15" customHeight="1">
      <c r="A17" s="327">
        <v>11</v>
      </c>
      <c r="B17" s="329" t="str">
        <f t="shared" si="16"/>
        <v/>
      </c>
      <c r="C17" s="329" t="str">
        <f t="shared" si="17"/>
        <v/>
      </c>
      <c r="D17" s="329" t="str">
        <f t="shared" si="18"/>
        <v/>
      </c>
      <c r="E17" s="329"/>
      <c r="F17" s="361"/>
      <c r="G17" s="329"/>
      <c r="H17" s="329"/>
      <c r="I17" s="329"/>
      <c r="J17" s="363"/>
      <c r="K17" s="332" t="str">
        <f>IF(ISERROR(VLOOKUP(J17,人事资料!D:AR,26,0)),"",VLOOKUP(J17,人事资料!D:AR,26,0))</f>
        <v/>
      </c>
      <c r="L17" s="333" t="str">
        <f>IF(ISERROR(VLOOKUP(J17,人事资料!D:AR,27,0)),"",VLOOKUP(J17,人事资料!D:AR,27,0))</f>
        <v/>
      </c>
      <c r="M17" s="334" t="str">
        <f t="shared" si="1"/>
        <v/>
      </c>
      <c r="N17" s="336"/>
      <c r="O17" s="336"/>
      <c r="P17" s="337"/>
      <c r="Q17" s="402"/>
      <c r="R17" s="402"/>
      <c r="S17" s="401">
        <f t="shared" si="2"/>
        <v>0</v>
      </c>
      <c r="T17" s="402"/>
      <c r="U17" s="402"/>
      <c r="V17" s="401">
        <f t="shared" si="3"/>
        <v>0</v>
      </c>
      <c r="W17" s="402"/>
      <c r="X17" s="402"/>
      <c r="Y17" s="401">
        <f t="shared" si="4"/>
        <v>0</v>
      </c>
      <c r="Z17" s="402"/>
      <c r="AA17" s="402"/>
      <c r="AB17" s="401">
        <f t="shared" si="5"/>
        <v>0</v>
      </c>
      <c r="AC17" s="402"/>
      <c r="AD17" s="402"/>
      <c r="AE17" s="401">
        <f t="shared" si="6"/>
        <v>0</v>
      </c>
      <c r="AF17" s="402"/>
      <c r="AG17" s="402"/>
      <c r="AH17" s="401">
        <f t="shared" si="7"/>
        <v>0</v>
      </c>
      <c r="AI17" s="403"/>
      <c r="AJ17" s="404"/>
      <c r="AK17" s="401">
        <f t="shared" si="8"/>
        <v>0</v>
      </c>
      <c r="AL17" s="402"/>
      <c r="AM17" s="402"/>
      <c r="AN17" s="401">
        <f t="shared" si="9"/>
        <v>0</v>
      </c>
      <c r="AO17" s="405">
        <f t="shared" si="10"/>
        <v>0</v>
      </c>
      <c r="AP17" s="346"/>
      <c r="AQ17" s="346"/>
      <c r="AR17" s="347"/>
      <c r="AS17" s="347"/>
      <c r="AT17" s="327"/>
      <c r="AU17" s="346"/>
      <c r="AV17" s="346"/>
      <c r="AW17" s="346"/>
      <c r="AX17" s="346"/>
      <c r="AY17" s="346"/>
      <c r="AZ17" s="346"/>
      <c r="BA17" s="348">
        <f t="shared" si="11"/>
        <v>0</v>
      </c>
      <c r="BB17" s="350"/>
      <c r="BC17" s="350"/>
      <c r="BD17" s="350"/>
      <c r="BE17" s="350"/>
      <c r="BF17" s="348">
        <f t="shared" si="12"/>
        <v>0</v>
      </c>
      <c r="BG17" s="348">
        <f t="shared" si="13"/>
        <v>0</v>
      </c>
      <c r="BH17" s="357"/>
      <c r="BI17" s="359"/>
      <c r="BJ17" s="352">
        <f>IF(G17="外教",ROUND(MAX((BG17-BH17-BI17-4800)*{0.03,0.1,0.2,0.25,0.3,0.35,0.45}-{0,105,555,1005,2755,5505,13505},0),2),ROUND(MAX((BG17-BH17-BI17-3500)*{0.03,0.1,0.2,0.25,0.3,0.35,0.45}-{0,105,555,1005,2755,5505,13505},0),2))</f>
        <v>0</v>
      </c>
      <c r="BK17" s="315">
        <f t="shared" si="14"/>
        <v>0</v>
      </c>
      <c r="BL17" s="349"/>
      <c r="BO17" s="174">
        <f t="shared" si="0"/>
        <v>0</v>
      </c>
      <c r="BP17" s="353" t="str">
        <f t="shared" si="15"/>
        <v/>
      </c>
    </row>
    <row r="18" spans="1:80" ht="15" customHeight="1">
      <c r="A18" s="327">
        <v>12</v>
      </c>
      <c r="B18" s="329" t="str">
        <f t="shared" si="16"/>
        <v/>
      </c>
      <c r="C18" s="329" t="str">
        <f t="shared" si="17"/>
        <v/>
      </c>
      <c r="D18" s="329" t="str">
        <f t="shared" si="18"/>
        <v/>
      </c>
      <c r="E18" s="329"/>
      <c r="F18" s="361"/>
      <c r="G18" s="329"/>
      <c r="H18" s="329"/>
      <c r="I18" s="329"/>
      <c r="J18" s="363"/>
      <c r="K18" s="332" t="str">
        <f>IF(ISERROR(VLOOKUP(J18,人事资料!D:AR,26,0)),"",VLOOKUP(J18,人事资料!D:AR,26,0))</f>
        <v/>
      </c>
      <c r="L18" s="333" t="str">
        <f>IF(ISERROR(VLOOKUP(J18,人事资料!D:AR,27,0)),"",VLOOKUP(J18,人事资料!D:AR,27,0))</f>
        <v/>
      </c>
      <c r="M18" s="334" t="str">
        <f t="shared" si="1"/>
        <v/>
      </c>
      <c r="N18" s="336"/>
      <c r="O18" s="336"/>
      <c r="P18" s="337"/>
      <c r="Q18" s="402"/>
      <c r="R18" s="402"/>
      <c r="S18" s="401">
        <f t="shared" si="2"/>
        <v>0</v>
      </c>
      <c r="T18" s="402"/>
      <c r="U18" s="402"/>
      <c r="V18" s="401">
        <f t="shared" si="3"/>
        <v>0</v>
      </c>
      <c r="W18" s="402"/>
      <c r="X18" s="402"/>
      <c r="Y18" s="401">
        <f t="shared" si="4"/>
        <v>0</v>
      </c>
      <c r="Z18" s="402"/>
      <c r="AA18" s="402"/>
      <c r="AB18" s="401">
        <f t="shared" si="5"/>
        <v>0</v>
      </c>
      <c r="AC18" s="402"/>
      <c r="AD18" s="402"/>
      <c r="AE18" s="401">
        <f t="shared" si="6"/>
        <v>0</v>
      </c>
      <c r="AF18" s="402"/>
      <c r="AG18" s="402"/>
      <c r="AH18" s="401">
        <f t="shared" si="7"/>
        <v>0</v>
      </c>
      <c r="AI18" s="403"/>
      <c r="AJ18" s="404"/>
      <c r="AK18" s="401">
        <f t="shared" si="8"/>
        <v>0</v>
      </c>
      <c r="AL18" s="402"/>
      <c r="AM18" s="402"/>
      <c r="AN18" s="401">
        <f t="shared" si="9"/>
        <v>0</v>
      </c>
      <c r="AO18" s="405">
        <f t="shared" si="10"/>
        <v>0</v>
      </c>
      <c r="AP18" s="346"/>
      <c r="AQ18" s="346"/>
      <c r="AR18" s="347"/>
      <c r="AS18" s="347"/>
      <c r="AT18" s="327"/>
      <c r="AU18" s="346"/>
      <c r="AV18" s="346"/>
      <c r="AW18" s="346"/>
      <c r="AX18" s="346"/>
      <c r="AY18" s="346"/>
      <c r="AZ18" s="346"/>
      <c r="BA18" s="348">
        <f t="shared" si="11"/>
        <v>0</v>
      </c>
      <c r="BB18" s="350"/>
      <c r="BC18" s="350"/>
      <c r="BD18" s="350"/>
      <c r="BE18" s="350"/>
      <c r="BF18" s="348">
        <f t="shared" si="12"/>
        <v>0</v>
      </c>
      <c r="BG18" s="348">
        <f t="shared" si="13"/>
        <v>0</v>
      </c>
      <c r="BH18" s="357"/>
      <c r="BI18" s="359"/>
      <c r="BJ18" s="352">
        <f>IF(G18="外教",ROUND(MAX((BG18-BH18-BI18-4800)*{0.03,0.1,0.2,0.25,0.3,0.35,0.45}-{0,105,555,1005,2755,5505,13505},0),2),ROUND(MAX((BG18-BH18-BI18-3500)*{0.03,0.1,0.2,0.25,0.3,0.35,0.45}-{0,105,555,1005,2755,5505,13505},0),2))</f>
        <v>0</v>
      </c>
      <c r="BK18" s="315">
        <f t="shared" si="14"/>
        <v>0</v>
      </c>
      <c r="BL18" s="349"/>
      <c r="BO18" s="174">
        <f t="shared" si="0"/>
        <v>0</v>
      </c>
      <c r="BP18" s="353" t="str">
        <f t="shared" si="15"/>
        <v/>
      </c>
    </row>
    <row r="19" spans="1:80" ht="15" customHeight="1">
      <c r="A19" s="327">
        <v>13</v>
      </c>
      <c r="B19" s="329" t="str">
        <f t="shared" si="16"/>
        <v/>
      </c>
      <c r="C19" s="329" t="str">
        <f t="shared" si="17"/>
        <v/>
      </c>
      <c r="D19" s="329" t="str">
        <f t="shared" si="18"/>
        <v/>
      </c>
      <c r="E19" s="329"/>
      <c r="F19" s="330"/>
      <c r="G19" s="329"/>
      <c r="H19" s="329"/>
      <c r="I19" s="329"/>
      <c r="J19" s="363"/>
      <c r="K19" s="332" t="str">
        <f>IF(ISERROR(VLOOKUP(J19,人事资料!D:AR,26,0)),"",VLOOKUP(J19,人事资料!D:AR,26,0))</f>
        <v/>
      </c>
      <c r="L19" s="333" t="str">
        <f>IF(ISERROR(VLOOKUP(J19,人事资料!D:AR,27,0)),"",VLOOKUP(J19,人事资料!D:AR,27,0))</f>
        <v/>
      </c>
      <c r="M19" s="334" t="str">
        <f t="shared" si="1"/>
        <v/>
      </c>
      <c r="N19" s="336"/>
      <c r="O19" s="336"/>
      <c r="P19" s="337"/>
      <c r="Q19" s="402"/>
      <c r="R19" s="402"/>
      <c r="S19" s="401">
        <f t="shared" si="2"/>
        <v>0</v>
      </c>
      <c r="T19" s="402"/>
      <c r="U19" s="402"/>
      <c r="V19" s="401">
        <f t="shared" si="3"/>
        <v>0</v>
      </c>
      <c r="W19" s="402"/>
      <c r="X19" s="402"/>
      <c r="Y19" s="401">
        <f t="shared" si="4"/>
        <v>0</v>
      </c>
      <c r="Z19" s="402"/>
      <c r="AA19" s="402"/>
      <c r="AB19" s="401">
        <f t="shared" si="5"/>
        <v>0</v>
      </c>
      <c r="AC19" s="402"/>
      <c r="AD19" s="402"/>
      <c r="AE19" s="401">
        <f t="shared" si="6"/>
        <v>0</v>
      </c>
      <c r="AF19" s="402"/>
      <c r="AG19" s="402"/>
      <c r="AH19" s="401">
        <f t="shared" si="7"/>
        <v>0</v>
      </c>
      <c r="AI19" s="403"/>
      <c r="AJ19" s="404"/>
      <c r="AK19" s="401">
        <f t="shared" si="8"/>
        <v>0</v>
      </c>
      <c r="AL19" s="402"/>
      <c r="AM19" s="402"/>
      <c r="AN19" s="401">
        <f t="shared" si="9"/>
        <v>0</v>
      </c>
      <c r="AO19" s="405">
        <f t="shared" si="10"/>
        <v>0</v>
      </c>
      <c r="AP19" s="346"/>
      <c r="AQ19" s="346"/>
      <c r="AR19" s="347"/>
      <c r="AS19" s="347"/>
      <c r="AT19" s="327"/>
      <c r="AU19" s="346"/>
      <c r="AV19" s="346"/>
      <c r="AW19" s="346"/>
      <c r="AX19" s="346"/>
      <c r="AY19" s="346"/>
      <c r="AZ19" s="346"/>
      <c r="BA19" s="348">
        <f t="shared" si="11"/>
        <v>0</v>
      </c>
      <c r="BB19" s="350"/>
      <c r="BC19" s="350"/>
      <c r="BD19" s="350"/>
      <c r="BE19" s="350"/>
      <c r="BF19" s="348">
        <f t="shared" si="12"/>
        <v>0</v>
      </c>
      <c r="BG19" s="348">
        <f t="shared" si="13"/>
        <v>0</v>
      </c>
      <c r="BH19" s="357"/>
      <c r="BI19" s="359"/>
      <c r="BJ19" s="352">
        <f>IF(G19="外教",ROUND(MAX((BG19-BH19-BI19-4800)*{0.03,0.1,0.2,0.25,0.3,0.35,0.45}-{0,105,555,1005,2755,5505,13505},0),2),ROUND(MAX((BG19-BH19-BI19-3500)*{0.03,0.1,0.2,0.25,0.3,0.35,0.45}-{0,105,555,1005,2755,5505,13505},0),2))</f>
        <v>0</v>
      </c>
      <c r="BK19" s="315">
        <f t="shared" si="14"/>
        <v>0</v>
      </c>
      <c r="BL19" s="349"/>
      <c r="BO19" s="174">
        <f t="shared" si="0"/>
        <v>0</v>
      </c>
      <c r="BP19" s="353" t="str">
        <f t="shared" si="15"/>
        <v/>
      </c>
    </row>
    <row r="20" spans="1:80" ht="15" customHeight="1">
      <c r="A20" s="327">
        <v>14</v>
      </c>
      <c r="B20" s="329" t="str">
        <f t="shared" si="16"/>
        <v/>
      </c>
      <c r="C20" s="329" t="str">
        <f t="shared" si="17"/>
        <v/>
      </c>
      <c r="D20" s="329" t="str">
        <f t="shared" si="18"/>
        <v/>
      </c>
      <c r="E20" s="329"/>
      <c r="F20" s="330"/>
      <c r="G20" s="329"/>
      <c r="H20" s="329"/>
      <c r="I20" s="329"/>
      <c r="J20" s="363"/>
      <c r="K20" s="332" t="str">
        <f>IF(ISERROR(VLOOKUP(J20,人事资料!D:AR,26,0)),"",VLOOKUP(J20,人事资料!D:AR,26,0))</f>
        <v/>
      </c>
      <c r="L20" s="333" t="str">
        <f>IF(ISERROR(VLOOKUP(J20,人事资料!D:AR,27,0)),"",VLOOKUP(J20,人事资料!D:AR,27,0))</f>
        <v/>
      </c>
      <c r="M20" s="334" t="str">
        <f t="shared" si="1"/>
        <v/>
      </c>
      <c r="N20" s="336"/>
      <c r="O20" s="336"/>
      <c r="P20" s="337"/>
      <c r="Q20" s="402"/>
      <c r="R20" s="402"/>
      <c r="S20" s="401">
        <f t="shared" si="2"/>
        <v>0</v>
      </c>
      <c r="T20" s="402"/>
      <c r="U20" s="402"/>
      <c r="V20" s="401">
        <f t="shared" si="3"/>
        <v>0</v>
      </c>
      <c r="W20" s="402"/>
      <c r="X20" s="402"/>
      <c r="Y20" s="401">
        <f t="shared" si="4"/>
        <v>0</v>
      </c>
      <c r="Z20" s="402"/>
      <c r="AA20" s="402"/>
      <c r="AB20" s="401">
        <f t="shared" si="5"/>
        <v>0</v>
      </c>
      <c r="AC20" s="402"/>
      <c r="AD20" s="402"/>
      <c r="AE20" s="401">
        <f t="shared" si="6"/>
        <v>0</v>
      </c>
      <c r="AF20" s="402"/>
      <c r="AG20" s="402"/>
      <c r="AH20" s="401">
        <f t="shared" si="7"/>
        <v>0</v>
      </c>
      <c r="AI20" s="403"/>
      <c r="AJ20" s="404"/>
      <c r="AK20" s="401">
        <f t="shared" si="8"/>
        <v>0</v>
      </c>
      <c r="AL20" s="402"/>
      <c r="AM20" s="402"/>
      <c r="AN20" s="401">
        <f t="shared" si="9"/>
        <v>0</v>
      </c>
      <c r="AO20" s="405">
        <f t="shared" si="10"/>
        <v>0</v>
      </c>
      <c r="AP20" s="346"/>
      <c r="AQ20" s="346"/>
      <c r="AR20" s="347"/>
      <c r="AS20" s="347"/>
      <c r="AT20" s="327"/>
      <c r="AU20" s="346"/>
      <c r="AV20" s="346"/>
      <c r="AW20" s="346"/>
      <c r="AX20" s="346"/>
      <c r="AY20" s="346"/>
      <c r="AZ20" s="346"/>
      <c r="BA20" s="348">
        <f t="shared" si="11"/>
        <v>0</v>
      </c>
      <c r="BB20" s="350"/>
      <c r="BC20" s="350"/>
      <c r="BD20" s="350"/>
      <c r="BE20" s="350"/>
      <c r="BF20" s="348">
        <f t="shared" si="12"/>
        <v>0</v>
      </c>
      <c r="BG20" s="348">
        <f t="shared" si="13"/>
        <v>0</v>
      </c>
      <c r="BH20" s="357"/>
      <c r="BI20" s="359"/>
      <c r="BJ20" s="352">
        <f>IF(G20="外教",ROUND(MAX((BG20-BH20-BI20-4800)*{0.03,0.1,0.2,0.25,0.3,0.35,0.45}-{0,105,555,1005,2755,5505,13505},0),2),ROUND(MAX((BG20-BH20-BI20-3500)*{0.03,0.1,0.2,0.25,0.3,0.35,0.45}-{0,105,555,1005,2755,5505,13505},0),2))</f>
        <v>0</v>
      </c>
      <c r="BK20" s="315">
        <f t="shared" si="14"/>
        <v>0</v>
      </c>
      <c r="BL20" s="349"/>
      <c r="BO20" s="174">
        <f t="shared" si="0"/>
        <v>0</v>
      </c>
      <c r="BP20" s="353" t="str">
        <f t="shared" si="15"/>
        <v/>
      </c>
    </row>
    <row r="21" spans="1:80" s="170" customFormat="1" ht="23.25" customHeight="1">
      <c r="A21" s="601" t="s">
        <v>113</v>
      </c>
      <c r="B21" s="602"/>
      <c r="C21" s="602"/>
      <c r="D21" s="602"/>
      <c r="E21" s="602"/>
      <c r="F21" s="602"/>
      <c r="G21" s="602"/>
      <c r="H21" s="602"/>
      <c r="I21" s="602"/>
      <c r="J21" s="602"/>
      <c r="K21" s="602"/>
      <c r="L21" s="602"/>
      <c r="M21" s="602"/>
      <c r="N21" s="602"/>
      <c r="O21" s="602"/>
      <c r="P21" s="603"/>
      <c r="Q21" s="345">
        <f t="shared" ref="Q21:X21" si="19">SUM(Q7:Q20)</f>
        <v>236</v>
      </c>
      <c r="R21" s="345">
        <f t="shared" si="19"/>
        <v>3</v>
      </c>
      <c r="S21" s="406">
        <f t="shared" si="19"/>
        <v>708</v>
      </c>
      <c r="T21" s="345">
        <f t="shared" si="19"/>
        <v>9</v>
      </c>
      <c r="U21" s="345">
        <f t="shared" si="19"/>
        <v>15</v>
      </c>
      <c r="V21" s="406">
        <f t="shared" si="19"/>
        <v>135</v>
      </c>
      <c r="W21" s="345">
        <f t="shared" si="19"/>
        <v>210</v>
      </c>
      <c r="X21" s="345">
        <f t="shared" si="19"/>
        <v>0.5</v>
      </c>
      <c r="Y21" s="406">
        <f t="shared" ref="Y21:AR21" si="20">SUM(Y7:Y20)</f>
        <v>105</v>
      </c>
      <c r="Z21" s="345">
        <f t="shared" si="20"/>
        <v>0</v>
      </c>
      <c r="AA21" s="345">
        <f t="shared" si="20"/>
        <v>0</v>
      </c>
      <c r="AB21" s="406">
        <f>SUM(AB7:AB20)</f>
        <v>0</v>
      </c>
      <c r="AC21" s="345">
        <f t="shared" si="20"/>
        <v>0</v>
      </c>
      <c r="AD21" s="345">
        <f t="shared" si="20"/>
        <v>0</v>
      </c>
      <c r="AE21" s="406">
        <f t="shared" si="20"/>
        <v>0</v>
      </c>
      <c r="AF21" s="345">
        <f t="shared" si="20"/>
        <v>0</v>
      </c>
      <c r="AG21" s="345">
        <f t="shared" si="20"/>
        <v>0</v>
      </c>
      <c r="AH21" s="345">
        <f t="shared" si="20"/>
        <v>0</v>
      </c>
      <c r="AI21" s="345">
        <f t="shared" si="20"/>
        <v>154390</v>
      </c>
      <c r="AJ21" s="407">
        <f t="shared" si="20"/>
        <v>6.0000000000000001E-3</v>
      </c>
      <c r="AK21" s="345">
        <f t="shared" si="20"/>
        <v>308.78000000000003</v>
      </c>
      <c r="AL21" s="345">
        <f t="shared" si="20"/>
        <v>0</v>
      </c>
      <c r="AM21" s="345">
        <f t="shared" si="20"/>
        <v>0</v>
      </c>
      <c r="AN21" s="345">
        <f t="shared" si="20"/>
        <v>0</v>
      </c>
      <c r="AO21" s="345">
        <f t="shared" si="20"/>
        <v>1256.78</v>
      </c>
      <c r="AP21" s="345">
        <f t="shared" si="20"/>
        <v>1100</v>
      </c>
      <c r="AQ21" s="345">
        <f t="shared" si="20"/>
        <v>0</v>
      </c>
      <c r="AR21" s="345">
        <f t="shared" si="20"/>
        <v>0</v>
      </c>
      <c r="AS21" s="345"/>
      <c r="AT21" s="345">
        <f t="shared" ref="AT21:BK21" si="21">SUM(AT7:AT20)</f>
        <v>0</v>
      </c>
      <c r="AU21" s="345">
        <f t="shared" si="21"/>
        <v>100</v>
      </c>
      <c r="AV21" s="345">
        <f t="shared" si="21"/>
        <v>0</v>
      </c>
      <c r="AW21" s="345">
        <f t="shared" si="21"/>
        <v>0</v>
      </c>
      <c r="AX21" s="345">
        <f t="shared" si="21"/>
        <v>0</v>
      </c>
      <c r="AY21" s="345">
        <f t="shared" si="21"/>
        <v>0</v>
      </c>
      <c r="AZ21" s="345">
        <f t="shared" si="21"/>
        <v>0</v>
      </c>
      <c r="BA21" s="345">
        <f t="shared" si="21"/>
        <v>2456.7799999999997</v>
      </c>
      <c r="BB21" s="345">
        <f t="shared" si="21"/>
        <v>0</v>
      </c>
      <c r="BC21" s="345">
        <f t="shared" si="21"/>
        <v>0</v>
      </c>
      <c r="BD21" s="345">
        <f t="shared" si="21"/>
        <v>0</v>
      </c>
      <c r="BE21" s="345">
        <f t="shared" si="21"/>
        <v>0</v>
      </c>
      <c r="BF21" s="345">
        <f t="shared" si="21"/>
        <v>0</v>
      </c>
      <c r="BG21" s="345">
        <f t="shared" si="21"/>
        <v>2456.7799999999997</v>
      </c>
      <c r="BH21" s="345">
        <f t="shared" si="21"/>
        <v>100</v>
      </c>
      <c r="BI21" s="345">
        <f t="shared" si="21"/>
        <v>325.37</v>
      </c>
      <c r="BJ21" s="345">
        <f t="shared" si="21"/>
        <v>0</v>
      </c>
      <c r="BK21" s="345">
        <f t="shared" si="21"/>
        <v>2031.4099999999999</v>
      </c>
      <c r="BL21" s="345"/>
      <c r="BM21" s="172"/>
      <c r="BN21" s="172"/>
      <c r="BO21" s="172"/>
      <c r="BP21" s="172"/>
      <c r="BQ21" s="172"/>
      <c r="BR21" s="172"/>
      <c r="BS21" s="172"/>
      <c r="BT21" s="172"/>
      <c r="BU21" s="172"/>
      <c r="BV21" s="172"/>
      <c r="BW21" s="172"/>
      <c r="BX21" s="172"/>
      <c r="BY21" s="172"/>
      <c r="BZ21" s="172"/>
      <c r="CA21" s="172"/>
      <c r="CB21" s="172"/>
    </row>
    <row r="22" spans="1:80" s="170" customFormat="1" ht="23.25" customHeight="1">
      <c r="A22" s="175"/>
      <c r="F22" s="175"/>
      <c r="G22" s="170" t="s">
        <v>114</v>
      </c>
      <c r="H22" s="604" t="s">
        <v>426</v>
      </c>
      <c r="I22" s="604"/>
      <c r="K22" s="175"/>
      <c r="L22" s="175"/>
      <c r="M22" s="218" t="s">
        <v>115</v>
      </c>
      <c r="N22" s="604" t="s">
        <v>1435</v>
      </c>
      <c r="O22" s="604"/>
      <c r="P22" s="175"/>
      <c r="Q22" s="605" t="s">
        <v>116</v>
      </c>
      <c r="R22" s="605"/>
      <c r="S22" s="604"/>
      <c r="T22" s="604"/>
      <c r="AF22" s="175"/>
      <c r="AG22" s="175"/>
      <c r="AH22" s="175"/>
      <c r="AI22" s="175"/>
      <c r="AJ22" s="175"/>
      <c r="AK22" s="175"/>
      <c r="AL22" s="175"/>
      <c r="AM22" s="175"/>
      <c r="AN22" s="175"/>
      <c r="AO22" s="175"/>
      <c r="AP22" s="175"/>
      <c r="AQ22" s="175"/>
      <c r="AR22" s="175"/>
      <c r="AS22" s="175"/>
      <c r="AT22" s="175"/>
      <c r="AU22" s="175"/>
      <c r="AV22" s="175"/>
      <c r="AW22" s="175"/>
      <c r="AX22" s="175"/>
      <c r="AY22" s="175">
        <f>3*12*60.84*0.105</f>
        <v>229.97520000000003</v>
      </c>
      <c r="AZ22" s="175">
        <f>1.5*2*12*73.46*0.13</f>
        <v>343.7928</v>
      </c>
      <c r="BA22" s="175">
        <f>1.5*6*12*60.84*0.08</f>
        <v>525.6576</v>
      </c>
      <c r="BB22" s="175"/>
      <c r="BF22" s="175"/>
      <c r="BG22" s="175"/>
      <c r="BI22" s="175"/>
      <c r="BJ22" s="175"/>
      <c r="BL22" s="175"/>
      <c r="BM22" s="172"/>
      <c r="BN22" s="172"/>
      <c r="BO22" s="172"/>
      <c r="BP22" s="172"/>
      <c r="BQ22" s="172"/>
      <c r="BR22" s="172"/>
      <c r="BS22" s="172"/>
      <c r="BT22" s="172"/>
      <c r="BU22" s="172"/>
      <c r="BV22" s="172"/>
      <c r="BW22" s="172"/>
      <c r="BX22" s="172"/>
      <c r="BY22" s="172"/>
      <c r="BZ22" s="172"/>
      <c r="CA22" s="172"/>
      <c r="CB22" s="172"/>
    </row>
    <row r="23" spans="1:80" ht="23.25" customHeight="1">
      <c r="B23" s="172" t="s">
        <v>117</v>
      </c>
      <c r="C23" s="173" t="s">
        <v>118</v>
      </c>
    </row>
    <row r="24" spans="1:80" ht="23.25" customHeight="1">
      <c r="A24" s="173"/>
      <c r="C24" s="173" t="s">
        <v>119</v>
      </c>
      <c r="P24" s="219"/>
      <c r="Q24" s="219"/>
      <c r="R24" s="219"/>
    </row>
    <row r="25" spans="1:80" ht="23.25" customHeight="1">
      <c r="A25" s="173"/>
      <c r="C25" s="173" t="s">
        <v>120</v>
      </c>
      <c r="P25" s="219"/>
      <c r="Q25" s="219"/>
      <c r="R25" s="219"/>
      <c r="CB25" s="170"/>
    </row>
    <row r="26" spans="1:80" ht="23.25" customHeight="1">
      <c r="A26" s="173"/>
      <c r="C26" s="173" t="s">
        <v>121</v>
      </c>
      <c r="P26" s="219"/>
      <c r="Q26" s="219"/>
      <c r="R26" s="219"/>
      <c r="CB26" s="170"/>
    </row>
    <row r="27" spans="1:80" ht="23.25" customHeight="1">
      <c r="A27" s="173"/>
      <c r="C27" s="172" t="s">
        <v>122</v>
      </c>
      <c r="P27" s="219"/>
      <c r="Q27" s="219"/>
      <c r="R27" s="219"/>
    </row>
    <row r="28" spans="1:80" ht="23.25" customHeight="1">
      <c r="A28" s="173"/>
      <c r="C28" s="172" t="s">
        <v>123</v>
      </c>
      <c r="P28" s="219"/>
      <c r="Q28" s="219"/>
      <c r="R28" s="219"/>
    </row>
    <row r="29" spans="1:80" ht="23.25" customHeight="1">
      <c r="A29" s="173"/>
    </row>
    <row r="30" spans="1:80" s="171" customFormat="1" ht="23.25" customHeight="1">
      <c r="A30" s="198"/>
      <c r="F30" s="199"/>
      <c r="G30" s="198"/>
      <c r="H30" s="198"/>
      <c r="I30" s="198"/>
      <c r="J30" s="199"/>
      <c r="K30" s="199"/>
      <c r="L30" s="199"/>
      <c r="M30" s="220"/>
      <c r="N30" s="221"/>
      <c r="O30" s="221"/>
      <c r="P30" s="220"/>
      <c r="AF30" s="199"/>
      <c r="AG30" s="199"/>
      <c r="AH30" s="199"/>
      <c r="AI30" s="279"/>
      <c r="AJ30" s="199"/>
      <c r="AK30" s="199"/>
      <c r="AL30" s="199"/>
      <c r="AM30" s="199"/>
      <c r="AN30" s="199"/>
      <c r="AO30" s="199"/>
      <c r="AP30" s="199"/>
      <c r="AQ30" s="199"/>
      <c r="AR30" s="199"/>
      <c r="AS30" s="199"/>
      <c r="AT30" s="199"/>
      <c r="AU30" s="199"/>
      <c r="AV30" s="199"/>
      <c r="AW30" s="199"/>
      <c r="AX30" s="199"/>
      <c r="AY30" s="199"/>
      <c r="AZ30" s="199"/>
      <c r="BA30" s="199"/>
      <c r="BB30" s="199"/>
      <c r="BF30" s="199"/>
      <c r="BG30" s="199"/>
      <c r="BI30" s="279"/>
      <c r="BJ30" s="279"/>
      <c r="BL30" s="199"/>
      <c r="BM30" s="172"/>
      <c r="BN30" s="172"/>
      <c r="BO30" s="172"/>
      <c r="BP30" s="172"/>
      <c r="BQ30" s="172"/>
      <c r="BR30" s="172"/>
      <c r="BS30" s="172"/>
      <c r="BT30" s="172"/>
      <c r="BU30" s="172"/>
      <c r="BV30" s="172"/>
      <c r="BW30" s="172"/>
      <c r="BX30" s="172"/>
      <c r="BY30" s="172"/>
      <c r="BZ30" s="172"/>
      <c r="CA30" s="172"/>
      <c r="CB30" s="172"/>
    </row>
    <row r="31" spans="1:80" s="171" customFormat="1" ht="23.25" customHeight="1">
      <c r="A31" s="199"/>
      <c r="B31" s="171" t="s">
        <v>124</v>
      </c>
      <c r="F31" s="199"/>
      <c r="G31" s="198"/>
      <c r="H31" s="198"/>
      <c r="I31" s="198"/>
      <c r="J31" s="199"/>
      <c r="K31" s="199"/>
      <c r="L31" s="199"/>
      <c r="M31" s="220"/>
      <c r="N31" s="221"/>
      <c r="O31" s="221"/>
      <c r="P31" s="220"/>
      <c r="AF31" s="199"/>
      <c r="AG31" s="199"/>
      <c r="AH31" s="199"/>
      <c r="AI31" s="279"/>
      <c r="AJ31" s="199"/>
      <c r="AK31" s="199"/>
      <c r="AL31" s="199"/>
      <c r="AM31" s="199"/>
      <c r="AN31" s="199"/>
      <c r="AO31" s="199"/>
      <c r="AP31" s="199"/>
      <c r="AQ31" s="199"/>
      <c r="AR31" s="199"/>
      <c r="AS31" s="199"/>
      <c r="AT31" s="199"/>
      <c r="AU31" s="199"/>
      <c r="AV31" s="199"/>
      <c r="AW31" s="199"/>
      <c r="AX31" s="199"/>
      <c r="AY31" s="199"/>
      <c r="AZ31" s="199"/>
      <c r="BA31" s="199"/>
      <c r="BB31" s="199"/>
      <c r="BF31" s="199"/>
      <c r="BG31" s="199"/>
      <c r="BI31" s="279"/>
      <c r="BJ31" s="279"/>
      <c r="BL31" s="199"/>
      <c r="BM31" s="172"/>
      <c r="BN31" s="172"/>
      <c r="BO31" s="172"/>
      <c r="BP31" s="172"/>
      <c r="BQ31" s="172"/>
      <c r="BR31" s="172"/>
      <c r="BS31" s="172"/>
      <c r="BT31" s="172"/>
      <c r="BU31" s="172"/>
      <c r="BV31" s="172"/>
      <c r="BW31" s="172"/>
      <c r="BX31" s="172"/>
      <c r="BY31" s="172"/>
      <c r="BZ31" s="172"/>
      <c r="CA31" s="172"/>
      <c r="CB31" s="172"/>
    </row>
    <row r="32" spans="1:80" s="171" customFormat="1" ht="23.25" customHeight="1">
      <c r="A32" s="199"/>
      <c r="B32" s="171" t="s">
        <v>125</v>
      </c>
      <c r="F32" s="199"/>
      <c r="G32" s="198"/>
      <c r="H32" s="198"/>
      <c r="I32" s="198"/>
      <c r="J32" s="199"/>
      <c r="K32" s="199"/>
      <c r="L32" s="199"/>
      <c r="M32" s="222" t="s">
        <v>126</v>
      </c>
      <c r="N32" s="221"/>
      <c r="O32" s="221"/>
      <c r="P32" s="220"/>
      <c r="AF32" s="199"/>
      <c r="AG32" s="199"/>
      <c r="AH32" s="199"/>
      <c r="AI32" s="279"/>
      <c r="AJ32" s="199"/>
      <c r="AK32" s="199"/>
      <c r="AL32" s="199"/>
      <c r="AM32" s="199"/>
      <c r="AN32" s="199"/>
      <c r="AO32" s="199"/>
      <c r="AP32" s="199"/>
      <c r="AQ32" s="199"/>
      <c r="AR32" s="199"/>
      <c r="AS32" s="199"/>
      <c r="AT32" s="199"/>
      <c r="AU32" s="199"/>
      <c r="AV32" s="199"/>
      <c r="AW32" s="199"/>
      <c r="AX32" s="199"/>
      <c r="AY32" s="199"/>
      <c r="AZ32" s="199"/>
      <c r="BA32" s="199"/>
      <c r="BB32" s="199"/>
      <c r="BF32" s="199"/>
      <c r="BG32" s="199"/>
      <c r="BI32" s="279"/>
      <c r="BJ32" s="279"/>
      <c r="BL32" s="199"/>
      <c r="BM32" s="172"/>
      <c r="BN32" s="172"/>
      <c r="BO32" s="172"/>
      <c r="BP32" s="172"/>
      <c r="BQ32" s="172"/>
      <c r="BR32" s="172"/>
      <c r="BS32" s="172"/>
      <c r="BT32" s="172"/>
      <c r="BU32" s="172"/>
      <c r="BV32" s="172"/>
      <c r="BW32" s="172"/>
      <c r="BX32" s="172"/>
      <c r="BY32" s="172"/>
      <c r="BZ32" s="172"/>
      <c r="CA32" s="172"/>
      <c r="CB32" s="172"/>
    </row>
    <row r="33" spans="1:80" s="171" customFormat="1" ht="23.25" customHeight="1">
      <c r="A33" s="199"/>
      <c r="B33" s="171" t="s">
        <v>127</v>
      </c>
      <c r="F33" s="199"/>
      <c r="G33" s="198"/>
      <c r="H33" s="198"/>
      <c r="I33" s="198"/>
      <c r="J33" s="199"/>
      <c r="K33" s="199"/>
      <c r="L33" s="199"/>
      <c r="M33" s="222" t="s">
        <v>125</v>
      </c>
      <c r="N33" s="221"/>
      <c r="O33" s="221"/>
      <c r="P33" s="220"/>
      <c r="AF33" s="199"/>
      <c r="AG33" s="199"/>
      <c r="AH33" s="199"/>
      <c r="AI33" s="279"/>
      <c r="AJ33" s="199"/>
      <c r="AK33" s="199"/>
      <c r="AL33" s="199"/>
      <c r="AM33" s="199"/>
      <c r="AN33" s="199"/>
      <c r="AO33" s="199"/>
      <c r="AP33" s="199"/>
      <c r="AQ33" s="199"/>
      <c r="AR33" s="199"/>
      <c r="AS33" s="199"/>
      <c r="AT33" s="199"/>
      <c r="AU33" s="199"/>
      <c r="AV33" s="199"/>
      <c r="AW33" s="199"/>
      <c r="AX33" s="199"/>
      <c r="AY33" s="199"/>
      <c r="AZ33" s="199"/>
      <c r="BA33" s="199"/>
      <c r="BB33" s="199"/>
      <c r="BF33" s="199"/>
      <c r="BG33" s="199"/>
      <c r="BI33" s="279"/>
      <c r="BJ33" s="279"/>
      <c r="BL33" s="199"/>
      <c r="BM33" s="172"/>
      <c r="BN33" s="172"/>
      <c r="BO33" s="172"/>
      <c r="BP33" s="172"/>
      <c r="BQ33" s="172"/>
      <c r="BR33" s="172"/>
      <c r="BS33" s="172"/>
      <c r="BT33" s="172"/>
      <c r="BU33" s="172"/>
      <c r="BV33" s="172"/>
      <c r="BW33" s="172"/>
      <c r="BX33" s="172"/>
      <c r="BY33" s="172"/>
      <c r="BZ33" s="172"/>
      <c r="CA33" s="172"/>
      <c r="CB33" s="172"/>
    </row>
    <row r="34" spans="1:80" s="171" customFormat="1" ht="23.25" customHeight="1">
      <c r="A34" s="199"/>
      <c r="F34" s="199"/>
      <c r="G34" s="198"/>
      <c r="H34" s="198"/>
      <c r="I34" s="198"/>
      <c r="J34" s="199"/>
      <c r="K34" s="199"/>
      <c r="L34" s="199"/>
      <c r="M34" s="220"/>
      <c r="N34" s="221"/>
      <c r="O34" s="221"/>
      <c r="P34" s="220"/>
      <c r="AF34" s="199"/>
      <c r="AG34" s="199"/>
      <c r="AH34" s="199"/>
      <c r="AI34" s="279"/>
      <c r="AJ34" s="199"/>
      <c r="AK34" s="199"/>
      <c r="AL34" s="199"/>
      <c r="AM34" s="199"/>
      <c r="AN34" s="199"/>
      <c r="AO34" s="199"/>
      <c r="AP34" s="199"/>
      <c r="AQ34" s="199"/>
      <c r="AR34" s="199"/>
      <c r="AS34" s="199"/>
      <c r="AT34" s="199"/>
      <c r="AU34" s="199"/>
      <c r="AV34" s="199"/>
      <c r="AW34" s="199"/>
      <c r="AX34" s="199"/>
      <c r="AY34" s="199"/>
      <c r="AZ34" s="199"/>
      <c r="BA34" s="199"/>
      <c r="BB34" s="199"/>
      <c r="BF34" s="199"/>
      <c r="BG34" s="199"/>
      <c r="BI34" s="279"/>
      <c r="BJ34" s="279"/>
      <c r="BL34" s="199"/>
      <c r="BM34" s="172"/>
      <c r="BN34" s="172"/>
      <c r="BO34" s="172"/>
      <c r="BP34" s="172"/>
      <c r="BQ34" s="172"/>
      <c r="BR34" s="172"/>
      <c r="BS34" s="172"/>
      <c r="BT34" s="172"/>
      <c r="BU34" s="172"/>
      <c r="BV34" s="172"/>
      <c r="BW34" s="172"/>
      <c r="BX34" s="172"/>
      <c r="BY34" s="172"/>
      <c r="BZ34" s="172"/>
      <c r="CA34" s="172"/>
      <c r="CB34" s="172"/>
    </row>
    <row r="35" spans="1:80" s="171" customFormat="1" ht="23.25" customHeight="1">
      <c r="A35" s="199"/>
      <c r="F35" s="199"/>
      <c r="G35" s="198"/>
      <c r="H35" s="198"/>
      <c r="I35" s="198"/>
      <c r="J35" s="199"/>
      <c r="K35" s="199"/>
      <c r="L35" s="199"/>
      <c r="M35" s="220"/>
      <c r="N35" s="221"/>
      <c r="O35" s="221"/>
      <c r="P35" s="220"/>
      <c r="AF35" s="199"/>
      <c r="AG35" s="199"/>
      <c r="AH35" s="199"/>
      <c r="AI35" s="279"/>
      <c r="AJ35" s="199"/>
      <c r="AK35" s="199"/>
      <c r="AL35" s="199"/>
      <c r="AM35" s="199"/>
      <c r="AN35" s="199"/>
      <c r="AO35" s="199"/>
      <c r="AP35" s="199"/>
      <c r="AQ35" s="199"/>
      <c r="AR35" s="199"/>
      <c r="AS35" s="199"/>
      <c r="AT35" s="199"/>
      <c r="AU35" s="199"/>
      <c r="AV35" s="199"/>
      <c r="AW35" s="199"/>
      <c r="AX35" s="199"/>
      <c r="AY35" s="199"/>
      <c r="AZ35" s="199"/>
      <c r="BA35" s="199"/>
      <c r="BB35" s="199"/>
      <c r="BF35" s="199"/>
      <c r="BG35" s="199"/>
      <c r="BI35" s="279"/>
      <c r="BJ35" s="279"/>
      <c r="BL35" s="199"/>
      <c r="BM35" s="172"/>
      <c r="BN35" s="172"/>
      <c r="BO35" s="172"/>
      <c r="BP35" s="172"/>
      <c r="BQ35" s="172"/>
      <c r="BR35" s="172"/>
      <c r="BS35" s="172"/>
      <c r="BT35" s="172"/>
      <c r="BU35" s="172"/>
      <c r="BV35" s="172"/>
      <c r="BW35" s="172"/>
      <c r="BX35" s="172"/>
      <c r="BY35" s="172"/>
      <c r="BZ35" s="172"/>
      <c r="CA35" s="172"/>
      <c r="CB35" s="172"/>
    </row>
    <row r="36" spans="1:80" s="171" customFormat="1" ht="23.25" customHeight="1">
      <c r="A36" s="199"/>
      <c r="F36" s="199"/>
      <c r="G36" s="198"/>
      <c r="H36" s="198"/>
      <c r="I36" s="198"/>
      <c r="J36" s="199"/>
      <c r="K36" s="199"/>
      <c r="L36" s="199"/>
      <c r="M36" s="220"/>
      <c r="N36" s="221"/>
      <c r="O36" s="221"/>
      <c r="P36" s="220"/>
      <c r="AF36" s="199"/>
      <c r="AG36" s="199"/>
      <c r="AH36" s="199"/>
      <c r="AI36" s="279"/>
      <c r="AJ36" s="199"/>
      <c r="AK36" s="199"/>
      <c r="AL36" s="199"/>
      <c r="AM36" s="199"/>
      <c r="AN36" s="199"/>
      <c r="AO36" s="199"/>
      <c r="AP36" s="199"/>
      <c r="AQ36" s="199"/>
      <c r="AR36" s="199"/>
      <c r="AS36" s="199"/>
      <c r="AT36" s="199"/>
      <c r="AU36" s="199"/>
      <c r="AV36" s="199"/>
      <c r="AW36" s="199"/>
      <c r="AX36" s="199"/>
      <c r="AY36" s="199"/>
      <c r="AZ36" s="199"/>
      <c r="BA36" s="199"/>
      <c r="BB36" s="199"/>
      <c r="BF36" s="199"/>
      <c r="BG36" s="199"/>
      <c r="BI36" s="279"/>
      <c r="BJ36" s="279"/>
      <c r="BL36" s="199"/>
      <c r="BM36" s="172"/>
      <c r="BN36" s="172"/>
      <c r="BO36" s="172"/>
      <c r="BP36" s="172"/>
      <c r="BQ36" s="172"/>
      <c r="BR36" s="172"/>
      <c r="BS36" s="172"/>
      <c r="BT36" s="172"/>
      <c r="BU36" s="172"/>
      <c r="BV36" s="172"/>
      <c r="BW36" s="172"/>
      <c r="BX36" s="172"/>
      <c r="BY36" s="172"/>
      <c r="BZ36" s="172"/>
      <c r="CA36" s="172"/>
      <c r="CB36" s="172"/>
    </row>
    <row r="37" spans="1:80" s="171" customFormat="1" ht="23.25" customHeight="1">
      <c r="A37" s="199"/>
      <c r="F37" s="199"/>
      <c r="G37" s="198"/>
      <c r="H37" s="198"/>
      <c r="I37" s="198"/>
      <c r="J37" s="199"/>
      <c r="K37" s="199"/>
      <c r="L37" s="199"/>
      <c r="M37" s="220"/>
      <c r="N37" s="221"/>
      <c r="O37" s="221"/>
      <c r="P37" s="220"/>
      <c r="AF37" s="199"/>
      <c r="AG37" s="199"/>
      <c r="AH37" s="199"/>
      <c r="AI37" s="279"/>
      <c r="AJ37" s="199"/>
      <c r="AK37" s="199"/>
      <c r="AL37" s="199"/>
      <c r="AM37" s="199"/>
      <c r="AN37" s="199"/>
      <c r="AO37" s="199"/>
      <c r="AP37" s="199"/>
      <c r="AQ37" s="199"/>
      <c r="AR37" s="199"/>
      <c r="AS37" s="199"/>
      <c r="AT37" s="199"/>
      <c r="AU37" s="199"/>
      <c r="AV37" s="199"/>
      <c r="AW37" s="199"/>
      <c r="AX37" s="199"/>
      <c r="AY37" s="199"/>
      <c r="AZ37" s="199"/>
      <c r="BA37" s="199"/>
      <c r="BB37" s="199"/>
      <c r="BF37" s="199"/>
      <c r="BG37" s="199"/>
      <c r="BI37" s="279"/>
      <c r="BJ37" s="279"/>
      <c r="BL37" s="199"/>
      <c r="BM37" s="172"/>
      <c r="BN37" s="172"/>
      <c r="BO37" s="172"/>
      <c r="BP37" s="172"/>
      <c r="BQ37" s="172"/>
      <c r="BR37" s="172"/>
      <c r="BS37" s="172"/>
      <c r="BT37" s="172"/>
      <c r="BU37" s="172"/>
      <c r="BV37" s="172"/>
      <c r="BW37" s="172"/>
      <c r="BX37" s="172"/>
      <c r="BY37" s="172"/>
      <c r="BZ37" s="172"/>
      <c r="CA37" s="172"/>
      <c r="CB37" s="172"/>
    </row>
    <row r="38" spans="1:80" s="171" customFormat="1" ht="23.25" customHeight="1">
      <c r="A38" s="199"/>
      <c r="F38" s="199"/>
      <c r="G38" s="198"/>
      <c r="H38" s="198"/>
      <c r="I38" s="198"/>
      <c r="J38" s="199"/>
      <c r="K38" s="199"/>
      <c r="L38" s="199"/>
      <c r="M38" s="220"/>
      <c r="N38" s="221"/>
      <c r="O38" s="221"/>
      <c r="P38" s="220"/>
      <c r="AF38" s="199"/>
      <c r="AG38" s="199"/>
      <c r="AH38" s="199"/>
      <c r="AI38" s="279"/>
      <c r="AJ38" s="199"/>
      <c r="AK38" s="199"/>
      <c r="AL38" s="199"/>
      <c r="AM38" s="199"/>
      <c r="AN38" s="199"/>
      <c r="AO38" s="199"/>
      <c r="AP38" s="199"/>
      <c r="AQ38" s="199"/>
      <c r="AR38" s="199"/>
      <c r="AS38" s="199"/>
      <c r="AT38" s="199"/>
      <c r="AU38" s="199"/>
      <c r="AV38" s="199"/>
      <c r="AW38" s="199"/>
      <c r="AX38" s="199"/>
      <c r="AY38" s="199"/>
      <c r="AZ38" s="199"/>
      <c r="BA38" s="199"/>
      <c r="BB38" s="199"/>
      <c r="BF38" s="199"/>
      <c r="BG38" s="199"/>
      <c r="BI38" s="279"/>
      <c r="BJ38" s="279"/>
      <c r="BL38" s="199"/>
      <c r="BM38" s="168"/>
      <c r="BN38" s="168"/>
      <c r="BO38" s="168"/>
      <c r="BP38" s="168"/>
      <c r="BQ38" s="168"/>
      <c r="BR38" s="168"/>
      <c r="BS38" s="168"/>
      <c r="BT38" s="168"/>
      <c r="BU38" s="168"/>
      <c r="BV38" s="168"/>
      <c r="BW38" s="168"/>
      <c r="BX38" s="168"/>
      <c r="BY38" s="168"/>
      <c r="BZ38" s="168"/>
      <c r="CA38" s="168"/>
      <c r="CB38" s="172"/>
    </row>
    <row r="39" spans="1:80" s="171" customFormat="1" ht="23.25" customHeight="1">
      <c r="A39" s="199"/>
      <c r="F39" s="199"/>
      <c r="G39" s="198"/>
      <c r="H39" s="198"/>
      <c r="I39" s="198"/>
      <c r="J39" s="199"/>
      <c r="K39" s="199"/>
      <c r="L39" s="199"/>
      <c r="M39" s="220"/>
      <c r="N39" s="221"/>
      <c r="O39" s="221"/>
      <c r="P39" s="220"/>
      <c r="AF39" s="199"/>
      <c r="AG39" s="199"/>
      <c r="AH39" s="199"/>
      <c r="AI39" s="279"/>
      <c r="AJ39" s="199"/>
      <c r="AK39" s="199"/>
      <c r="AL39" s="199"/>
      <c r="AM39" s="199"/>
      <c r="AN39" s="199"/>
      <c r="AO39" s="199"/>
      <c r="AP39" s="199"/>
      <c r="AQ39" s="199"/>
      <c r="AR39" s="199"/>
      <c r="AS39" s="199"/>
      <c r="AT39" s="199"/>
      <c r="AU39" s="199"/>
      <c r="AV39" s="199"/>
      <c r="AW39" s="199"/>
      <c r="AX39" s="199"/>
      <c r="AY39" s="199"/>
      <c r="AZ39" s="199"/>
      <c r="BA39" s="199"/>
      <c r="BB39" s="199"/>
      <c r="BF39" s="199"/>
      <c r="BG39" s="199"/>
      <c r="BI39" s="279"/>
      <c r="BJ39" s="279"/>
      <c r="BL39" s="199"/>
      <c r="BM39" s="169"/>
      <c r="BN39" s="169" t="s">
        <v>39</v>
      </c>
      <c r="BO39" s="169" t="s">
        <v>40</v>
      </c>
      <c r="BP39" s="169" t="s">
        <v>41</v>
      </c>
      <c r="BQ39" s="169" t="s">
        <v>42</v>
      </c>
      <c r="BR39" s="169" t="s">
        <v>43</v>
      </c>
      <c r="BS39" s="169" t="s">
        <v>44</v>
      </c>
      <c r="BT39" s="169" t="s">
        <v>45</v>
      </c>
      <c r="BU39" s="169" t="s">
        <v>46</v>
      </c>
      <c r="BV39" s="172">
        <v>28</v>
      </c>
      <c r="BW39" s="172">
        <v>1</v>
      </c>
      <c r="BX39" s="172">
        <v>1</v>
      </c>
      <c r="BY39" s="169"/>
      <c r="BZ39" s="169"/>
      <c r="CA39" s="169"/>
    </row>
    <row r="40" spans="1:80" s="171" customFormat="1" ht="23.25" customHeight="1">
      <c r="A40" s="199"/>
      <c r="F40" s="199"/>
      <c r="G40" s="198"/>
      <c r="H40" s="198"/>
      <c r="I40" s="198"/>
      <c r="J40" s="199"/>
      <c r="K40" s="199"/>
      <c r="L40" s="199"/>
      <c r="M40" s="220"/>
      <c r="N40" s="221"/>
      <c r="O40" s="221"/>
      <c r="P40" s="220"/>
      <c r="AF40" s="199"/>
      <c r="AG40" s="199"/>
      <c r="AH40" s="199"/>
      <c r="AI40" s="279"/>
      <c r="AJ40" s="199"/>
      <c r="AK40" s="199"/>
      <c r="AL40" s="199"/>
      <c r="AM40" s="199"/>
      <c r="AN40" s="199"/>
      <c r="AO40" s="199"/>
      <c r="AP40" s="199"/>
      <c r="AQ40" s="199"/>
      <c r="AR40" s="199"/>
      <c r="AS40" s="199"/>
      <c r="AT40" s="199"/>
      <c r="AU40" s="199"/>
      <c r="AV40" s="199"/>
      <c r="AW40" s="199"/>
      <c r="AX40" s="199"/>
      <c r="AY40" s="199"/>
      <c r="AZ40" s="199"/>
      <c r="BA40" s="199"/>
      <c r="BB40" s="199"/>
      <c r="BF40" s="199"/>
      <c r="BG40" s="199"/>
      <c r="BI40" s="279"/>
      <c r="BJ40" s="279"/>
      <c r="BL40" s="199"/>
      <c r="BM40" s="172"/>
      <c r="BN40" s="172" t="s">
        <v>430</v>
      </c>
      <c r="BO40" s="172" t="s">
        <v>852</v>
      </c>
      <c r="BP40" s="172" t="s">
        <v>432</v>
      </c>
      <c r="BQ40" s="172" t="s">
        <v>433</v>
      </c>
      <c r="BR40" s="172">
        <v>0</v>
      </c>
      <c r="BS40" s="172" t="s">
        <v>434</v>
      </c>
      <c r="BT40" s="172" t="s">
        <v>435</v>
      </c>
      <c r="BU40" s="172" t="s">
        <v>436</v>
      </c>
      <c r="BV40" s="172">
        <v>29</v>
      </c>
      <c r="BW40" s="172">
        <v>2</v>
      </c>
      <c r="BX40" s="172">
        <v>2</v>
      </c>
      <c r="BY40" s="172"/>
      <c r="BZ40" s="174">
        <v>42400</v>
      </c>
      <c r="CA40" s="174">
        <f t="shared" ref="CA40:CA53" si="22">VLOOKUP(B7,BN:BZ,13,0)</f>
        <v>42582</v>
      </c>
    </row>
    <row r="41" spans="1:80" s="171" customFormat="1" ht="23.25" customHeight="1">
      <c r="A41" s="199"/>
      <c r="F41" s="199"/>
      <c r="G41" s="198"/>
      <c r="H41" s="198"/>
      <c r="I41" s="198"/>
      <c r="J41" s="199"/>
      <c r="K41" s="199"/>
      <c r="L41" s="199"/>
      <c r="M41" s="220"/>
      <c r="N41" s="221"/>
      <c r="O41" s="221"/>
      <c r="P41" s="220"/>
      <c r="AF41" s="199"/>
      <c r="AG41" s="199"/>
      <c r="AH41" s="199"/>
      <c r="AI41" s="279"/>
      <c r="AJ41" s="199"/>
      <c r="AK41" s="199"/>
      <c r="AL41" s="199"/>
      <c r="AM41" s="199"/>
      <c r="AN41" s="199"/>
      <c r="AO41" s="199"/>
      <c r="AP41" s="199"/>
      <c r="AQ41" s="199"/>
      <c r="AR41" s="199"/>
      <c r="AS41" s="199"/>
      <c r="AT41" s="199"/>
      <c r="AU41" s="199"/>
      <c r="AV41" s="199"/>
      <c r="AW41" s="199"/>
      <c r="AX41" s="199"/>
      <c r="AY41" s="199"/>
      <c r="AZ41" s="199"/>
      <c r="BA41" s="199"/>
      <c r="BB41" s="199"/>
      <c r="BF41" s="199"/>
      <c r="BG41" s="199"/>
      <c r="BI41" s="279"/>
      <c r="BJ41" s="279"/>
      <c r="BL41" s="199"/>
      <c r="BM41" s="172"/>
      <c r="BN41" s="172" t="s">
        <v>437</v>
      </c>
      <c r="BO41" s="172" t="s">
        <v>853</v>
      </c>
      <c r="BP41" s="172" t="s">
        <v>439</v>
      </c>
      <c r="BQ41" s="172" t="s">
        <v>440</v>
      </c>
      <c r="BR41" s="172">
        <v>0.5</v>
      </c>
      <c r="BS41" s="172" t="s">
        <v>441</v>
      </c>
      <c r="BT41" s="172" t="s">
        <v>442</v>
      </c>
      <c r="BU41" s="172" t="s">
        <v>443</v>
      </c>
      <c r="BV41" s="172">
        <v>30</v>
      </c>
      <c r="BW41" s="172">
        <v>3</v>
      </c>
      <c r="BX41" s="172">
        <v>3</v>
      </c>
      <c r="BY41" s="172"/>
      <c r="BZ41" s="174">
        <v>42428</v>
      </c>
      <c r="CA41" s="174" t="e">
        <f t="shared" si="22"/>
        <v>#N/A</v>
      </c>
    </row>
    <row r="42" spans="1:80" s="171" customFormat="1" ht="23.25" customHeight="1">
      <c r="A42" s="199"/>
      <c r="F42" s="199"/>
      <c r="G42" s="198"/>
      <c r="H42" s="198"/>
      <c r="I42" s="198"/>
      <c r="J42" s="199"/>
      <c r="K42" s="199"/>
      <c r="L42" s="199"/>
      <c r="M42" s="220"/>
      <c r="N42" s="221"/>
      <c r="O42" s="221"/>
      <c r="P42" s="220"/>
      <c r="AF42" s="199"/>
      <c r="AG42" s="199"/>
      <c r="AH42" s="199"/>
      <c r="AI42" s="279"/>
      <c r="AJ42" s="199"/>
      <c r="AK42" s="199"/>
      <c r="AL42" s="199"/>
      <c r="AM42" s="199"/>
      <c r="AN42" s="199"/>
      <c r="AO42" s="199"/>
      <c r="AP42" s="199"/>
      <c r="AQ42" s="199"/>
      <c r="AR42" s="199"/>
      <c r="AS42" s="199"/>
      <c r="AT42" s="199"/>
      <c r="AU42" s="199"/>
      <c r="AV42" s="199"/>
      <c r="AW42" s="199"/>
      <c r="AX42" s="199"/>
      <c r="AY42" s="199"/>
      <c r="AZ42" s="199"/>
      <c r="BA42" s="199"/>
      <c r="BB42" s="199"/>
      <c r="BF42" s="199"/>
      <c r="BG42" s="199"/>
      <c r="BI42" s="279"/>
      <c r="BJ42" s="279"/>
      <c r="BL42" s="199"/>
      <c r="BM42" s="172"/>
      <c r="BN42" s="172" t="s">
        <v>137</v>
      </c>
      <c r="BO42" s="172" t="s">
        <v>854</v>
      </c>
      <c r="BP42" s="172" t="s">
        <v>445</v>
      </c>
      <c r="BQ42" s="172" t="s">
        <v>446</v>
      </c>
      <c r="BR42" s="172">
        <v>1</v>
      </c>
      <c r="BS42" s="172" t="s">
        <v>447</v>
      </c>
      <c r="BT42" s="172"/>
      <c r="BU42" s="172" t="s">
        <v>448</v>
      </c>
      <c r="BV42" s="172">
        <v>31</v>
      </c>
      <c r="BW42" s="172">
        <v>4</v>
      </c>
      <c r="BX42" s="172">
        <v>4</v>
      </c>
      <c r="BY42" s="172"/>
      <c r="BZ42" s="174">
        <v>42460</v>
      </c>
      <c r="CA42" s="174" t="e">
        <f t="shared" si="22"/>
        <v>#N/A</v>
      </c>
    </row>
    <row r="43" spans="1:80" s="171" customFormat="1" ht="23.25" customHeight="1">
      <c r="A43" s="199"/>
      <c r="F43" s="199"/>
      <c r="G43" s="198"/>
      <c r="H43" s="198"/>
      <c r="I43" s="198"/>
      <c r="J43" s="199"/>
      <c r="K43" s="199"/>
      <c r="L43" s="199"/>
      <c r="M43" s="220"/>
      <c r="N43" s="221"/>
      <c r="O43" s="221"/>
      <c r="P43" s="220"/>
      <c r="AF43" s="199"/>
      <c r="AG43" s="199"/>
      <c r="AH43" s="199"/>
      <c r="AI43" s="279"/>
      <c r="AJ43" s="199"/>
      <c r="AK43" s="199"/>
      <c r="AL43" s="199"/>
      <c r="AM43" s="199"/>
      <c r="AN43" s="199"/>
      <c r="AO43" s="199"/>
      <c r="AP43" s="199"/>
      <c r="AQ43" s="199"/>
      <c r="AR43" s="199"/>
      <c r="AS43" s="199"/>
      <c r="AT43" s="199"/>
      <c r="AU43" s="199"/>
      <c r="AV43" s="199"/>
      <c r="AW43" s="199"/>
      <c r="AX43" s="199"/>
      <c r="AY43" s="199"/>
      <c r="AZ43" s="199"/>
      <c r="BA43" s="199"/>
      <c r="BB43" s="199"/>
      <c r="BF43" s="199"/>
      <c r="BG43" s="199"/>
      <c r="BI43" s="279"/>
      <c r="BJ43" s="279"/>
      <c r="BL43" s="199"/>
      <c r="BM43" s="172"/>
      <c r="BN43" s="172" t="s">
        <v>141</v>
      </c>
      <c r="BO43" s="172" t="s">
        <v>855</v>
      </c>
      <c r="BP43" s="172"/>
      <c r="BQ43" s="172"/>
      <c r="BR43" s="172">
        <v>1.5</v>
      </c>
      <c r="BS43" s="172" t="s">
        <v>450</v>
      </c>
      <c r="BT43" s="172"/>
      <c r="BU43" s="172" t="s">
        <v>451</v>
      </c>
      <c r="BV43" s="172"/>
      <c r="BW43" s="172">
        <v>5</v>
      </c>
      <c r="BX43" s="172">
        <v>5</v>
      </c>
      <c r="BY43" s="172"/>
      <c r="BZ43" s="174">
        <v>42490</v>
      </c>
      <c r="CA43" s="174" t="e">
        <f t="shared" si="22"/>
        <v>#N/A</v>
      </c>
    </row>
    <row r="44" spans="1:80" s="171" customFormat="1" ht="23.25" customHeight="1">
      <c r="A44" s="199"/>
      <c r="F44" s="199"/>
      <c r="G44" s="198"/>
      <c r="H44" s="198"/>
      <c r="I44" s="198"/>
      <c r="J44" s="199"/>
      <c r="K44" s="199"/>
      <c r="L44" s="199"/>
      <c r="M44" s="220"/>
      <c r="N44" s="221"/>
      <c r="O44" s="221"/>
      <c r="P44" s="220"/>
      <c r="AF44" s="199"/>
      <c r="AG44" s="199"/>
      <c r="AH44" s="199"/>
      <c r="AI44" s="279"/>
      <c r="AJ44" s="199"/>
      <c r="AK44" s="199"/>
      <c r="AL44" s="199"/>
      <c r="AM44" s="199"/>
      <c r="AN44" s="199"/>
      <c r="AO44" s="199"/>
      <c r="AP44" s="199"/>
      <c r="AQ44" s="199"/>
      <c r="AR44" s="199"/>
      <c r="AS44" s="199"/>
      <c r="AT44" s="199"/>
      <c r="AU44" s="199"/>
      <c r="AV44" s="199"/>
      <c r="AW44" s="199"/>
      <c r="AX44" s="199"/>
      <c r="AY44" s="199"/>
      <c r="AZ44" s="199"/>
      <c r="BA44" s="199"/>
      <c r="BB44" s="199"/>
      <c r="BF44" s="199"/>
      <c r="BG44" s="199"/>
      <c r="BI44" s="279"/>
      <c r="BJ44" s="279"/>
      <c r="BL44" s="199"/>
      <c r="BM44" s="172"/>
      <c r="BN44" s="172" t="s">
        <v>145</v>
      </c>
      <c r="BO44" s="172" t="s">
        <v>856</v>
      </c>
      <c r="BP44" s="172"/>
      <c r="BQ44" s="172"/>
      <c r="BR44" s="172"/>
      <c r="BS44" s="172" t="s">
        <v>453</v>
      </c>
      <c r="BT44" s="172"/>
      <c r="BU44" s="172" t="s">
        <v>148</v>
      </c>
      <c r="BV44" s="172"/>
      <c r="BW44" s="172">
        <v>6</v>
      </c>
      <c r="BX44" s="172">
        <v>6</v>
      </c>
      <c r="BY44" s="172"/>
      <c r="BZ44" s="174">
        <v>42521</v>
      </c>
      <c r="CA44" s="174" t="e">
        <f t="shared" si="22"/>
        <v>#N/A</v>
      </c>
    </row>
    <row r="45" spans="1:80" s="171" customFormat="1" ht="23.25" customHeight="1">
      <c r="A45" s="199"/>
      <c r="F45" s="199"/>
      <c r="G45" s="198"/>
      <c r="H45" s="198"/>
      <c r="I45" s="198"/>
      <c r="J45" s="199"/>
      <c r="K45" s="199"/>
      <c r="L45" s="199"/>
      <c r="M45" s="220"/>
      <c r="N45" s="221"/>
      <c r="O45" s="221"/>
      <c r="P45" s="220"/>
      <c r="AF45" s="199"/>
      <c r="AG45" s="199"/>
      <c r="AH45" s="199"/>
      <c r="AI45" s="279"/>
      <c r="AJ45" s="199"/>
      <c r="AK45" s="199"/>
      <c r="AL45" s="199"/>
      <c r="AM45" s="199"/>
      <c r="AN45" s="199"/>
      <c r="AO45" s="199"/>
      <c r="AP45" s="199"/>
      <c r="AQ45" s="199"/>
      <c r="AR45" s="199"/>
      <c r="AS45" s="199"/>
      <c r="AT45" s="199"/>
      <c r="AU45" s="199"/>
      <c r="AV45" s="199"/>
      <c r="AW45" s="199"/>
      <c r="AX45" s="199"/>
      <c r="AY45" s="199"/>
      <c r="AZ45" s="199"/>
      <c r="BA45" s="199"/>
      <c r="BB45" s="199"/>
      <c r="BF45" s="199"/>
      <c r="BG45" s="199"/>
      <c r="BI45" s="279"/>
      <c r="BJ45" s="279"/>
      <c r="BL45" s="199"/>
      <c r="BM45" s="172"/>
      <c r="BN45" s="172" t="s">
        <v>149</v>
      </c>
      <c r="BO45" s="172" t="s">
        <v>857</v>
      </c>
      <c r="BP45" s="172"/>
      <c r="BQ45" s="172"/>
      <c r="BR45" s="172"/>
      <c r="BS45" s="172" t="s">
        <v>455</v>
      </c>
      <c r="BT45" s="172"/>
      <c r="BU45" s="172"/>
      <c r="BV45" s="172"/>
      <c r="BW45" s="172">
        <v>7</v>
      </c>
      <c r="BX45" s="172">
        <v>7</v>
      </c>
      <c r="BY45" s="172"/>
      <c r="BZ45" s="174">
        <v>42551</v>
      </c>
      <c r="CA45" s="174" t="e">
        <f t="shared" si="22"/>
        <v>#N/A</v>
      </c>
    </row>
    <row r="46" spans="1:80" s="171" customFormat="1" ht="23.25" customHeight="1">
      <c r="A46" s="199"/>
      <c r="F46" s="199"/>
      <c r="G46" s="198"/>
      <c r="H46" s="198"/>
      <c r="I46" s="198"/>
      <c r="J46" s="199"/>
      <c r="K46" s="199"/>
      <c r="L46" s="199"/>
      <c r="M46" s="220"/>
      <c r="N46" s="221"/>
      <c r="O46" s="221"/>
      <c r="P46" s="220"/>
      <c r="AF46" s="199"/>
      <c r="AG46" s="199"/>
      <c r="AH46" s="199"/>
      <c r="AI46" s="279"/>
      <c r="AJ46" s="199"/>
      <c r="AK46" s="199"/>
      <c r="AL46" s="199"/>
      <c r="AM46" s="199"/>
      <c r="AN46" s="199"/>
      <c r="AO46" s="199"/>
      <c r="AP46" s="199"/>
      <c r="AQ46" s="199"/>
      <c r="AR46" s="199"/>
      <c r="AS46" s="199"/>
      <c r="AT46" s="199"/>
      <c r="AU46" s="199"/>
      <c r="AV46" s="199"/>
      <c r="AW46" s="199"/>
      <c r="AX46" s="199"/>
      <c r="AY46" s="199"/>
      <c r="AZ46" s="199"/>
      <c r="BA46" s="199"/>
      <c r="BB46" s="199"/>
      <c r="BF46" s="199"/>
      <c r="BG46" s="199"/>
      <c r="BI46" s="279"/>
      <c r="BJ46" s="279"/>
      <c r="BL46" s="199"/>
      <c r="BM46" s="172"/>
      <c r="BN46" s="172" t="s">
        <v>152</v>
      </c>
      <c r="BO46" s="172" t="s">
        <v>858</v>
      </c>
      <c r="BP46" s="172"/>
      <c r="BQ46" s="172"/>
      <c r="BR46" s="172"/>
      <c r="BS46" s="172" t="s">
        <v>457</v>
      </c>
      <c r="BT46" s="172"/>
      <c r="BU46" s="172"/>
      <c r="BV46" s="172"/>
      <c r="BW46" s="172">
        <v>8</v>
      </c>
      <c r="BX46" s="172">
        <v>8</v>
      </c>
      <c r="BY46" s="172"/>
      <c r="BZ46" s="174">
        <v>42582</v>
      </c>
      <c r="CA46" s="174" t="e">
        <f t="shared" si="22"/>
        <v>#N/A</v>
      </c>
    </row>
    <row r="47" spans="1:80" s="171" customFormat="1" ht="23.25" customHeight="1">
      <c r="A47" s="199"/>
      <c r="F47" s="199"/>
      <c r="G47" s="198"/>
      <c r="H47" s="198"/>
      <c r="I47" s="198"/>
      <c r="J47" s="199"/>
      <c r="K47" s="199"/>
      <c r="L47" s="199"/>
      <c r="M47" s="220"/>
      <c r="N47" s="221"/>
      <c r="O47" s="221"/>
      <c r="P47" s="220"/>
      <c r="AF47" s="199"/>
      <c r="AG47" s="199"/>
      <c r="AH47" s="199"/>
      <c r="AI47" s="279"/>
      <c r="AJ47" s="199"/>
      <c r="AK47" s="199"/>
      <c r="AL47" s="199"/>
      <c r="AM47" s="199"/>
      <c r="AN47" s="199"/>
      <c r="AO47" s="199"/>
      <c r="AP47" s="199"/>
      <c r="AQ47" s="199"/>
      <c r="AR47" s="199"/>
      <c r="AS47" s="199"/>
      <c r="AT47" s="199"/>
      <c r="AU47" s="199"/>
      <c r="AV47" s="199"/>
      <c r="AW47" s="199"/>
      <c r="AX47" s="199"/>
      <c r="AY47" s="199"/>
      <c r="AZ47" s="199"/>
      <c r="BA47" s="199"/>
      <c r="BB47" s="199"/>
      <c r="BF47" s="199"/>
      <c r="BG47" s="199"/>
      <c r="BI47" s="279"/>
      <c r="BJ47" s="279"/>
      <c r="BL47" s="199"/>
      <c r="BM47" s="172"/>
      <c r="BN47" s="172" t="s">
        <v>155</v>
      </c>
      <c r="BO47" s="172" t="s">
        <v>859</v>
      </c>
      <c r="BP47" s="172"/>
      <c r="BQ47" s="172"/>
      <c r="BR47" s="172"/>
      <c r="BS47" s="172" t="s">
        <v>459</v>
      </c>
      <c r="BT47" s="172"/>
      <c r="BU47" s="172"/>
      <c r="BV47" s="172"/>
      <c r="BW47" s="172">
        <v>9</v>
      </c>
      <c r="BX47" s="172">
        <v>9</v>
      </c>
      <c r="BY47" s="172"/>
      <c r="BZ47" s="174">
        <v>42613</v>
      </c>
      <c r="CA47" s="174" t="e">
        <f t="shared" si="22"/>
        <v>#N/A</v>
      </c>
    </row>
    <row r="48" spans="1:80" s="171" customFormat="1" ht="23.25" customHeight="1">
      <c r="A48" s="199"/>
      <c r="F48" s="199"/>
      <c r="G48" s="198"/>
      <c r="H48" s="198"/>
      <c r="I48" s="198"/>
      <c r="J48" s="199"/>
      <c r="K48" s="199"/>
      <c r="L48" s="199"/>
      <c r="M48" s="220"/>
      <c r="N48" s="221"/>
      <c r="O48" s="221"/>
      <c r="P48" s="220"/>
      <c r="AF48" s="199"/>
      <c r="AG48" s="199"/>
      <c r="AH48" s="199"/>
      <c r="AI48" s="279"/>
      <c r="AJ48" s="199"/>
      <c r="AK48" s="199"/>
      <c r="AL48" s="199"/>
      <c r="AM48" s="199"/>
      <c r="AN48" s="199"/>
      <c r="AO48" s="199"/>
      <c r="AP48" s="199"/>
      <c r="AQ48" s="199"/>
      <c r="AR48" s="199"/>
      <c r="AS48" s="199"/>
      <c r="AT48" s="199"/>
      <c r="AU48" s="199"/>
      <c r="AV48" s="199"/>
      <c r="AW48" s="199"/>
      <c r="AX48" s="199"/>
      <c r="AY48" s="199"/>
      <c r="AZ48" s="199"/>
      <c r="BA48" s="199"/>
      <c r="BB48" s="199"/>
      <c r="BF48" s="199"/>
      <c r="BG48" s="199"/>
      <c r="BI48" s="279"/>
      <c r="BJ48" s="279"/>
      <c r="BL48" s="199"/>
      <c r="BM48" s="172"/>
      <c r="BN48" s="172" t="s">
        <v>158</v>
      </c>
      <c r="BO48" s="172" t="s">
        <v>860</v>
      </c>
      <c r="BP48" s="172"/>
      <c r="BQ48" s="172"/>
      <c r="BR48" s="172"/>
      <c r="BS48" s="172" t="s">
        <v>461</v>
      </c>
      <c r="BT48" s="172"/>
      <c r="BU48" s="172"/>
      <c r="BV48" s="172"/>
      <c r="BW48" s="172">
        <v>10</v>
      </c>
      <c r="BX48" s="172">
        <v>10</v>
      </c>
      <c r="BY48" s="172"/>
      <c r="BZ48" s="174">
        <v>42643</v>
      </c>
      <c r="CA48" s="174" t="e">
        <f t="shared" si="22"/>
        <v>#N/A</v>
      </c>
    </row>
    <row r="49" spans="1:79" s="171" customFormat="1" ht="23.25" customHeight="1">
      <c r="A49" s="199"/>
      <c r="F49" s="199"/>
      <c r="G49" s="198"/>
      <c r="H49" s="198"/>
      <c r="I49" s="198"/>
      <c r="J49" s="199"/>
      <c r="K49" s="199"/>
      <c r="L49" s="199"/>
      <c r="M49" s="220"/>
      <c r="N49" s="221"/>
      <c r="O49" s="221"/>
      <c r="P49" s="220"/>
      <c r="AF49" s="199"/>
      <c r="AG49" s="199"/>
      <c r="AH49" s="199"/>
      <c r="AI49" s="279"/>
      <c r="AJ49" s="199"/>
      <c r="AK49" s="199"/>
      <c r="AL49" s="199"/>
      <c r="AM49" s="199"/>
      <c r="AN49" s="199"/>
      <c r="AO49" s="199"/>
      <c r="AP49" s="199"/>
      <c r="AQ49" s="199"/>
      <c r="AR49" s="199"/>
      <c r="AS49" s="199"/>
      <c r="AT49" s="199"/>
      <c r="AU49" s="199"/>
      <c r="AV49" s="199"/>
      <c r="AW49" s="199"/>
      <c r="AX49" s="199"/>
      <c r="AY49" s="199"/>
      <c r="AZ49" s="199"/>
      <c r="BA49" s="199"/>
      <c r="BB49" s="199"/>
      <c r="BF49" s="199"/>
      <c r="BG49" s="199"/>
      <c r="BI49" s="279"/>
      <c r="BJ49" s="279"/>
      <c r="BL49" s="199"/>
      <c r="BM49" s="172"/>
      <c r="BN49" s="172" t="s">
        <v>161</v>
      </c>
      <c r="BO49" s="172" t="s">
        <v>861</v>
      </c>
      <c r="BP49" s="172"/>
      <c r="BQ49" s="172"/>
      <c r="BR49" s="172"/>
      <c r="BS49" s="172" t="s">
        <v>463</v>
      </c>
      <c r="BT49" s="172"/>
      <c r="BU49" s="172"/>
      <c r="BV49" s="172"/>
      <c r="BW49" s="172">
        <v>11</v>
      </c>
      <c r="BX49" s="172">
        <v>11</v>
      </c>
      <c r="BY49" s="172"/>
      <c r="BZ49" s="174">
        <v>42674</v>
      </c>
      <c r="CA49" s="174" t="e">
        <f t="shared" si="22"/>
        <v>#N/A</v>
      </c>
    </row>
    <row r="50" spans="1:79" s="171" customFormat="1" ht="23.25" customHeight="1">
      <c r="A50" s="199"/>
      <c r="F50" s="199"/>
      <c r="G50" s="198"/>
      <c r="H50" s="198"/>
      <c r="I50" s="198"/>
      <c r="J50" s="199"/>
      <c r="K50" s="199"/>
      <c r="L50" s="199"/>
      <c r="M50" s="220"/>
      <c r="N50" s="221"/>
      <c r="O50" s="221"/>
      <c r="P50" s="220"/>
      <c r="AF50" s="199"/>
      <c r="AG50" s="199"/>
      <c r="AH50" s="199"/>
      <c r="AI50" s="279"/>
      <c r="AJ50" s="199"/>
      <c r="AK50" s="199"/>
      <c r="AL50" s="199"/>
      <c r="AM50" s="199"/>
      <c r="AN50" s="199"/>
      <c r="AO50" s="199"/>
      <c r="AP50" s="199"/>
      <c r="AQ50" s="199"/>
      <c r="AR50" s="199"/>
      <c r="AS50" s="199"/>
      <c r="AT50" s="199"/>
      <c r="AU50" s="199"/>
      <c r="AV50" s="199"/>
      <c r="AW50" s="199"/>
      <c r="AX50" s="199"/>
      <c r="AY50" s="199"/>
      <c r="AZ50" s="199"/>
      <c r="BA50" s="199"/>
      <c r="BB50" s="199"/>
      <c r="BF50" s="199"/>
      <c r="BG50" s="199"/>
      <c r="BI50" s="279"/>
      <c r="BJ50" s="279"/>
      <c r="BL50" s="199"/>
      <c r="BM50" s="172"/>
      <c r="BN50" s="172" t="s">
        <v>164</v>
      </c>
      <c r="BO50" s="172" t="s">
        <v>862</v>
      </c>
      <c r="BP50" s="172"/>
      <c r="BQ50" s="172"/>
      <c r="BR50" s="172"/>
      <c r="BS50" s="172" t="s">
        <v>465</v>
      </c>
      <c r="BT50" s="172"/>
      <c r="BU50" s="172"/>
      <c r="BV50" s="172"/>
      <c r="BW50" s="172">
        <v>12</v>
      </c>
      <c r="BX50" s="172">
        <v>12</v>
      </c>
      <c r="BY50" s="172"/>
      <c r="BZ50" s="174">
        <v>42704</v>
      </c>
      <c r="CA50" s="174" t="e">
        <f t="shared" si="22"/>
        <v>#N/A</v>
      </c>
    </row>
    <row r="51" spans="1:79" s="171" customFormat="1" ht="23.25" customHeight="1">
      <c r="A51" s="199"/>
      <c r="F51" s="199"/>
      <c r="G51" s="198"/>
      <c r="H51" s="198"/>
      <c r="I51" s="198"/>
      <c r="J51" s="199"/>
      <c r="K51" s="199"/>
      <c r="L51" s="199"/>
      <c r="M51" s="220"/>
      <c r="N51" s="221"/>
      <c r="O51" s="221"/>
      <c r="P51" s="220"/>
      <c r="AF51" s="199"/>
      <c r="AG51" s="199"/>
      <c r="AH51" s="199"/>
      <c r="AI51" s="279"/>
      <c r="AJ51" s="199"/>
      <c r="AK51" s="199"/>
      <c r="AL51" s="199"/>
      <c r="AM51" s="199"/>
      <c r="AN51" s="199"/>
      <c r="AO51" s="199"/>
      <c r="AP51" s="199"/>
      <c r="AQ51" s="199"/>
      <c r="AR51" s="199"/>
      <c r="AS51" s="199"/>
      <c r="AT51" s="199"/>
      <c r="AU51" s="199"/>
      <c r="AV51" s="199"/>
      <c r="AW51" s="199"/>
      <c r="AX51" s="199"/>
      <c r="AY51" s="199"/>
      <c r="AZ51" s="199"/>
      <c r="BA51" s="199"/>
      <c r="BB51" s="199"/>
      <c r="BF51" s="199"/>
      <c r="BG51" s="199"/>
      <c r="BI51" s="279"/>
      <c r="BJ51" s="279"/>
      <c r="BL51" s="199"/>
      <c r="BM51" s="172"/>
      <c r="BN51" s="172" t="s">
        <v>167</v>
      </c>
      <c r="BO51" s="172" t="s">
        <v>863</v>
      </c>
      <c r="BP51" s="172"/>
      <c r="BQ51" s="172"/>
      <c r="BR51" s="172"/>
      <c r="BS51" s="172" t="s">
        <v>467</v>
      </c>
      <c r="BT51" s="172"/>
      <c r="BU51" s="172"/>
      <c r="BV51" s="172"/>
      <c r="BW51" s="172">
        <v>13</v>
      </c>
      <c r="BX51" s="172">
        <v>13</v>
      </c>
      <c r="BY51" s="172"/>
      <c r="BZ51" s="174">
        <v>42735</v>
      </c>
      <c r="CA51" s="174" t="e">
        <f t="shared" si="22"/>
        <v>#N/A</v>
      </c>
    </row>
    <row r="52" spans="1:79" s="171" customFormat="1" ht="23.25" customHeight="1">
      <c r="A52" s="199"/>
      <c r="F52" s="199"/>
      <c r="G52" s="198"/>
      <c r="H52" s="198"/>
      <c r="I52" s="198"/>
      <c r="J52" s="199"/>
      <c r="K52" s="199"/>
      <c r="L52" s="199"/>
      <c r="M52" s="220"/>
      <c r="N52" s="221"/>
      <c r="O52" s="221"/>
      <c r="P52" s="220"/>
      <c r="AF52" s="199"/>
      <c r="AG52" s="199"/>
      <c r="AH52" s="199"/>
      <c r="AI52" s="279"/>
      <c r="AJ52" s="199"/>
      <c r="AK52" s="199"/>
      <c r="AL52" s="199"/>
      <c r="AM52" s="199"/>
      <c r="AN52" s="199"/>
      <c r="AO52" s="199"/>
      <c r="AP52" s="199"/>
      <c r="AQ52" s="199"/>
      <c r="AR52" s="199"/>
      <c r="AS52" s="199"/>
      <c r="AT52" s="199"/>
      <c r="AU52" s="199"/>
      <c r="AV52" s="199"/>
      <c r="AW52" s="199"/>
      <c r="AX52" s="199"/>
      <c r="AY52" s="199"/>
      <c r="AZ52" s="199"/>
      <c r="BA52" s="199"/>
      <c r="BB52" s="199"/>
      <c r="BF52" s="199"/>
      <c r="BG52" s="199"/>
      <c r="BI52" s="279"/>
      <c r="BJ52" s="279"/>
      <c r="BL52" s="199"/>
      <c r="BM52" s="172"/>
      <c r="BN52" s="172"/>
      <c r="BO52" s="172" t="s">
        <v>864</v>
      </c>
      <c r="BP52" s="172"/>
      <c r="BQ52" s="172"/>
      <c r="BR52" s="172"/>
      <c r="BS52" s="172" t="s">
        <v>469</v>
      </c>
      <c r="BT52" s="172"/>
      <c r="BU52" s="172"/>
      <c r="BV52" s="172"/>
      <c r="BW52" s="172">
        <v>14</v>
      </c>
      <c r="BX52" s="172">
        <v>14</v>
      </c>
      <c r="BY52" s="172"/>
      <c r="BZ52" s="174"/>
      <c r="CA52" s="174" t="e">
        <f t="shared" si="22"/>
        <v>#N/A</v>
      </c>
    </row>
    <row r="53" spans="1:79" s="171" customFormat="1" ht="23.25" customHeight="1">
      <c r="A53" s="199"/>
      <c r="F53" s="199"/>
      <c r="G53" s="198"/>
      <c r="H53" s="198"/>
      <c r="I53" s="198"/>
      <c r="J53" s="199"/>
      <c r="K53" s="199"/>
      <c r="L53" s="199"/>
      <c r="M53" s="220"/>
      <c r="N53" s="221"/>
      <c r="O53" s="221"/>
      <c r="P53" s="220"/>
      <c r="AF53" s="199"/>
      <c r="AG53" s="199"/>
      <c r="AH53" s="199"/>
      <c r="AI53" s="279"/>
      <c r="AJ53" s="199"/>
      <c r="AK53" s="199"/>
      <c r="AL53" s="199"/>
      <c r="AM53" s="199"/>
      <c r="AN53" s="199"/>
      <c r="AO53" s="199"/>
      <c r="AP53" s="199"/>
      <c r="AQ53" s="199"/>
      <c r="AR53" s="199"/>
      <c r="AS53" s="199"/>
      <c r="AT53" s="199"/>
      <c r="AU53" s="199"/>
      <c r="AV53" s="199"/>
      <c r="AW53" s="199"/>
      <c r="AX53" s="199"/>
      <c r="AY53" s="199"/>
      <c r="AZ53" s="199"/>
      <c r="BA53" s="199"/>
      <c r="BB53" s="199"/>
      <c r="BF53" s="199"/>
      <c r="BG53" s="199"/>
      <c r="BI53" s="279"/>
      <c r="BJ53" s="279"/>
      <c r="BL53" s="199"/>
      <c r="BM53" s="172"/>
      <c r="BN53" s="172"/>
      <c r="BO53" s="172" t="s">
        <v>865</v>
      </c>
      <c r="BP53" s="172"/>
      <c r="BQ53" s="172"/>
      <c r="BR53" s="172"/>
      <c r="BS53" s="172" t="s">
        <v>470</v>
      </c>
      <c r="BT53" s="172"/>
      <c r="BU53" s="172"/>
      <c r="BV53" s="172"/>
      <c r="BW53" s="172">
        <v>15</v>
      </c>
      <c r="BX53" s="172">
        <v>15</v>
      </c>
      <c r="BY53" s="172"/>
      <c r="BZ53" s="172"/>
      <c r="CA53" s="174" t="e">
        <f t="shared" si="22"/>
        <v>#N/A</v>
      </c>
    </row>
    <row r="54" spans="1:79" s="171" customFormat="1" ht="23.25" customHeight="1">
      <c r="A54" s="199"/>
      <c r="F54" s="199"/>
      <c r="G54" s="198"/>
      <c r="H54" s="198"/>
      <c r="I54" s="198"/>
      <c r="J54" s="199"/>
      <c r="K54" s="199"/>
      <c r="L54" s="199"/>
      <c r="M54" s="220"/>
      <c r="N54" s="221"/>
      <c r="O54" s="221"/>
      <c r="P54" s="220"/>
      <c r="AF54" s="199"/>
      <c r="AG54" s="199"/>
      <c r="AH54" s="199"/>
      <c r="AI54" s="279"/>
      <c r="AJ54" s="199"/>
      <c r="AK54" s="199"/>
      <c r="AL54" s="199"/>
      <c r="AM54" s="199"/>
      <c r="AN54" s="199"/>
      <c r="AO54" s="199"/>
      <c r="AP54" s="199"/>
      <c r="AQ54" s="199"/>
      <c r="AR54" s="199"/>
      <c r="AS54" s="199"/>
      <c r="AT54" s="199"/>
      <c r="AU54" s="199"/>
      <c r="AV54" s="199"/>
      <c r="AW54" s="199"/>
      <c r="AX54" s="199"/>
      <c r="AY54" s="199"/>
      <c r="AZ54" s="199"/>
      <c r="BA54" s="199"/>
      <c r="BB54" s="199"/>
      <c r="BF54" s="199"/>
      <c r="BG54" s="199"/>
      <c r="BI54" s="279"/>
      <c r="BJ54" s="279"/>
      <c r="BL54" s="199"/>
      <c r="BM54" s="172"/>
      <c r="BN54" s="172"/>
      <c r="BO54" s="172" t="s">
        <v>866</v>
      </c>
      <c r="BP54" s="172"/>
      <c r="BQ54" s="172"/>
      <c r="BR54" s="172"/>
      <c r="BS54" s="172" t="s">
        <v>471</v>
      </c>
      <c r="BT54" s="172"/>
      <c r="BU54" s="172"/>
      <c r="BV54" s="172"/>
      <c r="BW54" s="172">
        <v>16</v>
      </c>
      <c r="BX54" s="172">
        <v>16</v>
      </c>
      <c r="BY54" s="172"/>
      <c r="BZ54" s="172"/>
      <c r="CA54" s="174" t="e">
        <f>VLOOKUP(#REF!,BN:BZ,13,0)</f>
        <v>#REF!</v>
      </c>
    </row>
    <row r="55" spans="1:79" s="171" customFormat="1" ht="23.25" customHeight="1">
      <c r="A55" s="199"/>
      <c r="F55" s="199"/>
      <c r="G55" s="198"/>
      <c r="H55" s="198"/>
      <c r="I55" s="198"/>
      <c r="J55" s="199"/>
      <c r="K55" s="199"/>
      <c r="L55" s="199"/>
      <c r="M55" s="220"/>
      <c r="N55" s="221"/>
      <c r="O55" s="221"/>
      <c r="P55" s="220"/>
      <c r="AF55" s="199"/>
      <c r="AG55" s="199"/>
      <c r="AH55" s="199"/>
      <c r="AI55" s="279"/>
      <c r="AJ55" s="199"/>
      <c r="AK55" s="199"/>
      <c r="AL55" s="199"/>
      <c r="AM55" s="199"/>
      <c r="AN55" s="199"/>
      <c r="AO55" s="199"/>
      <c r="AP55" s="199"/>
      <c r="AQ55" s="199"/>
      <c r="AR55" s="199"/>
      <c r="AS55" s="199"/>
      <c r="AT55" s="199"/>
      <c r="AU55" s="199"/>
      <c r="AV55" s="199"/>
      <c r="AW55" s="199"/>
      <c r="AX55" s="199"/>
      <c r="AY55" s="199"/>
      <c r="AZ55" s="199"/>
      <c r="BA55" s="199"/>
      <c r="BB55" s="199"/>
      <c r="BF55" s="199"/>
      <c r="BG55" s="199"/>
      <c r="BI55" s="279"/>
      <c r="BJ55" s="279"/>
      <c r="BL55" s="199"/>
      <c r="BM55" s="172"/>
      <c r="BN55" s="172"/>
      <c r="BO55" s="172" t="s">
        <v>867</v>
      </c>
      <c r="BP55" s="172"/>
      <c r="BQ55" s="172"/>
      <c r="BR55" s="172"/>
      <c r="BS55" s="172" t="s">
        <v>472</v>
      </c>
      <c r="BT55" s="172"/>
      <c r="BU55" s="172"/>
      <c r="BV55" s="172"/>
      <c r="BW55" s="172">
        <v>17</v>
      </c>
      <c r="BX55" s="172">
        <v>17</v>
      </c>
      <c r="BY55" s="172"/>
      <c r="BZ55" s="172"/>
      <c r="CA55" s="174" t="e">
        <f>VLOOKUP(#REF!,BN:BZ,13,0)</f>
        <v>#REF!</v>
      </c>
    </row>
    <row r="56" spans="1:79" s="171" customFormat="1" ht="23.25" customHeight="1">
      <c r="A56" s="199"/>
      <c r="F56" s="199"/>
      <c r="G56" s="198"/>
      <c r="H56" s="198"/>
      <c r="I56" s="198"/>
      <c r="J56" s="199"/>
      <c r="K56" s="199"/>
      <c r="L56" s="199"/>
      <c r="M56" s="220"/>
      <c r="N56" s="221"/>
      <c r="O56" s="221"/>
      <c r="P56" s="220"/>
      <c r="AF56" s="199"/>
      <c r="AG56" s="199"/>
      <c r="AH56" s="199"/>
      <c r="AI56" s="279"/>
      <c r="AJ56" s="199"/>
      <c r="AK56" s="199"/>
      <c r="AL56" s="199"/>
      <c r="AM56" s="199"/>
      <c r="AN56" s="199"/>
      <c r="AO56" s="199"/>
      <c r="AP56" s="199"/>
      <c r="AQ56" s="199"/>
      <c r="AR56" s="199"/>
      <c r="AS56" s="199"/>
      <c r="AT56" s="199"/>
      <c r="AU56" s="199"/>
      <c r="AV56" s="199"/>
      <c r="AW56" s="199"/>
      <c r="AX56" s="199"/>
      <c r="AY56" s="199"/>
      <c r="AZ56" s="199"/>
      <c r="BA56" s="199"/>
      <c r="BB56" s="199"/>
      <c r="BF56" s="199"/>
      <c r="BG56" s="199"/>
      <c r="BI56" s="279"/>
      <c r="BJ56" s="279"/>
      <c r="BL56" s="199"/>
      <c r="BM56" s="172"/>
      <c r="BN56" s="172"/>
      <c r="BO56" s="172" t="s">
        <v>868</v>
      </c>
      <c r="BP56" s="172"/>
      <c r="BQ56" s="172"/>
      <c r="BR56" s="172"/>
      <c r="BS56" s="172" t="s">
        <v>473</v>
      </c>
      <c r="BT56" s="172"/>
      <c r="BU56" s="172"/>
      <c r="BV56" s="172"/>
      <c r="BW56" s="172">
        <v>18</v>
      </c>
      <c r="BX56" s="172">
        <v>18</v>
      </c>
      <c r="BY56" s="172"/>
      <c r="BZ56" s="172"/>
      <c r="CA56" s="174" t="e">
        <f>VLOOKUP(#REF!,BN:BZ,13,0)</f>
        <v>#REF!</v>
      </c>
    </row>
    <row r="57" spans="1:79" s="171" customFormat="1" ht="23.25" customHeight="1">
      <c r="A57" s="199"/>
      <c r="F57" s="199"/>
      <c r="G57" s="198"/>
      <c r="H57" s="198"/>
      <c r="I57" s="198"/>
      <c r="J57" s="199"/>
      <c r="K57" s="199"/>
      <c r="L57" s="199"/>
      <c r="M57" s="220"/>
      <c r="N57" s="221"/>
      <c r="O57" s="221"/>
      <c r="P57" s="220"/>
      <c r="AF57" s="199"/>
      <c r="AG57" s="199"/>
      <c r="AH57" s="199"/>
      <c r="AI57" s="279"/>
      <c r="AJ57" s="199"/>
      <c r="AK57" s="199"/>
      <c r="AL57" s="199"/>
      <c r="AM57" s="199"/>
      <c r="AN57" s="199"/>
      <c r="AO57" s="199"/>
      <c r="AP57" s="199"/>
      <c r="AQ57" s="199"/>
      <c r="AR57" s="199"/>
      <c r="AS57" s="199"/>
      <c r="AT57" s="199"/>
      <c r="AU57" s="199"/>
      <c r="AV57" s="199"/>
      <c r="AW57" s="199"/>
      <c r="AX57" s="199"/>
      <c r="AY57" s="199"/>
      <c r="AZ57" s="199"/>
      <c r="BA57" s="199"/>
      <c r="BB57" s="199"/>
      <c r="BF57" s="199"/>
      <c r="BG57" s="199"/>
      <c r="BI57" s="279"/>
      <c r="BJ57" s="279"/>
      <c r="BL57" s="199"/>
      <c r="BM57" s="172"/>
      <c r="BN57" s="172"/>
      <c r="BO57" s="172" t="s">
        <v>869</v>
      </c>
      <c r="BP57" s="172"/>
      <c r="BQ57" s="172"/>
      <c r="BR57" s="172"/>
      <c r="BS57" s="172" t="s">
        <v>474</v>
      </c>
      <c r="BT57" s="172"/>
      <c r="BU57" s="172"/>
      <c r="BV57" s="172"/>
      <c r="BW57" s="172">
        <v>19</v>
      </c>
      <c r="BX57" s="172">
        <v>19</v>
      </c>
      <c r="BY57" s="172"/>
      <c r="BZ57" s="172"/>
      <c r="CA57" s="174" t="e">
        <f>VLOOKUP(#REF!,BN:BZ,13,0)</f>
        <v>#REF!</v>
      </c>
    </row>
    <row r="58" spans="1:79" s="171" customFormat="1" ht="23.25" customHeight="1">
      <c r="A58" s="199"/>
      <c r="F58" s="199"/>
      <c r="G58" s="198"/>
      <c r="H58" s="198"/>
      <c r="I58" s="198"/>
      <c r="J58" s="199"/>
      <c r="K58" s="199"/>
      <c r="L58" s="199"/>
      <c r="M58" s="220"/>
      <c r="N58" s="221"/>
      <c r="O58" s="221"/>
      <c r="P58" s="220"/>
      <c r="AF58" s="199"/>
      <c r="AG58" s="199"/>
      <c r="AH58" s="199"/>
      <c r="AI58" s="279"/>
      <c r="AJ58" s="199"/>
      <c r="AK58" s="199"/>
      <c r="AL58" s="199"/>
      <c r="AM58" s="199"/>
      <c r="AN58" s="199"/>
      <c r="AO58" s="199"/>
      <c r="AP58" s="199"/>
      <c r="AQ58" s="199"/>
      <c r="AR58" s="199"/>
      <c r="AS58" s="199"/>
      <c r="AT58" s="199"/>
      <c r="AU58" s="199"/>
      <c r="AV58" s="199"/>
      <c r="AW58" s="199"/>
      <c r="AX58" s="199"/>
      <c r="AY58" s="199"/>
      <c r="AZ58" s="199"/>
      <c r="BA58" s="199"/>
      <c r="BB58" s="199"/>
      <c r="BF58" s="199"/>
      <c r="BG58" s="199"/>
      <c r="BI58" s="279"/>
      <c r="BJ58" s="279"/>
      <c r="BL58" s="199"/>
      <c r="BM58" s="172"/>
      <c r="BN58" s="172"/>
      <c r="BO58" s="172" t="s">
        <v>870</v>
      </c>
      <c r="BP58" s="172"/>
      <c r="BQ58" s="172"/>
      <c r="BR58" s="172"/>
      <c r="BS58" s="172"/>
      <c r="BT58" s="172"/>
      <c r="BU58" s="172"/>
      <c r="BV58" s="172"/>
      <c r="BW58" s="172">
        <v>20</v>
      </c>
      <c r="BX58" s="172">
        <v>20</v>
      </c>
      <c r="BY58" s="172"/>
      <c r="BZ58" s="172"/>
      <c r="CA58" s="174" t="e">
        <f>VLOOKUP(#REF!,BN:BZ,13,0)</f>
        <v>#REF!</v>
      </c>
    </row>
    <row r="59" spans="1:79" s="171" customFormat="1" ht="23.25" customHeight="1">
      <c r="A59" s="199"/>
      <c r="F59" s="199"/>
      <c r="G59" s="198"/>
      <c r="H59" s="198"/>
      <c r="I59" s="198"/>
      <c r="J59" s="199"/>
      <c r="K59" s="199"/>
      <c r="L59" s="199"/>
      <c r="M59" s="220"/>
      <c r="N59" s="221"/>
      <c r="O59" s="221"/>
      <c r="P59" s="220"/>
      <c r="AF59" s="199"/>
      <c r="AG59" s="199"/>
      <c r="AH59" s="199"/>
      <c r="AI59" s="279"/>
      <c r="AJ59" s="199"/>
      <c r="AK59" s="199"/>
      <c r="AL59" s="199"/>
      <c r="AM59" s="199"/>
      <c r="AN59" s="199"/>
      <c r="AO59" s="199"/>
      <c r="AP59" s="199"/>
      <c r="AQ59" s="199"/>
      <c r="AR59" s="199"/>
      <c r="AS59" s="199"/>
      <c r="AT59" s="199"/>
      <c r="AU59" s="199"/>
      <c r="AV59" s="199"/>
      <c r="AW59" s="199"/>
      <c r="AX59" s="199"/>
      <c r="AY59" s="199"/>
      <c r="AZ59" s="199"/>
      <c r="BA59" s="199"/>
      <c r="BB59" s="199"/>
      <c r="BF59" s="199"/>
      <c r="BG59" s="199"/>
      <c r="BI59" s="279"/>
      <c r="BJ59" s="279"/>
      <c r="BL59" s="199"/>
      <c r="BM59" s="172"/>
      <c r="BN59" s="172"/>
      <c r="BO59" s="172" t="s">
        <v>871</v>
      </c>
      <c r="BP59" s="172"/>
      <c r="BQ59" s="172"/>
      <c r="BR59" s="172"/>
      <c r="BS59" s="172"/>
      <c r="BT59" s="172"/>
      <c r="BU59" s="172"/>
      <c r="BV59" s="172"/>
      <c r="BW59" s="172">
        <v>21</v>
      </c>
      <c r="BX59" s="172">
        <v>21</v>
      </c>
      <c r="BY59" s="172"/>
      <c r="BZ59" s="172"/>
      <c r="CA59" s="174" t="e">
        <f>VLOOKUP(#REF!,BN:BZ,13,0)</f>
        <v>#REF!</v>
      </c>
    </row>
    <row r="60" spans="1:79" s="171" customFormat="1" ht="23.25" customHeight="1">
      <c r="A60" s="199"/>
      <c r="F60" s="199"/>
      <c r="G60" s="198"/>
      <c r="H60" s="198"/>
      <c r="I60" s="198"/>
      <c r="J60" s="199"/>
      <c r="K60" s="199"/>
      <c r="L60" s="199"/>
      <c r="M60" s="220"/>
      <c r="N60" s="221"/>
      <c r="O60" s="221"/>
      <c r="P60" s="220"/>
      <c r="AF60" s="199"/>
      <c r="AG60" s="199"/>
      <c r="AH60" s="199"/>
      <c r="AI60" s="279"/>
      <c r="AJ60" s="199"/>
      <c r="AK60" s="199"/>
      <c r="AL60" s="199"/>
      <c r="AM60" s="199"/>
      <c r="AN60" s="199"/>
      <c r="AO60" s="199"/>
      <c r="AP60" s="199"/>
      <c r="AQ60" s="199"/>
      <c r="AR60" s="199"/>
      <c r="AS60" s="199"/>
      <c r="AT60" s="199"/>
      <c r="AU60" s="199"/>
      <c r="AV60" s="199"/>
      <c r="AW60" s="199"/>
      <c r="AX60" s="199"/>
      <c r="AY60" s="199"/>
      <c r="AZ60" s="199"/>
      <c r="BA60" s="199"/>
      <c r="BB60" s="199"/>
      <c r="BF60" s="199"/>
      <c r="BG60" s="199"/>
      <c r="BI60" s="279"/>
      <c r="BJ60" s="279"/>
      <c r="BL60" s="199"/>
      <c r="BM60" s="172"/>
      <c r="BN60" s="172"/>
      <c r="BO60" s="172" t="s">
        <v>872</v>
      </c>
      <c r="BP60" s="172"/>
      <c r="BQ60" s="172"/>
      <c r="BR60" s="172"/>
      <c r="BS60" s="172"/>
      <c r="BT60" s="172"/>
      <c r="BU60" s="172"/>
      <c r="BV60" s="172"/>
      <c r="BW60" s="172">
        <v>22</v>
      </c>
      <c r="BX60" s="172">
        <v>22</v>
      </c>
      <c r="BY60" s="172"/>
      <c r="BZ60" s="172"/>
      <c r="CA60" s="172"/>
    </row>
    <row r="61" spans="1:79" s="171" customFormat="1" ht="23.25" customHeight="1">
      <c r="A61" s="199"/>
      <c r="F61" s="199"/>
      <c r="G61" s="198"/>
      <c r="H61" s="198"/>
      <c r="I61" s="198"/>
      <c r="J61" s="199"/>
      <c r="K61" s="199"/>
      <c r="L61" s="199"/>
      <c r="M61" s="220"/>
      <c r="N61" s="221"/>
      <c r="O61" s="221"/>
      <c r="P61" s="220"/>
      <c r="AF61" s="199"/>
      <c r="AG61" s="199"/>
      <c r="AH61" s="199"/>
      <c r="AI61" s="279"/>
      <c r="AJ61" s="199"/>
      <c r="AK61" s="199"/>
      <c r="AL61" s="199"/>
      <c r="AM61" s="199"/>
      <c r="AN61" s="199"/>
      <c r="AO61" s="199"/>
      <c r="AP61" s="199"/>
      <c r="AQ61" s="199"/>
      <c r="AR61" s="199"/>
      <c r="AS61" s="199"/>
      <c r="AT61" s="199"/>
      <c r="AU61" s="199"/>
      <c r="AV61" s="199"/>
      <c r="AW61" s="199"/>
      <c r="AX61" s="199"/>
      <c r="AY61" s="199"/>
      <c r="AZ61" s="199"/>
      <c r="BA61" s="199"/>
      <c r="BB61" s="199"/>
      <c r="BF61" s="199"/>
      <c r="BG61" s="199"/>
      <c r="BI61" s="279"/>
      <c r="BJ61" s="279"/>
      <c r="BL61" s="199"/>
      <c r="BM61" s="170"/>
      <c r="BN61" s="170"/>
      <c r="BO61" s="170" t="s">
        <v>873</v>
      </c>
      <c r="BP61" s="170"/>
      <c r="BQ61" s="170"/>
      <c r="BR61" s="170"/>
      <c r="BS61" s="170"/>
      <c r="BT61" s="170"/>
      <c r="BU61" s="170"/>
      <c r="BV61" s="170"/>
      <c r="BW61" s="172">
        <v>23</v>
      </c>
      <c r="BX61" s="172">
        <v>23</v>
      </c>
      <c r="BY61" s="170"/>
      <c r="BZ61" s="170"/>
      <c r="CA61" s="170"/>
    </row>
    <row r="62" spans="1:79" s="171" customFormat="1" ht="23.25" customHeight="1">
      <c r="A62" s="199"/>
      <c r="F62" s="199"/>
      <c r="G62" s="198"/>
      <c r="H62" s="198"/>
      <c r="I62" s="198"/>
      <c r="J62" s="199"/>
      <c r="K62" s="199"/>
      <c r="L62" s="199"/>
      <c r="M62" s="220"/>
      <c r="N62" s="221"/>
      <c r="O62" s="221"/>
      <c r="P62" s="220"/>
      <c r="AF62" s="199"/>
      <c r="AG62" s="199"/>
      <c r="AH62" s="199"/>
      <c r="AI62" s="279"/>
      <c r="AJ62" s="199"/>
      <c r="AK62" s="199"/>
      <c r="AL62" s="199"/>
      <c r="AM62" s="199"/>
      <c r="AN62" s="199"/>
      <c r="AO62" s="199"/>
      <c r="AP62" s="199"/>
      <c r="AQ62" s="199"/>
      <c r="AR62" s="199"/>
      <c r="AS62" s="199"/>
      <c r="AT62" s="199"/>
      <c r="AU62" s="199"/>
      <c r="AV62" s="199"/>
      <c r="AW62" s="199"/>
      <c r="AX62" s="199"/>
      <c r="AY62" s="199"/>
      <c r="AZ62" s="199"/>
      <c r="BA62" s="199"/>
      <c r="BB62" s="199"/>
      <c r="BF62" s="199"/>
      <c r="BG62" s="199"/>
      <c r="BI62" s="279"/>
      <c r="BJ62" s="279"/>
      <c r="BL62" s="199"/>
      <c r="BM62" s="170"/>
      <c r="BN62" s="170"/>
      <c r="BO62" s="170" t="s">
        <v>874</v>
      </c>
      <c r="BP62" s="170"/>
      <c r="BQ62" s="170"/>
      <c r="BR62" s="170"/>
      <c r="BS62" s="170"/>
      <c r="BT62" s="170"/>
      <c r="BU62" s="170"/>
      <c r="BV62" s="170"/>
      <c r="BW62" s="172">
        <v>24</v>
      </c>
      <c r="BX62" s="172">
        <v>24</v>
      </c>
      <c r="BY62" s="170"/>
      <c r="BZ62" s="170"/>
      <c r="CA62" s="170"/>
    </row>
    <row r="63" spans="1:79" s="171" customFormat="1" ht="23.25" customHeight="1">
      <c r="A63" s="199"/>
      <c r="F63" s="199"/>
      <c r="G63" s="198"/>
      <c r="H63" s="198"/>
      <c r="I63" s="198"/>
      <c r="J63" s="199"/>
      <c r="K63" s="199"/>
      <c r="L63" s="199"/>
      <c r="M63" s="220"/>
      <c r="N63" s="221"/>
      <c r="O63" s="221"/>
      <c r="P63" s="220"/>
      <c r="AF63" s="199"/>
      <c r="AG63" s="199"/>
      <c r="AH63" s="199"/>
      <c r="AI63" s="279"/>
      <c r="AJ63" s="199"/>
      <c r="AK63" s="199"/>
      <c r="AL63" s="199"/>
      <c r="AM63" s="199"/>
      <c r="AN63" s="199"/>
      <c r="AO63" s="199"/>
      <c r="AP63" s="199"/>
      <c r="AQ63" s="199"/>
      <c r="AR63" s="199"/>
      <c r="AS63" s="199"/>
      <c r="AT63" s="199"/>
      <c r="AU63" s="199"/>
      <c r="AV63" s="199"/>
      <c r="AW63" s="199"/>
      <c r="AX63" s="199"/>
      <c r="AY63" s="199"/>
      <c r="AZ63" s="199"/>
      <c r="BA63" s="199"/>
      <c r="BB63" s="199"/>
      <c r="BF63" s="199"/>
      <c r="BG63" s="199"/>
      <c r="BI63" s="279"/>
      <c r="BJ63" s="279"/>
      <c r="BL63" s="199"/>
      <c r="BM63" s="172"/>
      <c r="BN63" s="172"/>
      <c r="BO63" s="172" t="s">
        <v>875</v>
      </c>
      <c r="BP63" s="172"/>
      <c r="BQ63" s="172"/>
      <c r="BR63" s="172"/>
      <c r="BS63" s="172"/>
      <c r="BT63" s="172"/>
      <c r="BU63" s="172"/>
      <c r="BV63" s="172"/>
      <c r="BW63" s="172">
        <v>25</v>
      </c>
      <c r="BX63" s="172">
        <v>25</v>
      </c>
      <c r="BY63" s="172"/>
      <c r="BZ63" s="172"/>
      <c r="CA63" s="172"/>
    </row>
    <row r="64" spans="1:79" s="171" customFormat="1" ht="23.25" customHeight="1">
      <c r="A64" s="199"/>
      <c r="F64" s="199"/>
      <c r="G64" s="198"/>
      <c r="H64" s="198"/>
      <c r="I64" s="198"/>
      <c r="J64" s="199"/>
      <c r="K64" s="199"/>
      <c r="L64" s="199"/>
      <c r="M64" s="220"/>
      <c r="N64" s="221"/>
      <c r="O64" s="221"/>
      <c r="P64" s="220"/>
      <c r="AF64" s="199"/>
      <c r="AG64" s="199"/>
      <c r="AH64" s="199"/>
      <c r="AI64" s="279"/>
      <c r="AJ64" s="199"/>
      <c r="AK64" s="199"/>
      <c r="AL64" s="199"/>
      <c r="AM64" s="199"/>
      <c r="AN64" s="199"/>
      <c r="AO64" s="199"/>
      <c r="AP64" s="199"/>
      <c r="AQ64" s="199"/>
      <c r="AR64" s="199"/>
      <c r="AS64" s="199"/>
      <c r="AT64" s="199"/>
      <c r="AU64" s="199"/>
      <c r="AV64" s="199"/>
      <c r="AW64" s="199"/>
      <c r="AX64" s="199"/>
      <c r="AY64" s="199"/>
      <c r="AZ64" s="199"/>
      <c r="BA64" s="199"/>
      <c r="BB64" s="199"/>
      <c r="BF64" s="199"/>
      <c r="BG64" s="199"/>
      <c r="BI64" s="279"/>
      <c r="BJ64" s="279"/>
      <c r="BL64" s="199"/>
      <c r="BM64" s="172"/>
      <c r="BN64" s="172"/>
      <c r="BO64" s="172" t="s">
        <v>876</v>
      </c>
      <c r="BP64" s="172"/>
      <c r="BQ64" s="172"/>
      <c r="BR64" s="172"/>
      <c r="BS64" s="172"/>
      <c r="BT64" s="172"/>
      <c r="BU64" s="172"/>
      <c r="BV64" s="172"/>
      <c r="BW64" s="172">
        <v>26</v>
      </c>
      <c r="BX64" s="172">
        <v>26</v>
      </c>
      <c r="BY64" s="172"/>
      <c r="BZ64" s="172"/>
      <c r="CA64" s="172"/>
    </row>
    <row r="65" spans="1:79" s="171" customFormat="1" ht="23.25" customHeight="1">
      <c r="A65" s="199"/>
      <c r="F65" s="199"/>
      <c r="G65" s="198"/>
      <c r="H65" s="198"/>
      <c r="I65" s="198"/>
      <c r="J65" s="199"/>
      <c r="K65" s="199"/>
      <c r="L65" s="199"/>
      <c r="M65" s="220"/>
      <c r="N65" s="221"/>
      <c r="O65" s="221"/>
      <c r="P65" s="220"/>
      <c r="AF65" s="199"/>
      <c r="AG65" s="199"/>
      <c r="AH65" s="199"/>
      <c r="AI65" s="279"/>
      <c r="AJ65" s="199"/>
      <c r="AK65" s="199"/>
      <c r="AL65" s="199"/>
      <c r="AM65" s="199"/>
      <c r="AN65" s="199"/>
      <c r="AO65" s="199"/>
      <c r="AP65" s="199"/>
      <c r="AQ65" s="199"/>
      <c r="AR65" s="199"/>
      <c r="AS65" s="199"/>
      <c r="AT65" s="199"/>
      <c r="AU65" s="199"/>
      <c r="AV65" s="199"/>
      <c r="AW65" s="199"/>
      <c r="AX65" s="199"/>
      <c r="AY65" s="199"/>
      <c r="AZ65" s="199"/>
      <c r="BA65" s="199"/>
      <c r="BB65" s="199"/>
      <c r="BF65" s="199"/>
      <c r="BG65" s="199"/>
      <c r="BI65" s="279"/>
      <c r="BJ65" s="279"/>
      <c r="BL65" s="199"/>
      <c r="BM65" s="172"/>
      <c r="BN65" s="172"/>
      <c r="BO65" s="172" t="s">
        <v>877</v>
      </c>
      <c r="BP65" s="172"/>
      <c r="BQ65" s="172"/>
      <c r="BR65" s="172"/>
      <c r="BS65" s="172"/>
      <c r="BT65" s="172"/>
      <c r="BU65" s="172"/>
      <c r="BV65" s="172"/>
      <c r="BW65" s="172">
        <v>27</v>
      </c>
      <c r="BX65" s="172">
        <v>27</v>
      </c>
      <c r="BY65" s="172"/>
      <c r="BZ65" s="172"/>
      <c r="CA65" s="172"/>
    </row>
    <row r="66" spans="1:79" s="171" customFormat="1" ht="23.25" customHeight="1">
      <c r="A66" s="199"/>
      <c r="F66" s="199"/>
      <c r="G66" s="198"/>
      <c r="H66" s="198"/>
      <c r="I66" s="198"/>
      <c r="J66" s="199"/>
      <c r="K66" s="199"/>
      <c r="L66" s="199"/>
      <c r="M66" s="220"/>
      <c r="N66" s="221"/>
      <c r="O66" s="221"/>
      <c r="P66" s="220"/>
      <c r="AF66" s="199"/>
      <c r="AG66" s="199"/>
      <c r="AH66" s="199"/>
      <c r="AI66" s="279"/>
      <c r="AJ66" s="199"/>
      <c r="AK66" s="199"/>
      <c r="AL66" s="199"/>
      <c r="AM66" s="199"/>
      <c r="AN66" s="199"/>
      <c r="AO66" s="199"/>
      <c r="AP66" s="199"/>
      <c r="AQ66" s="199"/>
      <c r="AR66" s="199"/>
      <c r="AS66" s="199"/>
      <c r="AT66" s="199"/>
      <c r="AU66" s="199"/>
      <c r="AV66" s="199"/>
      <c r="AW66" s="199"/>
      <c r="AX66" s="199"/>
      <c r="AY66" s="199"/>
      <c r="AZ66" s="199"/>
      <c r="BA66" s="199"/>
      <c r="BB66" s="199"/>
      <c r="BF66" s="199"/>
      <c r="BG66" s="199"/>
      <c r="BI66" s="279"/>
      <c r="BJ66" s="279"/>
      <c r="BL66" s="199"/>
      <c r="BM66" s="172"/>
      <c r="BN66" s="172"/>
      <c r="BO66" s="172" t="s">
        <v>878</v>
      </c>
      <c r="BP66" s="172"/>
      <c r="BQ66" s="172"/>
      <c r="BR66" s="172"/>
      <c r="BS66" s="172"/>
      <c r="BT66" s="172"/>
      <c r="BU66" s="172"/>
      <c r="BV66" s="172"/>
      <c r="BW66" s="172">
        <v>28</v>
      </c>
      <c r="BX66" s="172">
        <v>28</v>
      </c>
      <c r="BY66" s="172"/>
      <c r="BZ66" s="172"/>
      <c r="CA66" s="172"/>
    </row>
    <row r="67" spans="1:79" s="171" customFormat="1" ht="23.25" customHeight="1">
      <c r="A67" s="199"/>
      <c r="F67" s="199"/>
      <c r="G67" s="198"/>
      <c r="H67" s="198"/>
      <c r="I67" s="198"/>
      <c r="J67" s="199"/>
      <c r="K67" s="199"/>
      <c r="L67" s="199"/>
      <c r="M67" s="220"/>
      <c r="N67" s="221"/>
      <c r="O67" s="221"/>
      <c r="P67" s="220"/>
      <c r="AF67" s="199"/>
      <c r="AG67" s="199"/>
      <c r="AH67" s="199"/>
      <c r="AI67" s="279"/>
      <c r="AJ67" s="199"/>
      <c r="AK67" s="199"/>
      <c r="AL67" s="199"/>
      <c r="AM67" s="199"/>
      <c r="AN67" s="199"/>
      <c r="AO67" s="199"/>
      <c r="AP67" s="199"/>
      <c r="AQ67" s="199"/>
      <c r="AR67" s="199"/>
      <c r="AS67" s="199"/>
      <c r="AT67" s="199"/>
      <c r="AU67" s="199"/>
      <c r="AV67" s="199"/>
      <c r="AW67" s="199"/>
      <c r="AX67" s="199"/>
      <c r="AY67" s="199"/>
      <c r="AZ67" s="199"/>
      <c r="BA67" s="199"/>
      <c r="BB67" s="199"/>
      <c r="BF67" s="199"/>
      <c r="BG67" s="199"/>
      <c r="BI67" s="279"/>
      <c r="BJ67" s="279"/>
      <c r="BL67" s="199"/>
      <c r="BM67" s="172"/>
      <c r="BN67" s="172"/>
      <c r="BO67" s="172" t="s">
        <v>879</v>
      </c>
      <c r="BP67" s="172"/>
      <c r="BQ67" s="172"/>
      <c r="BR67" s="172"/>
      <c r="BS67" s="172"/>
      <c r="BT67" s="172"/>
      <c r="BU67" s="172"/>
      <c r="BV67" s="172"/>
      <c r="BW67" s="172">
        <v>29</v>
      </c>
      <c r="BX67" s="172">
        <v>29</v>
      </c>
      <c r="BY67" s="172"/>
      <c r="BZ67" s="172"/>
      <c r="CA67" s="172"/>
    </row>
    <row r="68" spans="1:79" s="171" customFormat="1" ht="23.25" customHeight="1">
      <c r="A68" s="199"/>
      <c r="F68" s="199"/>
      <c r="G68" s="198"/>
      <c r="H68" s="198"/>
      <c r="I68" s="198"/>
      <c r="J68" s="199"/>
      <c r="K68" s="199"/>
      <c r="L68" s="199"/>
      <c r="M68" s="220"/>
      <c r="N68" s="221"/>
      <c r="O68" s="221"/>
      <c r="P68" s="220"/>
      <c r="AF68" s="199"/>
      <c r="AG68" s="199"/>
      <c r="AH68" s="199"/>
      <c r="AI68" s="279"/>
      <c r="AJ68" s="199"/>
      <c r="AK68" s="199"/>
      <c r="AL68" s="199"/>
      <c r="AM68" s="199"/>
      <c r="AN68" s="199"/>
      <c r="AO68" s="199"/>
      <c r="AP68" s="199"/>
      <c r="AQ68" s="199"/>
      <c r="AR68" s="199"/>
      <c r="AS68" s="199"/>
      <c r="AT68" s="199"/>
      <c r="AU68" s="199"/>
      <c r="AV68" s="199"/>
      <c r="AW68" s="199"/>
      <c r="AX68" s="199"/>
      <c r="AY68" s="199"/>
      <c r="AZ68" s="199"/>
      <c r="BA68" s="199"/>
      <c r="BB68" s="199"/>
      <c r="BF68" s="199"/>
      <c r="BG68" s="199"/>
      <c r="BI68" s="279"/>
      <c r="BJ68" s="279"/>
      <c r="BL68" s="199"/>
      <c r="BM68" s="172"/>
      <c r="BN68" s="172"/>
      <c r="BO68" s="172" t="s">
        <v>880</v>
      </c>
      <c r="BP68" s="172"/>
      <c r="BQ68" s="172"/>
      <c r="BR68" s="172"/>
      <c r="BS68" s="172"/>
      <c r="BT68" s="172"/>
      <c r="BU68" s="172"/>
      <c r="BV68" s="172"/>
      <c r="BW68" s="172">
        <v>30</v>
      </c>
      <c r="BX68" s="172">
        <v>30</v>
      </c>
      <c r="BY68" s="172"/>
      <c r="BZ68" s="172"/>
      <c r="CA68" s="172"/>
    </row>
    <row r="69" spans="1:79" s="171" customFormat="1" ht="23.25" customHeight="1">
      <c r="A69" s="199"/>
      <c r="F69" s="199"/>
      <c r="G69" s="198"/>
      <c r="H69" s="198"/>
      <c r="I69" s="198"/>
      <c r="J69" s="199"/>
      <c r="K69" s="199"/>
      <c r="L69" s="199"/>
      <c r="M69" s="220"/>
      <c r="N69" s="221"/>
      <c r="O69" s="221"/>
      <c r="P69" s="220"/>
      <c r="AF69" s="199"/>
      <c r="AG69" s="199"/>
      <c r="AH69" s="199"/>
      <c r="AI69" s="279"/>
      <c r="AJ69" s="199"/>
      <c r="AK69" s="199"/>
      <c r="AL69" s="199"/>
      <c r="AM69" s="199"/>
      <c r="AN69" s="199"/>
      <c r="AO69" s="199"/>
      <c r="AP69" s="199"/>
      <c r="AQ69" s="199"/>
      <c r="AR69" s="199"/>
      <c r="AS69" s="199"/>
      <c r="AT69" s="199"/>
      <c r="AU69" s="199"/>
      <c r="AV69" s="199"/>
      <c r="AW69" s="199"/>
      <c r="AX69" s="199"/>
      <c r="AY69" s="199"/>
      <c r="AZ69" s="199"/>
      <c r="BA69" s="199"/>
      <c r="BB69" s="199"/>
      <c r="BF69" s="199"/>
      <c r="BG69" s="199"/>
      <c r="BI69" s="279"/>
      <c r="BJ69" s="279"/>
      <c r="BL69" s="199"/>
      <c r="BM69" s="172"/>
      <c r="BN69" s="172"/>
      <c r="BO69" s="172" t="s">
        <v>881</v>
      </c>
      <c r="BP69" s="172"/>
      <c r="BQ69" s="172"/>
      <c r="BR69" s="172"/>
      <c r="BS69" s="172"/>
      <c r="BT69" s="172"/>
      <c r="BU69" s="172"/>
      <c r="BV69" s="172"/>
      <c r="BW69" s="172">
        <v>31</v>
      </c>
      <c r="BX69" s="172">
        <v>31</v>
      </c>
      <c r="BY69" s="172"/>
      <c r="BZ69" s="172"/>
      <c r="CA69" s="172"/>
    </row>
    <row r="70" spans="1:79" s="171" customFormat="1" ht="23.25" customHeight="1">
      <c r="A70" s="199"/>
      <c r="F70" s="199"/>
      <c r="G70" s="198"/>
      <c r="H70" s="198"/>
      <c r="I70" s="198"/>
      <c r="J70" s="199"/>
      <c r="K70" s="199"/>
      <c r="L70" s="199"/>
      <c r="M70" s="220"/>
      <c r="N70" s="221"/>
      <c r="O70" s="221"/>
      <c r="P70" s="220"/>
      <c r="AF70" s="199"/>
      <c r="AG70" s="199"/>
      <c r="AH70" s="199"/>
      <c r="AI70" s="279"/>
      <c r="AJ70" s="199"/>
      <c r="AK70" s="199"/>
      <c r="AL70" s="199"/>
      <c r="AM70" s="199"/>
      <c r="AN70" s="199"/>
      <c r="AO70" s="199"/>
      <c r="AP70" s="199"/>
      <c r="AQ70" s="199"/>
      <c r="AR70" s="199"/>
      <c r="AS70" s="199"/>
      <c r="AT70" s="199"/>
      <c r="AU70" s="199"/>
      <c r="AV70" s="199"/>
      <c r="AW70" s="199"/>
      <c r="AX70" s="199"/>
      <c r="AY70" s="199"/>
      <c r="AZ70" s="199"/>
      <c r="BA70" s="199"/>
      <c r="BB70" s="199"/>
      <c r="BF70" s="199"/>
      <c r="BG70" s="199"/>
      <c r="BI70" s="279"/>
      <c r="BJ70" s="279"/>
      <c r="BL70" s="199"/>
      <c r="BO70" s="171" t="s">
        <v>882</v>
      </c>
      <c r="BX70" s="172">
        <v>32</v>
      </c>
    </row>
    <row r="71" spans="1:79" s="171" customFormat="1" ht="23.25" customHeight="1">
      <c r="A71" s="199"/>
      <c r="F71" s="199"/>
      <c r="G71" s="198"/>
      <c r="H71" s="198"/>
      <c r="I71" s="198"/>
      <c r="J71" s="199"/>
      <c r="K71" s="199"/>
      <c r="L71" s="199"/>
      <c r="M71" s="220"/>
      <c r="N71" s="221"/>
      <c r="O71" s="221"/>
      <c r="P71" s="220"/>
      <c r="AF71" s="199"/>
      <c r="AG71" s="199"/>
      <c r="AH71" s="199"/>
      <c r="AI71" s="279"/>
      <c r="AJ71" s="199"/>
      <c r="AK71" s="199"/>
      <c r="AL71" s="199"/>
      <c r="AM71" s="199"/>
      <c r="AN71" s="199"/>
      <c r="AO71" s="199"/>
      <c r="AP71" s="199"/>
      <c r="AQ71" s="199"/>
      <c r="AR71" s="199"/>
      <c r="AS71" s="199"/>
      <c r="AT71" s="199"/>
      <c r="AU71" s="199"/>
      <c r="AV71" s="199"/>
      <c r="AW71" s="199"/>
      <c r="AX71" s="199"/>
      <c r="AY71" s="199"/>
      <c r="AZ71" s="199"/>
      <c r="BA71" s="199"/>
      <c r="BB71" s="199"/>
      <c r="BF71" s="199"/>
      <c r="BG71" s="199"/>
      <c r="BI71" s="279"/>
      <c r="BJ71" s="279"/>
      <c r="BL71" s="199"/>
      <c r="BO71" s="171" t="s">
        <v>883</v>
      </c>
      <c r="BX71" s="172">
        <v>33</v>
      </c>
    </row>
    <row r="72" spans="1:79" s="171" customFormat="1" ht="23.25" customHeight="1">
      <c r="A72" s="199"/>
      <c r="F72" s="199"/>
      <c r="G72" s="198"/>
      <c r="H72" s="198"/>
      <c r="I72" s="198"/>
      <c r="J72" s="199"/>
      <c r="K72" s="199"/>
      <c r="L72" s="199"/>
      <c r="M72" s="220"/>
      <c r="N72" s="221"/>
      <c r="O72" s="221"/>
      <c r="P72" s="220"/>
      <c r="AF72" s="199"/>
      <c r="AG72" s="199"/>
      <c r="AH72" s="199"/>
      <c r="AI72" s="279"/>
      <c r="AJ72" s="199"/>
      <c r="AK72" s="199"/>
      <c r="AL72" s="199"/>
      <c r="AM72" s="199"/>
      <c r="AN72" s="199"/>
      <c r="AO72" s="199"/>
      <c r="AP72" s="199"/>
      <c r="AQ72" s="199"/>
      <c r="AR72" s="199"/>
      <c r="AS72" s="199"/>
      <c r="AT72" s="199"/>
      <c r="AU72" s="199"/>
      <c r="AV72" s="199"/>
      <c r="AW72" s="199"/>
      <c r="AX72" s="199"/>
      <c r="AY72" s="199"/>
      <c r="AZ72" s="199"/>
      <c r="BA72" s="199"/>
      <c r="BB72" s="199"/>
      <c r="BF72" s="199"/>
      <c r="BG72" s="199"/>
      <c r="BI72" s="279"/>
      <c r="BJ72" s="279"/>
      <c r="BL72" s="199"/>
      <c r="BO72" s="171" t="s">
        <v>884</v>
      </c>
      <c r="BX72" s="172">
        <v>34</v>
      </c>
    </row>
    <row r="73" spans="1:79" s="171" customFormat="1" ht="23.25" customHeight="1">
      <c r="A73" s="199"/>
      <c r="F73" s="199"/>
      <c r="G73" s="198"/>
      <c r="H73" s="198"/>
      <c r="I73" s="198"/>
      <c r="J73" s="199"/>
      <c r="K73" s="199"/>
      <c r="L73" s="199"/>
      <c r="M73" s="220"/>
      <c r="N73" s="221"/>
      <c r="O73" s="221"/>
      <c r="P73" s="220"/>
      <c r="AF73" s="199"/>
      <c r="AG73" s="199"/>
      <c r="AH73" s="199"/>
      <c r="AI73" s="279"/>
      <c r="AJ73" s="199"/>
      <c r="AK73" s="199"/>
      <c r="AL73" s="199"/>
      <c r="AM73" s="199"/>
      <c r="AN73" s="199"/>
      <c r="AO73" s="199"/>
      <c r="AP73" s="199"/>
      <c r="AQ73" s="199"/>
      <c r="AR73" s="199"/>
      <c r="AS73" s="199"/>
      <c r="AT73" s="199"/>
      <c r="AU73" s="199"/>
      <c r="AV73" s="199"/>
      <c r="AW73" s="199"/>
      <c r="AX73" s="199"/>
      <c r="AY73" s="199"/>
      <c r="AZ73" s="199"/>
      <c r="BA73" s="199"/>
      <c r="BB73" s="199"/>
      <c r="BF73" s="199"/>
      <c r="BG73" s="199"/>
      <c r="BI73" s="279"/>
      <c r="BJ73" s="279"/>
      <c r="BL73" s="199"/>
      <c r="BX73" s="172">
        <v>35</v>
      </c>
    </row>
    <row r="74" spans="1:79" s="171" customFormat="1" ht="23.25" customHeight="1">
      <c r="A74" s="199"/>
      <c r="F74" s="199"/>
      <c r="G74" s="198"/>
      <c r="H74" s="198"/>
      <c r="I74" s="198"/>
      <c r="J74" s="199"/>
      <c r="K74" s="199"/>
      <c r="L74" s="199"/>
      <c r="M74" s="220"/>
      <c r="N74" s="221"/>
      <c r="O74" s="221"/>
      <c r="P74" s="220"/>
      <c r="AF74" s="199"/>
      <c r="AG74" s="199"/>
      <c r="AH74" s="199"/>
      <c r="AI74" s="279"/>
      <c r="AJ74" s="199"/>
      <c r="AK74" s="199"/>
      <c r="AL74" s="199"/>
      <c r="AM74" s="199"/>
      <c r="AN74" s="199"/>
      <c r="AO74" s="199"/>
      <c r="AP74" s="199"/>
      <c r="AQ74" s="199"/>
      <c r="AR74" s="199"/>
      <c r="AS74" s="199"/>
      <c r="AT74" s="199"/>
      <c r="AU74" s="199"/>
      <c r="AV74" s="199"/>
      <c r="AW74" s="199"/>
      <c r="AX74" s="199"/>
      <c r="AY74" s="199"/>
      <c r="AZ74" s="199"/>
      <c r="BA74" s="199"/>
      <c r="BB74" s="199"/>
      <c r="BF74" s="199"/>
      <c r="BG74" s="199"/>
      <c r="BI74" s="279"/>
      <c r="BJ74" s="279"/>
      <c r="BL74" s="199"/>
      <c r="BX74" s="172">
        <v>36</v>
      </c>
    </row>
    <row r="75" spans="1:79" s="171" customFormat="1" ht="23.25" customHeight="1">
      <c r="A75" s="199"/>
      <c r="F75" s="199"/>
      <c r="G75" s="198"/>
      <c r="H75" s="198"/>
      <c r="I75" s="198"/>
      <c r="J75" s="199"/>
      <c r="K75" s="199"/>
      <c r="L75" s="199"/>
      <c r="M75" s="220"/>
      <c r="N75" s="221"/>
      <c r="O75" s="221"/>
      <c r="P75" s="220"/>
      <c r="AF75" s="199"/>
      <c r="AG75" s="199"/>
      <c r="AH75" s="199"/>
      <c r="AI75" s="279"/>
      <c r="AJ75" s="199"/>
      <c r="AK75" s="199"/>
      <c r="AL75" s="199"/>
      <c r="AM75" s="199"/>
      <c r="AN75" s="199"/>
      <c r="AO75" s="199"/>
      <c r="AP75" s="199"/>
      <c r="AQ75" s="199"/>
      <c r="AR75" s="199"/>
      <c r="AS75" s="199"/>
      <c r="AT75" s="199"/>
      <c r="AU75" s="199"/>
      <c r="AV75" s="199"/>
      <c r="AW75" s="199"/>
      <c r="AX75" s="199"/>
      <c r="AY75" s="199"/>
      <c r="AZ75" s="199"/>
      <c r="BA75" s="199"/>
      <c r="BB75" s="199"/>
      <c r="BF75" s="199"/>
      <c r="BG75" s="199"/>
      <c r="BI75" s="279"/>
      <c r="BJ75" s="279"/>
      <c r="BL75" s="199"/>
      <c r="BX75" s="172">
        <v>37</v>
      </c>
    </row>
    <row r="76" spans="1:79" s="171" customFormat="1" ht="23.25" customHeight="1">
      <c r="A76" s="199"/>
      <c r="F76" s="199"/>
      <c r="G76" s="198"/>
      <c r="H76" s="198"/>
      <c r="I76" s="198"/>
      <c r="J76" s="199"/>
      <c r="K76" s="199"/>
      <c r="L76" s="199"/>
      <c r="M76" s="220"/>
      <c r="N76" s="221"/>
      <c r="O76" s="221"/>
      <c r="P76" s="220"/>
      <c r="AF76" s="199"/>
      <c r="AG76" s="199"/>
      <c r="AH76" s="199"/>
      <c r="AI76" s="279"/>
      <c r="AJ76" s="199"/>
      <c r="AK76" s="199"/>
      <c r="AL76" s="199"/>
      <c r="AM76" s="199"/>
      <c r="AN76" s="199"/>
      <c r="AO76" s="199"/>
      <c r="AP76" s="199"/>
      <c r="AQ76" s="199"/>
      <c r="AR76" s="199"/>
      <c r="AS76" s="199"/>
      <c r="AT76" s="199"/>
      <c r="AU76" s="199"/>
      <c r="AV76" s="199"/>
      <c r="AW76" s="199"/>
      <c r="AX76" s="199"/>
      <c r="AY76" s="199"/>
      <c r="AZ76" s="199"/>
      <c r="BA76" s="199"/>
      <c r="BB76" s="199"/>
      <c r="BF76" s="199"/>
      <c r="BG76" s="199"/>
      <c r="BI76" s="279"/>
      <c r="BJ76" s="279"/>
      <c r="BL76" s="199"/>
      <c r="BX76" s="172">
        <v>38</v>
      </c>
    </row>
    <row r="77" spans="1:79" s="171" customFormat="1" ht="23.25" customHeight="1">
      <c r="A77" s="199"/>
      <c r="F77" s="199"/>
      <c r="G77" s="198"/>
      <c r="H77" s="198"/>
      <c r="I77" s="198"/>
      <c r="J77" s="199"/>
      <c r="K77" s="199"/>
      <c r="L77" s="199"/>
      <c r="M77" s="220"/>
      <c r="N77" s="221"/>
      <c r="O77" s="221"/>
      <c r="P77" s="220"/>
      <c r="AF77" s="199"/>
      <c r="AG77" s="199"/>
      <c r="AH77" s="199"/>
      <c r="AI77" s="279"/>
      <c r="AJ77" s="199"/>
      <c r="AK77" s="199"/>
      <c r="AL77" s="199"/>
      <c r="AM77" s="199"/>
      <c r="AN77" s="199"/>
      <c r="AO77" s="199"/>
      <c r="AP77" s="199"/>
      <c r="AQ77" s="199"/>
      <c r="AR77" s="199"/>
      <c r="AS77" s="199"/>
      <c r="AT77" s="199"/>
      <c r="AU77" s="199"/>
      <c r="AV77" s="199"/>
      <c r="AW77" s="199"/>
      <c r="AX77" s="199"/>
      <c r="AY77" s="199"/>
      <c r="AZ77" s="199"/>
      <c r="BA77" s="199"/>
      <c r="BB77" s="199"/>
      <c r="BF77" s="199"/>
      <c r="BG77" s="199"/>
      <c r="BI77" s="279"/>
      <c r="BJ77" s="279"/>
      <c r="BL77" s="199"/>
      <c r="BX77" s="172">
        <v>39</v>
      </c>
    </row>
    <row r="78" spans="1:79" s="171" customFormat="1" ht="23.25" customHeight="1">
      <c r="A78" s="199"/>
      <c r="F78" s="199"/>
      <c r="G78" s="198"/>
      <c r="H78" s="198"/>
      <c r="I78" s="198"/>
      <c r="J78" s="199"/>
      <c r="K78" s="199"/>
      <c r="L78" s="199"/>
      <c r="M78" s="220"/>
      <c r="N78" s="221"/>
      <c r="O78" s="221"/>
      <c r="P78" s="220"/>
      <c r="AF78" s="199"/>
      <c r="AG78" s="199"/>
      <c r="AH78" s="199"/>
      <c r="AI78" s="279"/>
      <c r="AJ78" s="199"/>
      <c r="AK78" s="199"/>
      <c r="AL78" s="199"/>
      <c r="AM78" s="199"/>
      <c r="AN78" s="199"/>
      <c r="AO78" s="199"/>
      <c r="AP78" s="199"/>
      <c r="AQ78" s="199"/>
      <c r="AR78" s="199"/>
      <c r="AS78" s="199"/>
      <c r="AT78" s="199"/>
      <c r="AU78" s="199"/>
      <c r="AV78" s="199"/>
      <c r="AW78" s="199"/>
      <c r="AX78" s="199"/>
      <c r="AY78" s="199"/>
      <c r="AZ78" s="199"/>
      <c r="BA78" s="199"/>
      <c r="BB78" s="199"/>
      <c r="BF78" s="199"/>
      <c r="BG78" s="199"/>
      <c r="BI78" s="279"/>
      <c r="BJ78" s="279"/>
      <c r="BL78" s="199"/>
      <c r="BX78" s="172">
        <v>40</v>
      </c>
    </row>
    <row r="79" spans="1:79" s="171" customFormat="1" ht="23.25" customHeight="1">
      <c r="A79" s="199"/>
      <c r="F79" s="199"/>
      <c r="G79" s="198"/>
      <c r="H79" s="198"/>
      <c r="I79" s="198"/>
      <c r="J79" s="199"/>
      <c r="K79" s="199"/>
      <c r="L79" s="199"/>
      <c r="M79" s="220"/>
      <c r="N79" s="221"/>
      <c r="O79" s="221"/>
      <c r="P79" s="220"/>
      <c r="AF79" s="199"/>
      <c r="AG79" s="199"/>
      <c r="AH79" s="199"/>
      <c r="AI79" s="279"/>
      <c r="AJ79" s="199"/>
      <c r="AK79" s="199"/>
      <c r="AL79" s="199"/>
      <c r="AM79" s="199"/>
      <c r="AN79" s="199"/>
      <c r="AO79" s="199"/>
      <c r="AP79" s="199"/>
      <c r="AQ79" s="199"/>
      <c r="AR79" s="199"/>
      <c r="AS79" s="199"/>
      <c r="AT79" s="199"/>
      <c r="AU79" s="199"/>
      <c r="AV79" s="199"/>
      <c r="AW79" s="199"/>
      <c r="AX79" s="199"/>
      <c r="AY79" s="199"/>
      <c r="AZ79" s="199"/>
      <c r="BA79" s="199"/>
      <c r="BB79" s="199"/>
      <c r="BF79" s="199"/>
      <c r="BG79" s="199"/>
      <c r="BI79" s="279"/>
      <c r="BJ79" s="279"/>
      <c r="BL79" s="199"/>
      <c r="BX79" s="172">
        <v>41</v>
      </c>
    </row>
    <row r="80" spans="1:79" s="171" customFormat="1" ht="23.25" customHeight="1">
      <c r="A80" s="199"/>
      <c r="F80" s="199"/>
      <c r="G80" s="198"/>
      <c r="H80" s="198"/>
      <c r="I80" s="198"/>
      <c r="J80" s="199"/>
      <c r="K80" s="199"/>
      <c r="L80" s="199"/>
      <c r="M80" s="220"/>
      <c r="N80" s="221"/>
      <c r="O80" s="221"/>
      <c r="P80" s="220"/>
      <c r="AF80" s="199"/>
      <c r="AG80" s="199"/>
      <c r="AH80" s="199"/>
      <c r="AI80" s="279"/>
      <c r="AJ80" s="199"/>
      <c r="AK80" s="199"/>
      <c r="AL80" s="199"/>
      <c r="AM80" s="199"/>
      <c r="AN80" s="199"/>
      <c r="AO80" s="199"/>
      <c r="AP80" s="199"/>
      <c r="AQ80" s="199"/>
      <c r="AR80" s="199"/>
      <c r="AS80" s="199"/>
      <c r="AT80" s="199"/>
      <c r="AU80" s="199"/>
      <c r="AV80" s="199"/>
      <c r="AW80" s="199"/>
      <c r="AX80" s="199"/>
      <c r="AY80" s="199"/>
      <c r="AZ80" s="199"/>
      <c r="BA80" s="199"/>
      <c r="BB80" s="199"/>
      <c r="BF80" s="199"/>
      <c r="BG80" s="199"/>
      <c r="BI80" s="279"/>
      <c r="BJ80" s="279"/>
      <c r="BL80" s="199"/>
      <c r="BX80" s="172">
        <v>42</v>
      </c>
    </row>
    <row r="81" spans="1:76" s="171" customFormat="1" ht="23.25" customHeight="1">
      <c r="A81" s="199"/>
      <c r="F81" s="199"/>
      <c r="G81" s="198"/>
      <c r="H81" s="198"/>
      <c r="I81" s="198"/>
      <c r="J81" s="199"/>
      <c r="K81" s="199"/>
      <c r="L81" s="199"/>
      <c r="M81" s="220"/>
      <c r="N81" s="221"/>
      <c r="O81" s="221"/>
      <c r="P81" s="220"/>
      <c r="AF81" s="199"/>
      <c r="AG81" s="199"/>
      <c r="AH81" s="199"/>
      <c r="AI81" s="279"/>
      <c r="AJ81" s="199"/>
      <c r="AK81" s="199"/>
      <c r="AL81" s="199"/>
      <c r="AM81" s="199"/>
      <c r="AN81" s="199"/>
      <c r="AO81" s="199"/>
      <c r="AP81" s="199"/>
      <c r="AQ81" s="199"/>
      <c r="AR81" s="199"/>
      <c r="AS81" s="199"/>
      <c r="AT81" s="199"/>
      <c r="AU81" s="199"/>
      <c r="AV81" s="199"/>
      <c r="AW81" s="199"/>
      <c r="AX81" s="199"/>
      <c r="AY81" s="199"/>
      <c r="AZ81" s="199"/>
      <c r="BA81" s="199"/>
      <c r="BB81" s="199"/>
      <c r="BF81" s="199"/>
      <c r="BG81" s="199"/>
      <c r="BI81" s="279"/>
      <c r="BJ81" s="279"/>
      <c r="BL81" s="199"/>
      <c r="BX81" s="172">
        <v>43</v>
      </c>
    </row>
    <row r="82" spans="1:76" s="171" customFormat="1" ht="23.25" customHeight="1">
      <c r="A82" s="199"/>
      <c r="F82" s="199"/>
      <c r="G82" s="198"/>
      <c r="H82" s="198"/>
      <c r="I82" s="198"/>
      <c r="J82" s="199"/>
      <c r="K82" s="199"/>
      <c r="L82" s="199"/>
      <c r="M82" s="220"/>
      <c r="N82" s="221"/>
      <c r="O82" s="221"/>
      <c r="P82" s="220"/>
      <c r="AF82" s="199"/>
      <c r="AG82" s="199"/>
      <c r="AH82" s="199"/>
      <c r="AI82" s="279"/>
      <c r="AJ82" s="199"/>
      <c r="AK82" s="199"/>
      <c r="AL82" s="199"/>
      <c r="AM82" s="199"/>
      <c r="AN82" s="199"/>
      <c r="AO82" s="199"/>
      <c r="AP82" s="199"/>
      <c r="AQ82" s="199"/>
      <c r="AR82" s="199"/>
      <c r="AS82" s="199"/>
      <c r="AT82" s="199"/>
      <c r="AU82" s="199"/>
      <c r="AV82" s="199"/>
      <c r="AW82" s="199"/>
      <c r="AX82" s="199"/>
      <c r="AY82" s="199"/>
      <c r="AZ82" s="199"/>
      <c r="BA82" s="199"/>
      <c r="BB82" s="199"/>
      <c r="BF82" s="199"/>
      <c r="BG82" s="199"/>
      <c r="BI82" s="279"/>
      <c r="BJ82" s="279"/>
      <c r="BL82" s="199"/>
      <c r="BX82" s="172">
        <v>44</v>
      </c>
    </row>
    <row r="83" spans="1:76" s="171" customFormat="1" ht="23.25" customHeight="1">
      <c r="A83" s="199"/>
      <c r="F83" s="199"/>
      <c r="G83" s="198"/>
      <c r="H83" s="198"/>
      <c r="I83" s="198"/>
      <c r="J83" s="199"/>
      <c r="K83" s="199"/>
      <c r="L83" s="199"/>
      <c r="M83" s="220"/>
      <c r="N83" s="221"/>
      <c r="O83" s="221"/>
      <c r="P83" s="220"/>
      <c r="AF83" s="199"/>
      <c r="AG83" s="199"/>
      <c r="AH83" s="199"/>
      <c r="AI83" s="279"/>
      <c r="AJ83" s="199"/>
      <c r="AK83" s="199"/>
      <c r="AL83" s="199"/>
      <c r="AM83" s="199"/>
      <c r="AN83" s="199"/>
      <c r="AO83" s="199"/>
      <c r="AP83" s="199"/>
      <c r="AQ83" s="199"/>
      <c r="AR83" s="199"/>
      <c r="AS83" s="199"/>
      <c r="AT83" s="199"/>
      <c r="AU83" s="199"/>
      <c r="AV83" s="199"/>
      <c r="AW83" s="199"/>
      <c r="AX83" s="199"/>
      <c r="AY83" s="199"/>
      <c r="AZ83" s="199"/>
      <c r="BA83" s="199"/>
      <c r="BB83" s="199"/>
      <c r="BF83" s="199"/>
      <c r="BG83" s="199"/>
      <c r="BI83" s="279"/>
      <c r="BJ83" s="279"/>
      <c r="BL83" s="199"/>
      <c r="BX83" s="172">
        <v>45</v>
      </c>
    </row>
    <row r="84" spans="1:76" s="171" customFormat="1" ht="23.25" customHeight="1">
      <c r="A84" s="199"/>
      <c r="F84" s="199"/>
      <c r="G84" s="198"/>
      <c r="H84" s="198"/>
      <c r="I84" s="198"/>
      <c r="J84" s="199"/>
      <c r="K84" s="199"/>
      <c r="L84" s="199"/>
      <c r="M84" s="220"/>
      <c r="N84" s="221"/>
      <c r="O84" s="221"/>
      <c r="P84" s="220"/>
      <c r="AF84" s="199"/>
      <c r="AG84" s="199"/>
      <c r="AH84" s="199"/>
      <c r="AI84" s="279"/>
      <c r="AJ84" s="199"/>
      <c r="AK84" s="199"/>
      <c r="AL84" s="199"/>
      <c r="AM84" s="199"/>
      <c r="AN84" s="199"/>
      <c r="AO84" s="199"/>
      <c r="AP84" s="199"/>
      <c r="AQ84" s="199"/>
      <c r="AR84" s="199"/>
      <c r="AS84" s="199"/>
      <c r="AT84" s="199"/>
      <c r="AU84" s="199"/>
      <c r="AV84" s="199"/>
      <c r="AW84" s="199"/>
      <c r="AX84" s="199"/>
      <c r="AY84" s="199"/>
      <c r="AZ84" s="199"/>
      <c r="BA84" s="199"/>
      <c r="BB84" s="199"/>
      <c r="BF84" s="199"/>
      <c r="BG84" s="199"/>
      <c r="BI84" s="279"/>
      <c r="BJ84" s="279"/>
      <c r="BL84" s="199"/>
      <c r="BX84" s="172">
        <v>46</v>
      </c>
    </row>
    <row r="85" spans="1:76" s="171" customFormat="1" ht="23.25" customHeight="1">
      <c r="A85" s="199"/>
      <c r="F85" s="199"/>
      <c r="G85" s="198"/>
      <c r="H85" s="198"/>
      <c r="I85" s="198"/>
      <c r="J85" s="199"/>
      <c r="K85" s="199"/>
      <c r="L85" s="199"/>
      <c r="M85" s="220"/>
      <c r="N85" s="221"/>
      <c r="O85" s="221"/>
      <c r="P85" s="220"/>
      <c r="AF85" s="199"/>
      <c r="AG85" s="199"/>
      <c r="AH85" s="199"/>
      <c r="AI85" s="279"/>
      <c r="AJ85" s="199"/>
      <c r="AK85" s="199"/>
      <c r="AL85" s="199"/>
      <c r="AM85" s="199"/>
      <c r="AN85" s="199"/>
      <c r="AO85" s="199"/>
      <c r="AP85" s="199"/>
      <c r="AQ85" s="199"/>
      <c r="AR85" s="199"/>
      <c r="AS85" s="199"/>
      <c r="AT85" s="199"/>
      <c r="AU85" s="199"/>
      <c r="AV85" s="199"/>
      <c r="AW85" s="199"/>
      <c r="AX85" s="199"/>
      <c r="AY85" s="199"/>
      <c r="AZ85" s="199"/>
      <c r="BA85" s="199"/>
      <c r="BB85" s="199"/>
      <c r="BF85" s="199"/>
      <c r="BG85" s="199"/>
      <c r="BI85" s="279"/>
      <c r="BJ85" s="279"/>
      <c r="BL85" s="199"/>
      <c r="BX85" s="172">
        <v>47</v>
      </c>
    </row>
    <row r="86" spans="1:76" s="171" customFormat="1" ht="23.25" customHeight="1">
      <c r="A86" s="199"/>
      <c r="F86" s="199"/>
      <c r="G86" s="198"/>
      <c r="H86" s="198"/>
      <c r="I86" s="198"/>
      <c r="J86" s="199"/>
      <c r="K86" s="199"/>
      <c r="L86" s="199"/>
      <c r="M86" s="220"/>
      <c r="N86" s="221"/>
      <c r="O86" s="221"/>
      <c r="P86" s="220"/>
      <c r="AF86" s="199"/>
      <c r="AG86" s="199"/>
      <c r="AH86" s="199"/>
      <c r="AI86" s="279"/>
      <c r="AJ86" s="199"/>
      <c r="AK86" s="199"/>
      <c r="AL86" s="199"/>
      <c r="AM86" s="199"/>
      <c r="AN86" s="199"/>
      <c r="AO86" s="199"/>
      <c r="AP86" s="199"/>
      <c r="AQ86" s="199"/>
      <c r="AR86" s="199"/>
      <c r="AS86" s="199"/>
      <c r="AT86" s="199"/>
      <c r="AU86" s="199"/>
      <c r="AV86" s="199"/>
      <c r="AW86" s="199"/>
      <c r="AX86" s="199"/>
      <c r="AY86" s="199"/>
      <c r="AZ86" s="199"/>
      <c r="BA86" s="199"/>
      <c r="BB86" s="199"/>
      <c r="BF86" s="199"/>
      <c r="BG86" s="199"/>
      <c r="BI86" s="279"/>
      <c r="BJ86" s="279"/>
      <c r="BL86" s="199"/>
      <c r="BX86" s="172">
        <v>48</v>
      </c>
    </row>
    <row r="87" spans="1:76" s="171" customFormat="1" ht="23.25" customHeight="1">
      <c r="A87" s="199"/>
      <c r="F87" s="199"/>
      <c r="G87" s="198"/>
      <c r="H87" s="198"/>
      <c r="I87" s="198"/>
      <c r="J87" s="199"/>
      <c r="K87" s="199"/>
      <c r="L87" s="199"/>
      <c r="M87" s="220"/>
      <c r="N87" s="221"/>
      <c r="O87" s="221"/>
      <c r="P87" s="220"/>
      <c r="AF87" s="199"/>
      <c r="AG87" s="199"/>
      <c r="AH87" s="199"/>
      <c r="AI87" s="279"/>
      <c r="AJ87" s="199"/>
      <c r="AK87" s="199"/>
      <c r="AL87" s="199"/>
      <c r="AM87" s="199"/>
      <c r="AN87" s="199"/>
      <c r="AO87" s="199"/>
      <c r="AP87" s="199"/>
      <c r="AQ87" s="199"/>
      <c r="AR87" s="199"/>
      <c r="AS87" s="199"/>
      <c r="AT87" s="199"/>
      <c r="AU87" s="199"/>
      <c r="AV87" s="199"/>
      <c r="AW87" s="199"/>
      <c r="AX87" s="199"/>
      <c r="AY87" s="199"/>
      <c r="AZ87" s="199"/>
      <c r="BA87" s="199"/>
      <c r="BB87" s="199"/>
      <c r="BF87" s="199"/>
      <c r="BG87" s="199"/>
      <c r="BI87" s="279"/>
      <c r="BJ87" s="279"/>
      <c r="BL87" s="199"/>
      <c r="BX87" s="172">
        <v>49</v>
      </c>
    </row>
    <row r="88" spans="1:76" s="171" customFormat="1" ht="23.25" customHeight="1">
      <c r="A88" s="199"/>
      <c r="F88" s="199"/>
      <c r="G88" s="198"/>
      <c r="H88" s="198"/>
      <c r="I88" s="198"/>
      <c r="J88" s="199"/>
      <c r="K88" s="199"/>
      <c r="L88" s="199"/>
      <c r="M88" s="220"/>
      <c r="N88" s="221"/>
      <c r="O88" s="221"/>
      <c r="P88" s="220"/>
      <c r="AF88" s="199"/>
      <c r="AG88" s="199"/>
      <c r="AH88" s="199"/>
      <c r="AI88" s="279"/>
      <c r="AJ88" s="199"/>
      <c r="AK88" s="199"/>
      <c r="AL88" s="199"/>
      <c r="AM88" s="199"/>
      <c r="AN88" s="199"/>
      <c r="AO88" s="199"/>
      <c r="AP88" s="199"/>
      <c r="AQ88" s="199"/>
      <c r="AR88" s="199"/>
      <c r="AS88" s="199"/>
      <c r="AT88" s="199"/>
      <c r="AU88" s="199"/>
      <c r="AV88" s="199"/>
      <c r="AW88" s="199"/>
      <c r="AX88" s="199"/>
      <c r="AY88" s="199"/>
      <c r="AZ88" s="199"/>
      <c r="BA88" s="199"/>
      <c r="BB88" s="199"/>
      <c r="BF88" s="199"/>
      <c r="BG88" s="199"/>
      <c r="BI88" s="279"/>
      <c r="BJ88" s="279"/>
      <c r="BL88" s="199"/>
      <c r="BX88" s="172">
        <v>50</v>
      </c>
    </row>
    <row r="89" spans="1:76" s="171" customFormat="1" ht="23.25" customHeight="1">
      <c r="A89" s="199"/>
      <c r="F89" s="199"/>
      <c r="G89" s="198"/>
      <c r="H89" s="198"/>
      <c r="I89" s="198"/>
      <c r="J89" s="199"/>
      <c r="K89" s="199"/>
      <c r="L89" s="199"/>
      <c r="M89" s="220"/>
      <c r="N89" s="221"/>
      <c r="O89" s="221"/>
      <c r="P89" s="220"/>
      <c r="AF89" s="199"/>
      <c r="AG89" s="199"/>
      <c r="AH89" s="199"/>
      <c r="AI89" s="279"/>
      <c r="AJ89" s="199"/>
      <c r="AK89" s="199"/>
      <c r="AL89" s="199"/>
      <c r="AM89" s="199"/>
      <c r="AN89" s="199"/>
      <c r="AO89" s="199"/>
      <c r="AP89" s="199"/>
      <c r="AQ89" s="199"/>
      <c r="AR89" s="199"/>
      <c r="AS89" s="199"/>
      <c r="AT89" s="199"/>
      <c r="AU89" s="199"/>
      <c r="AV89" s="199"/>
      <c r="AW89" s="199"/>
      <c r="AX89" s="199"/>
      <c r="AY89" s="199"/>
      <c r="AZ89" s="199"/>
      <c r="BA89" s="199"/>
      <c r="BB89" s="199"/>
      <c r="BF89" s="199"/>
      <c r="BG89" s="199"/>
      <c r="BI89" s="279"/>
      <c r="BJ89" s="279"/>
      <c r="BL89" s="199"/>
      <c r="BX89" s="172">
        <v>51</v>
      </c>
    </row>
    <row r="90" spans="1:76" s="171" customFormat="1" ht="23.25" customHeight="1">
      <c r="A90" s="199"/>
      <c r="F90" s="199"/>
      <c r="G90" s="198"/>
      <c r="H90" s="198"/>
      <c r="I90" s="198"/>
      <c r="J90" s="199"/>
      <c r="K90" s="199"/>
      <c r="L90" s="199"/>
      <c r="M90" s="220"/>
      <c r="N90" s="221"/>
      <c r="O90" s="221"/>
      <c r="P90" s="220"/>
      <c r="AF90" s="199"/>
      <c r="AG90" s="199"/>
      <c r="AH90" s="199"/>
      <c r="AI90" s="279"/>
      <c r="AJ90" s="199"/>
      <c r="AK90" s="199"/>
      <c r="AL90" s="199"/>
      <c r="AM90" s="199"/>
      <c r="AN90" s="199"/>
      <c r="AO90" s="199"/>
      <c r="AP90" s="199"/>
      <c r="AQ90" s="199"/>
      <c r="AR90" s="199"/>
      <c r="AS90" s="199"/>
      <c r="AT90" s="199"/>
      <c r="AU90" s="199"/>
      <c r="AV90" s="199"/>
      <c r="AW90" s="199"/>
      <c r="AX90" s="199"/>
      <c r="AY90" s="199"/>
      <c r="AZ90" s="199"/>
      <c r="BA90" s="199"/>
      <c r="BB90" s="199"/>
      <c r="BF90" s="199"/>
      <c r="BG90" s="199"/>
      <c r="BI90" s="279"/>
      <c r="BJ90" s="279"/>
      <c r="BL90" s="199"/>
      <c r="BX90" s="172">
        <v>52</v>
      </c>
    </row>
    <row r="91" spans="1:76" s="171" customFormat="1" ht="23.25" customHeight="1">
      <c r="A91" s="199"/>
      <c r="F91" s="199"/>
      <c r="G91" s="198"/>
      <c r="H91" s="198"/>
      <c r="I91" s="198"/>
      <c r="J91" s="199"/>
      <c r="K91" s="199"/>
      <c r="L91" s="199"/>
      <c r="M91" s="220"/>
      <c r="N91" s="221"/>
      <c r="O91" s="221"/>
      <c r="P91" s="220"/>
      <c r="AF91" s="199"/>
      <c r="AG91" s="199"/>
      <c r="AH91" s="199"/>
      <c r="AI91" s="279"/>
      <c r="AJ91" s="199"/>
      <c r="AK91" s="199"/>
      <c r="AL91" s="199"/>
      <c r="AM91" s="199"/>
      <c r="AN91" s="199"/>
      <c r="AO91" s="199"/>
      <c r="AP91" s="199"/>
      <c r="AQ91" s="199"/>
      <c r="AR91" s="199"/>
      <c r="AS91" s="199"/>
      <c r="AT91" s="199"/>
      <c r="AU91" s="199"/>
      <c r="AV91" s="199"/>
      <c r="AW91" s="199"/>
      <c r="AX91" s="199"/>
      <c r="AY91" s="199"/>
      <c r="AZ91" s="199"/>
      <c r="BA91" s="199"/>
      <c r="BB91" s="199"/>
      <c r="BF91" s="199"/>
      <c r="BG91" s="199"/>
      <c r="BI91" s="279"/>
      <c r="BJ91" s="279"/>
      <c r="BL91" s="199"/>
      <c r="BX91" s="172">
        <v>53</v>
      </c>
    </row>
    <row r="92" spans="1:76" s="171" customFormat="1" ht="23.25" customHeight="1">
      <c r="A92" s="199"/>
      <c r="F92" s="199"/>
      <c r="G92" s="198"/>
      <c r="H92" s="198"/>
      <c r="I92" s="198"/>
      <c r="J92" s="199"/>
      <c r="K92" s="199"/>
      <c r="L92" s="199"/>
      <c r="M92" s="220"/>
      <c r="N92" s="221"/>
      <c r="O92" s="221"/>
      <c r="P92" s="220"/>
      <c r="AF92" s="199"/>
      <c r="AG92" s="199"/>
      <c r="AH92" s="199"/>
      <c r="AI92" s="279"/>
      <c r="AJ92" s="199"/>
      <c r="AK92" s="199"/>
      <c r="AL92" s="199"/>
      <c r="AM92" s="199"/>
      <c r="AN92" s="199"/>
      <c r="AO92" s="199"/>
      <c r="AP92" s="199"/>
      <c r="AQ92" s="199"/>
      <c r="AR92" s="199"/>
      <c r="AS92" s="199"/>
      <c r="AT92" s="199"/>
      <c r="AU92" s="199"/>
      <c r="AV92" s="199"/>
      <c r="AW92" s="199"/>
      <c r="AX92" s="199"/>
      <c r="AY92" s="199"/>
      <c r="AZ92" s="199"/>
      <c r="BA92" s="199"/>
      <c r="BB92" s="199"/>
      <c r="BF92" s="199"/>
      <c r="BG92" s="199"/>
      <c r="BI92" s="279"/>
      <c r="BJ92" s="279"/>
      <c r="BL92" s="199"/>
      <c r="BX92" s="172">
        <v>54</v>
      </c>
    </row>
    <row r="93" spans="1:76" s="171" customFormat="1" ht="23.25" customHeight="1">
      <c r="A93" s="199"/>
      <c r="F93" s="199"/>
      <c r="G93" s="198"/>
      <c r="H93" s="198"/>
      <c r="I93" s="198"/>
      <c r="J93" s="199"/>
      <c r="K93" s="199"/>
      <c r="L93" s="199"/>
      <c r="M93" s="220"/>
      <c r="N93" s="221"/>
      <c r="O93" s="221"/>
      <c r="P93" s="220"/>
      <c r="AF93" s="199"/>
      <c r="AG93" s="199"/>
      <c r="AH93" s="199"/>
      <c r="AI93" s="279"/>
      <c r="AJ93" s="199"/>
      <c r="AK93" s="199"/>
      <c r="AL93" s="199"/>
      <c r="AM93" s="199"/>
      <c r="AN93" s="199"/>
      <c r="AO93" s="199"/>
      <c r="AP93" s="199"/>
      <c r="AQ93" s="199"/>
      <c r="AR93" s="199"/>
      <c r="AS93" s="199"/>
      <c r="AT93" s="199"/>
      <c r="AU93" s="199"/>
      <c r="AV93" s="199"/>
      <c r="AW93" s="199"/>
      <c r="AX93" s="199"/>
      <c r="AY93" s="199"/>
      <c r="AZ93" s="199"/>
      <c r="BA93" s="199"/>
      <c r="BB93" s="199"/>
      <c r="BF93" s="199"/>
      <c r="BG93" s="199"/>
      <c r="BI93" s="279"/>
      <c r="BJ93" s="279"/>
      <c r="BL93" s="199"/>
      <c r="BX93" s="172">
        <v>55</v>
      </c>
    </row>
    <row r="94" spans="1:76" s="171" customFormat="1" ht="23.25" customHeight="1">
      <c r="A94" s="199"/>
      <c r="F94" s="199"/>
      <c r="G94" s="198"/>
      <c r="H94" s="198"/>
      <c r="I94" s="198"/>
      <c r="J94" s="199"/>
      <c r="K94" s="199"/>
      <c r="L94" s="199"/>
      <c r="M94" s="220"/>
      <c r="N94" s="221"/>
      <c r="O94" s="221"/>
      <c r="P94" s="220"/>
      <c r="AF94" s="199"/>
      <c r="AG94" s="199"/>
      <c r="AH94" s="199"/>
      <c r="AI94" s="279"/>
      <c r="AJ94" s="199"/>
      <c r="AK94" s="199"/>
      <c r="AL94" s="199"/>
      <c r="AM94" s="199"/>
      <c r="AN94" s="199"/>
      <c r="AO94" s="199"/>
      <c r="AP94" s="199"/>
      <c r="AQ94" s="199"/>
      <c r="AR94" s="199"/>
      <c r="AS94" s="199"/>
      <c r="AT94" s="199"/>
      <c r="AU94" s="199"/>
      <c r="AV94" s="199"/>
      <c r="AW94" s="199"/>
      <c r="AX94" s="199"/>
      <c r="AY94" s="199"/>
      <c r="AZ94" s="199"/>
      <c r="BA94" s="199"/>
      <c r="BB94" s="199"/>
      <c r="BF94" s="199"/>
      <c r="BG94" s="199"/>
      <c r="BI94" s="279"/>
      <c r="BJ94" s="279"/>
      <c r="BL94" s="199"/>
      <c r="BX94" s="172">
        <v>56</v>
      </c>
    </row>
    <row r="95" spans="1:76" s="171" customFormat="1" ht="23.25" customHeight="1">
      <c r="A95" s="199"/>
      <c r="F95" s="199"/>
      <c r="G95" s="198"/>
      <c r="H95" s="198"/>
      <c r="I95" s="198"/>
      <c r="J95" s="199"/>
      <c r="K95" s="199"/>
      <c r="L95" s="199"/>
      <c r="M95" s="220"/>
      <c r="N95" s="221"/>
      <c r="O95" s="221"/>
      <c r="P95" s="220"/>
      <c r="AF95" s="199"/>
      <c r="AG95" s="199"/>
      <c r="AH95" s="199"/>
      <c r="AI95" s="279"/>
      <c r="AJ95" s="199"/>
      <c r="AK95" s="199"/>
      <c r="AL95" s="199"/>
      <c r="AM95" s="199"/>
      <c r="AN95" s="199"/>
      <c r="AO95" s="199"/>
      <c r="AP95" s="199"/>
      <c r="AQ95" s="199"/>
      <c r="AR95" s="199"/>
      <c r="AS95" s="199"/>
      <c r="AT95" s="199"/>
      <c r="AU95" s="199"/>
      <c r="AV95" s="199"/>
      <c r="AW95" s="199"/>
      <c r="AX95" s="199"/>
      <c r="AY95" s="199"/>
      <c r="AZ95" s="199"/>
      <c r="BA95" s="199"/>
      <c r="BB95" s="199"/>
      <c r="BF95" s="199"/>
      <c r="BG95" s="199"/>
      <c r="BI95" s="279"/>
      <c r="BJ95" s="279"/>
      <c r="BL95" s="199"/>
      <c r="BX95" s="172">
        <v>57</v>
      </c>
    </row>
    <row r="96" spans="1:76" s="171" customFormat="1" ht="23.25" customHeight="1">
      <c r="A96" s="199"/>
      <c r="F96" s="199"/>
      <c r="G96" s="198"/>
      <c r="H96" s="198"/>
      <c r="I96" s="198"/>
      <c r="J96" s="199"/>
      <c r="K96" s="199"/>
      <c r="L96" s="199"/>
      <c r="M96" s="220"/>
      <c r="N96" s="221"/>
      <c r="O96" s="221"/>
      <c r="P96" s="220"/>
      <c r="AF96" s="199"/>
      <c r="AG96" s="199"/>
      <c r="AH96" s="199"/>
      <c r="AI96" s="279"/>
      <c r="AJ96" s="199"/>
      <c r="AK96" s="199"/>
      <c r="AL96" s="199"/>
      <c r="AM96" s="199"/>
      <c r="AN96" s="199"/>
      <c r="AO96" s="199"/>
      <c r="AP96" s="199"/>
      <c r="AQ96" s="199"/>
      <c r="AR96" s="199"/>
      <c r="AS96" s="199"/>
      <c r="AT96" s="199"/>
      <c r="AU96" s="199"/>
      <c r="AV96" s="199"/>
      <c r="AW96" s="199"/>
      <c r="AX96" s="199"/>
      <c r="AY96" s="199"/>
      <c r="AZ96" s="199"/>
      <c r="BA96" s="199"/>
      <c r="BB96" s="199"/>
      <c r="BF96" s="199"/>
      <c r="BG96" s="199"/>
      <c r="BI96" s="279"/>
      <c r="BJ96" s="279"/>
      <c r="BL96" s="199"/>
      <c r="BX96" s="172">
        <v>58</v>
      </c>
    </row>
    <row r="97" spans="1:76" s="171" customFormat="1" ht="23.25" customHeight="1">
      <c r="A97" s="199"/>
      <c r="F97" s="199"/>
      <c r="G97" s="198"/>
      <c r="H97" s="198"/>
      <c r="I97" s="198"/>
      <c r="J97" s="199"/>
      <c r="K97" s="199"/>
      <c r="L97" s="199"/>
      <c r="M97" s="220"/>
      <c r="N97" s="221"/>
      <c r="O97" s="221"/>
      <c r="P97" s="220"/>
      <c r="AF97" s="199"/>
      <c r="AG97" s="199"/>
      <c r="AH97" s="199"/>
      <c r="AI97" s="279"/>
      <c r="AJ97" s="199"/>
      <c r="AK97" s="199"/>
      <c r="AL97" s="199"/>
      <c r="AM97" s="199"/>
      <c r="AN97" s="199"/>
      <c r="AO97" s="199"/>
      <c r="AP97" s="199"/>
      <c r="AQ97" s="199"/>
      <c r="AR97" s="199"/>
      <c r="AS97" s="199"/>
      <c r="AT97" s="199"/>
      <c r="AU97" s="199"/>
      <c r="AV97" s="199"/>
      <c r="AW97" s="199"/>
      <c r="AX97" s="199"/>
      <c r="AY97" s="199"/>
      <c r="AZ97" s="199"/>
      <c r="BA97" s="199"/>
      <c r="BB97" s="199"/>
      <c r="BF97" s="199"/>
      <c r="BG97" s="199"/>
      <c r="BI97" s="279"/>
      <c r="BJ97" s="279"/>
      <c r="BL97" s="199"/>
      <c r="BX97" s="172">
        <v>59</v>
      </c>
    </row>
    <row r="98" spans="1:76" s="171" customFormat="1" ht="23.25" customHeight="1">
      <c r="A98" s="199"/>
      <c r="F98" s="199"/>
      <c r="G98" s="198"/>
      <c r="H98" s="198"/>
      <c r="I98" s="198"/>
      <c r="J98" s="199"/>
      <c r="K98" s="199"/>
      <c r="L98" s="199"/>
      <c r="M98" s="220"/>
      <c r="N98" s="221"/>
      <c r="O98" s="221"/>
      <c r="P98" s="220"/>
      <c r="AF98" s="199"/>
      <c r="AG98" s="199"/>
      <c r="AH98" s="199"/>
      <c r="AI98" s="279"/>
      <c r="AJ98" s="199"/>
      <c r="AK98" s="199"/>
      <c r="AL98" s="199"/>
      <c r="AM98" s="199"/>
      <c r="AN98" s="199"/>
      <c r="AO98" s="199"/>
      <c r="AP98" s="199"/>
      <c r="AQ98" s="199"/>
      <c r="AR98" s="199"/>
      <c r="AS98" s="199"/>
      <c r="AT98" s="199"/>
      <c r="AU98" s="199"/>
      <c r="AV98" s="199"/>
      <c r="AW98" s="199"/>
      <c r="AX98" s="199"/>
      <c r="AY98" s="199"/>
      <c r="AZ98" s="199"/>
      <c r="BA98" s="199"/>
      <c r="BB98" s="199"/>
      <c r="BF98" s="199"/>
      <c r="BG98" s="199"/>
      <c r="BI98" s="279"/>
      <c r="BJ98" s="279"/>
      <c r="BL98" s="199"/>
      <c r="BX98" s="172">
        <v>60</v>
      </c>
    </row>
    <row r="99" spans="1:76" s="171" customFormat="1" ht="23.25" customHeight="1">
      <c r="A99" s="199"/>
      <c r="F99" s="199"/>
      <c r="G99" s="198"/>
      <c r="H99" s="198"/>
      <c r="I99" s="198"/>
      <c r="J99" s="199"/>
      <c r="K99" s="199"/>
      <c r="L99" s="199"/>
      <c r="M99" s="220"/>
      <c r="N99" s="221"/>
      <c r="O99" s="221"/>
      <c r="P99" s="220"/>
      <c r="AF99" s="199"/>
      <c r="AG99" s="199"/>
      <c r="AH99" s="199"/>
      <c r="AI99" s="279"/>
      <c r="AJ99" s="199"/>
      <c r="AK99" s="199"/>
      <c r="AL99" s="199"/>
      <c r="AM99" s="199"/>
      <c r="AN99" s="199"/>
      <c r="AO99" s="199"/>
      <c r="AP99" s="199"/>
      <c r="AQ99" s="199"/>
      <c r="AR99" s="199"/>
      <c r="AS99" s="199"/>
      <c r="AT99" s="199"/>
      <c r="AU99" s="199"/>
      <c r="AV99" s="199"/>
      <c r="AW99" s="199"/>
      <c r="AX99" s="199"/>
      <c r="AY99" s="199"/>
      <c r="AZ99" s="199"/>
      <c r="BA99" s="199"/>
      <c r="BB99" s="199"/>
      <c r="BF99" s="199"/>
      <c r="BG99" s="199"/>
      <c r="BI99" s="279"/>
      <c r="BJ99" s="279"/>
      <c r="BL99" s="199"/>
      <c r="BX99" s="172">
        <v>61</v>
      </c>
    </row>
    <row r="100" spans="1:76" s="171" customFormat="1" ht="23.25" customHeight="1">
      <c r="A100" s="199"/>
      <c r="F100" s="199"/>
      <c r="G100" s="198"/>
      <c r="H100" s="198"/>
      <c r="I100" s="198"/>
      <c r="J100" s="199"/>
      <c r="K100" s="199"/>
      <c r="L100" s="199"/>
      <c r="M100" s="220"/>
      <c r="N100" s="221"/>
      <c r="O100" s="221"/>
      <c r="P100" s="220"/>
      <c r="AF100" s="199"/>
      <c r="AG100" s="199"/>
      <c r="AH100" s="199"/>
      <c r="AI100" s="279"/>
      <c r="AJ100" s="199"/>
      <c r="AK100" s="199"/>
      <c r="AL100" s="199"/>
      <c r="AM100" s="199"/>
      <c r="AN100" s="199"/>
      <c r="AO100" s="199"/>
      <c r="AP100" s="199"/>
      <c r="AQ100" s="199"/>
      <c r="AR100" s="199"/>
      <c r="AS100" s="199"/>
      <c r="AT100" s="199"/>
      <c r="AU100" s="199"/>
      <c r="AV100" s="199"/>
      <c r="AW100" s="199"/>
      <c r="AX100" s="199"/>
      <c r="AY100" s="199"/>
      <c r="AZ100" s="199"/>
      <c r="BA100" s="199"/>
      <c r="BB100" s="199"/>
      <c r="BF100" s="199"/>
      <c r="BG100" s="199"/>
      <c r="BI100" s="279"/>
      <c r="BJ100" s="279"/>
      <c r="BL100" s="199"/>
      <c r="BX100" s="172">
        <v>62</v>
      </c>
    </row>
    <row r="101" spans="1:76" s="171" customFormat="1" ht="23.25" customHeight="1">
      <c r="A101" s="199"/>
      <c r="F101" s="199"/>
      <c r="G101" s="198"/>
      <c r="H101" s="198"/>
      <c r="I101" s="198"/>
      <c r="J101" s="199"/>
      <c r="K101" s="199"/>
      <c r="L101" s="199"/>
      <c r="M101" s="220"/>
      <c r="N101" s="221"/>
      <c r="O101" s="221"/>
      <c r="P101" s="220"/>
      <c r="AF101" s="199"/>
      <c r="AG101" s="199"/>
      <c r="AH101" s="199"/>
      <c r="AI101" s="279"/>
      <c r="AJ101" s="199"/>
      <c r="AK101" s="199"/>
      <c r="AL101" s="199"/>
      <c r="AM101" s="199"/>
      <c r="AN101" s="199"/>
      <c r="AO101" s="199"/>
      <c r="AP101" s="199"/>
      <c r="AQ101" s="199"/>
      <c r="AR101" s="199"/>
      <c r="AS101" s="199"/>
      <c r="AT101" s="199"/>
      <c r="AU101" s="199"/>
      <c r="AV101" s="199"/>
      <c r="AW101" s="199"/>
      <c r="AX101" s="199"/>
      <c r="AY101" s="199"/>
      <c r="AZ101" s="199"/>
      <c r="BA101" s="199"/>
      <c r="BB101" s="199"/>
      <c r="BF101" s="199"/>
      <c r="BG101" s="199"/>
      <c r="BI101" s="279"/>
      <c r="BJ101" s="279"/>
      <c r="BL101" s="199"/>
      <c r="BX101" s="172">
        <v>63</v>
      </c>
    </row>
    <row r="102" spans="1:76" s="171" customFormat="1" ht="23.25" customHeight="1">
      <c r="A102" s="199"/>
      <c r="F102" s="199"/>
      <c r="G102" s="198"/>
      <c r="H102" s="198"/>
      <c r="I102" s="198"/>
      <c r="J102" s="199"/>
      <c r="K102" s="199"/>
      <c r="L102" s="199"/>
      <c r="M102" s="220"/>
      <c r="N102" s="221"/>
      <c r="O102" s="221"/>
      <c r="P102" s="220"/>
      <c r="AF102" s="199"/>
      <c r="AG102" s="199"/>
      <c r="AH102" s="199"/>
      <c r="AI102" s="279"/>
      <c r="AJ102" s="199"/>
      <c r="AK102" s="199"/>
      <c r="AL102" s="199"/>
      <c r="AM102" s="199"/>
      <c r="AN102" s="199"/>
      <c r="AO102" s="199"/>
      <c r="AP102" s="199"/>
      <c r="AQ102" s="199"/>
      <c r="AR102" s="199"/>
      <c r="AS102" s="199"/>
      <c r="AT102" s="199"/>
      <c r="AU102" s="199"/>
      <c r="AV102" s="199"/>
      <c r="AW102" s="199"/>
      <c r="AX102" s="199"/>
      <c r="AY102" s="199"/>
      <c r="AZ102" s="199"/>
      <c r="BA102" s="199"/>
      <c r="BB102" s="199"/>
      <c r="BF102" s="199"/>
      <c r="BG102" s="199"/>
      <c r="BI102" s="279"/>
      <c r="BJ102" s="279"/>
      <c r="BL102" s="199"/>
      <c r="BX102" s="172">
        <v>64</v>
      </c>
    </row>
    <row r="103" spans="1:76" s="171" customFormat="1" ht="23.25" customHeight="1">
      <c r="A103" s="199"/>
      <c r="F103" s="199"/>
      <c r="G103" s="198"/>
      <c r="H103" s="198"/>
      <c r="I103" s="198"/>
      <c r="J103" s="199"/>
      <c r="K103" s="199"/>
      <c r="L103" s="199"/>
      <c r="M103" s="220"/>
      <c r="N103" s="221"/>
      <c r="O103" s="221"/>
      <c r="P103" s="220"/>
      <c r="AF103" s="199"/>
      <c r="AG103" s="199"/>
      <c r="AH103" s="199"/>
      <c r="AI103" s="279"/>
      <c r="AJ103" s="199"/>
      <c r="AK103" s="199"/>
      <c r="AL103" s="199"/>
      <c r="AM103" s="199"/>
      <c r="AN103" s="199"/>
      <c r="AO103" s="199"/>
      <c r="AP103" s="199"/>
      <c r="AQ103" s="199"/>
      <c r="AR103" s="199"/>
      <c r="AS103" s="199"/>
      <c r="AT103" s="199"/>
      <c r="AU103" s="199"/>
      <c r="AV103" s="199"/>
      <c r="AW103" s="199"/>
      <c r="AX103" s="199"/>
      <c r="AY103" s="199"/>
      <c r="AZ103" s="199"/>
      <c r="BA103" s="199"/>
      <c r="BB103" s="199"/>
      <c r="BF103" s="199"/>
      <c r="BG103" s="199"/>
      <c r="BI103" s="279"/>
      <c r="BJ103" s="279"/>
      <c r="BL103" s="199"/>
      <c r="BX103" s="172">
        <v>65</v>
      </c>
    </row>
    <row r="104" spans="1:76" s="171" customFormat="1" ht="23.25" customHeight="1">
      <c r="A104" s="199"/>
      <c r="F104" s="199"/>
      <c r="G104" s="198"/>
      <c r="H104" s="198"/>
      <c r="I104" s="198"/>
      <c r="J104" s="199"/>
      <c r="K104" s="199"/>
      <c r="L104" s="199"/>
      <c r="M104" s="220"/>
      <c r="N104" s="221"/>
      <c r="O104" s="221"/>
      <c r="P104" s="220"/>
      <c r="AF104" s="199"/>
      <c r="AG104" s="199"/>
      <c r="AH104" s="199"/>
      <c r="AI104" s="279"/>
      <c r="AJ104" s="199"/>
      <c r="AK104" s="199"/>
      <c r="AL104" s="199"/>
      <c r="AM104" s="199"/>
      <c r="AN104" s="199"/>
      <c r="AO104" s="199"/>
      <c r="AP104" s="199"/>
      <c r="AQ104" s="199"/>
      <c r="AR104" s="199"/>
      <c r="AS104" s="199"/>
      <c r="AT104" s="199"/>
      <c r="AU104" s="199"/>
      <c r="AV104" s="199"/>
      <c r="AW104" s="199"/>
      <c r="AX104" s="199"/>
      <c r="AY104" s="199"/>
      <c r="AZ104" s="199"/>
      <c r="BA104" s="199"/>
      <c r="BB104" s="199"/>
      <c r="BF104" s="199"/>
      <c r="BG104" s="199"/>
      <c r="BI104" s="279"/>
      <c r="BJ104" s="279"/>
      <c r="BL104" s="199"/>
      <c r="BX104" s="172">
        <v>66</v>
      </c>
    </row>
    <row r="105" spans="1:76" s="171" customFormat="1" ht="23.25" customHeight="1">
      <c r="A105" s="199"/>
      <c r="F105" s="199"/>
      <c r="G105" s="198"/>
      <c r="H105" s="198"/>
      <c r="I105" s="198"/>
      <c r="J105" s="199"/>
      <c r="K105" s="199"/>
      <c r="L105" s="199"/>
      <c r="M105" s="220"/>
      <c r="N105" s="221"/>
      <c r="O105" s="221"/>
      <c r="P105" s="220"/>
      <c r="AF105" s="199"/>
      <c r="AG105" s="199"/>
      <c r="AH105" s="199"/>
      <c r="AI105" s="279"/>
      <c r="AJ105" s="199"/>
      <c r="AK105" s="199"/>
      <c r="AL105" s="199"/>
      <c r="AM105" s="199"/>
      <c r="AN105" s="199"/>
      <c r="AO105" s="199"/>
      <c r="AP105" s="199"/>
      <c r="AQ105" s="199"/>
      <c r="AR105" s="199"/>
      <c r="AS105" s="199"/>
      <c r="AT105" s="199"/>
      <c r="AU105" s="199"/>
      <c r="AV105" s="199"/>
      <c r="AW105" s="199"/>
      <c r="AX105" s="199"/>
      <c r="AY105" s="199"/>
      <c r="AZ105" s="199"/>
      <c r="BA105" s="199"/>
      <c r="BB105" s="199"/>
      <c r="BF105" s="199"/>
      <c r="BG105" s="199"/>
      <c r="BI105" s="279"/>
      <c r="BJ105" s="279"/>
      <c r="BL105" s="199"/>
      <c r="BX105" s="172">
        <v>67</v>
      </c>
    </row>
    <row r="106" spans="1:76" s="171" customFormat="1" ht="23.25" customHeight="1">
      <c r="A106" s="199"/>
      <c r="F106" s="199"/>
      <c r="G106" s="198"/>
      <c r="H106" s="198"/>
      <c r="I106" s="198"/>
      <c r="J106" s="199"/>
      <c r="K106" s="199"/>
      <c r="L106" s="199"/>
      <c r="M106" s="220"/>
      <c r="N106" s="221"/>
      <c r="O106" s="221"/>
      <c r="P106" s="220"/>
      <c r="AF106" s="199"/>
      <c r="AG106" s="199"/>
      <c r="AH106" s="199"/>
      <c r="AI106" s="279"/>
      <c r="AJ106" s="199"/>
      <c r="AK106" s="199"/>
      <c r="AL106" s="199"/>
      <c r="AM106" s="199"/>
      <c r="AN106" s="199"/>
      <c r="AO106" s="199"/>
      <c r="AP106" s="199"/>
      <c r="AQ106" s="199"/>
      <c r="AR106" s="199"/>
      <c r="AS106" s="199"/>
      <c r="AT106" s="199"/>
      <c r="AU106" s="199"/>
      <c r="AV106" s="199"/>
      <c r="AW106" s="199"/>
      <c r="AX106" s="199"/>
      <c r="AY106" s="199"/>
      <c r="AZ106" s="199"/>
      <c r="BA106" s="199"/>
      <c r="BB106" s="199"/>
      <c r="BF106" s="199"/>
      <c r="BG106" s="199"/>
      <c r="BI106" s="279"/>
      <c r="BJ106" s="279"/>
      <c r="BL106" s="199"/>
      <c r="BX106" s="172">
        <v>68</v>
      </c>
    </row>
    <row r="107" spans="1:76" s="171" customFormat="1" ht="23.25" customHeight="1">
      <c r="A107" s="199"/>
      <c r="F107" s="199"/>
      <c r="G107" s="198"/>
      <c r="H107" s="198"/>
      <c r="I107" s="198"/>
      <c r="J107" s="199"/>
      <c r="K107" s="199"/>
      <c r="L107" s="199"/>
      <c r="M107" s="220"/>
      <c r="N107" s="221"/>
      <c r="O107" s="221"/>
      <c r="P107" s="220"/>
      <c r="AF107" s="199"/>
      <c r="AG107" s="199"/>
      <c r="AH107" s="199"/>
      <c r="AI107" s="279"/>
      <c r="AJ107" s="199"/>
      <c r="AK107" s="199"/>
      <c r="AL107" s="199"/>
      <c r="AM107" s="199"/>
      <c r="AN107" s="199"/>
      <c r="AO107" s="199"/>
      <c r="AP107" s="199"/>
      <c r="AQ107" s="199"/>
      <c r="AR107" s="199"/>
      <c r="AS107" s="199"/>
      <c r="AT107" s="199"/>
      <c r="AU107" s="199"/>
      <c r="AV107" s="199"/>
      <c r="AW107" s="199"/>
      <c r="AX107" s="199"/>
      <c r="AY107" s="199"/>
      <c r="AZ107" s="199"/>
      <c r="BA107" s="199"/>
      <c r="BB107" s="199"/>
      <c r="BF107" s="199"/>
      <c r="BG107" s="199"/>
      <c r="BI107" s="279"/>
      <c r="BJ107" s="279"/>
      <c r="BL107" s="199"/>
      <c r="BX107" s="172">
        <v>69</v>
      </c>
    </row>
    <row r="108" spans="1:76" s="171" customFormat="1" ht="23.25" customHeight="1">
      <c r="A108" s="199"/>
      <c r="F108" s="199"/>
      <c r="G108" s="198"/>
      <c r="H108" s="198"/>
      <c r="I108" s="198"/>
      <c r="J108" s="199"/>
      <c r="K108" s="199"/>
      <c r="L108" s="199"/>
      <c r="M108" s="220"/>
      <c r="N108" s="221"/>
      <c r="O108" s="221"/>
      <c r="P108" s="220"/>
      <c r="AF108" s="199"/>
      <c r="AG108" s="199"/>
      <c r="AH108" s="199"/>
      <c r="AI108" s="279"/>
      <c r="AJ108" s="199"/>
      <c r="AK108" s="199"/>
      <c r="AL108" s="199"/>
      <c r="AM108" s="199"/>
      <c r="AN108" s="199"/>
      <c r="AO108" s="199"/>
      <c r="AP108" s="199"/>
      <c r="AQ108" s="199"/>
      <c r="AR108" s="199"/>
      <c r="AS108" s="199"/>
      <c r="AT108" s="199"/>
      <c r="AU108" s="199"/>
      <c r="AV108" s="199"/>
      <c r="AW108" s="199"/>
      <c r="AX108" s="199"/>
      <c r="AY108" s="199"/>
      <c r="AZ108" s="199"/>
      <c r="BA108" s="199"/>
      <c r="BB108" s="199"/>
      <c r="BF108" s="199"/>
      <c r="BG108" s="199"/>
      <c r="BI108" s="279"/>
      <c r="BJ108" s="279"/>
      <c r="BL108" s="199"/>
      <c r="BX108" s="172">
        <v>70</v>
      </c>
    </row>
    <row r="109" spans="1:76" s="171" customFormat="1" ht="23.25" customHeight="1">
      <c r="A109" s="199"/>
      <c r="F109" s="199"/>
      <c r="G109" s="198"/>
      <c r="H109" s="198"/>
      <c r="I109" s="198"/>
      <c r="J109" s="199"/>
      <c r="K109" s="199"/>
      <c r="L109" s="199"/>
      <c r="M109" s="220"/>
      <c r="N109" s="221"/>
      <c r="O109" s="221"/>
      <c r="P109" s="220"/>
      <c r="AF109" s="199"/>
      <c r="AG109" s="199"/>
      <c r="AH109" s="199"/>
      <c r="AI109" s="279"/>
      <c r="AJ109" s="199"/>
      <c r="AK109" s="199"/>
      <c r="AL109" s="199"/>
      <c r="AM109" s="199"/>
      <c r="AN109" s="199"/>
      <c r="AO109" s="199"/>
      <c r="AP109" s="199"/>
      <c r="AQ109" s="199"/>
      <c r="AR109" s="199"/>
      <c r="AS109" s="199"/>
      <c r="AT109" s="199"/>
      <c r="AU109" s="199"/>
      <c r="AV109" s="199"/>
      <c r="AW109" s="199"/>
      <c r="AX109" s="199"/>
      <c r="AY109" s="199"/>
      <c r="AZ109" s="199"/>
      <c r="BA109" s="199"/>
      <c r="BB109" s="199"/>
      <c r="BF109" s="199"/>
      <c r="BG109" s="199"/>
      <c r="BI109" s="279"/>
      <c r="BJ109" s="279"/>
      <c r="BL109" s="199"/>
      <c r="BX109" s="172">
        <v>71</v>
      </c>
    </row>
    <row r="110" spans="1:76" s="171" customFormat="1" ht="23.25" customHeight="1">
      <c r="A110" s="199"/>
      <c r="F110" s="199"/>
      <c r="G110" s="198"/>
      <c r="H110" s="198"/>
      <c r="I110" s="198"/>
      <c r="J110" s="199"/>
      <c r="K110" s="199"/>
      <c r="L110" s="199"/>
      <c r="M110" s="220"/>
      <c r="N110" s="221"/>
      <c r="O110" s="221"/>
      <c r="P110" s="220"/>
      <c r="AF110" s="199"/>
      <c r="AG110" s="199"/>
      <c r="AH110" s="199"/>
      <c r="AI110" s="279"/>
      <c r="AJ110" s="199"/>
      <c r="AK110" s="199"/>
      <c r="AL110" s="199"/>
      <c r="AM110" s="199"/>
      <c r="AN110" s="199"/>
      <c r="AO110" s="199"/>
      <c r="AP110" s="199"/>
      <c r="AQ110" s="199"/>
      <c r="AR110" s="199"/>
      <c r="AS110" s="199"/>
      <c r="AT110" s="199"/>
      <c r="AU110" s="199"/>
      <c r="AV110" s="199"/>
      <c r="AW110" s="199"/>
      <c r="AX110" s="199"/>
      <c r="AY110" s="199"/>
      <c r="AZ110" s="199"/>
      <c r="BA110" s="199"/>
      <c r="BB110" s="199"/>
      <c r="BF110" s="199"/>
      <c r="BG110" s="199"/>
      <c r="BI110" s="279"/>
      <c r="BJ110" s="279"/>
      <c r="BL110" s="199"/>
      <c r="BX110" s="172">
        <v>72</v>
      </c>
    </row>
    <row r="111" spans="1:76" s="171" customFormat="1" ht="23.25" customHeight="1">
      <c r="A111" s="199"/>
      <c r="F111" s="199"/>
      <c r="G111" s="198"/>
      <c r="H111" s="198"/>
      <c r="I111" s="198"/>
      <c r="J111" s="199"/>
      <c r="K111" s="199"/>
      <c r="L111" s="199"/>
      <c r="M111" s="220"/>
      <c r="N111" s="221"/>
      <c r="O111" s="221"/>
      <c r="P111" s="220"/>
      <c r="AF111" s="199"/>
      <c r="AG111" s="199"/>
      <c r="AH111" s="199"/>
      <c r="AI111" s="279"/>
      <c r="AJ111" s="199"/>
      <c r="AK111" s="199"/>
      <c r="AL111" s="199"/>
      <c r="AM111" s="199"/>
      <c r="AN111" s="199"/>
      <c r="AO111" s="199"/>
      <c r="AP111" s="199"/>
      <c r="AQ111" s="199"/>
      <c r="AR111" s="199"/>
      <c r="AS111" s="199"/>
      <c r="AT111" s="199"/>
      <c r="AU111" s="199"/>
      <c r="AV111" s="199"/>
      <c r="AW111" s="199"/>
      <c r="AX111" s="199"/>
      <c r="AY111" s="199"/>
      <c r="AZ111" s="199"/>
      <c r="BA111" s="199"/>
      <c r="BB111" s="199"/>
      <c r="BF111" s="199"/>
      <c r="BG111" s="199"/>
      <c r="BI111" s="279"/>
      <c r="BJ111" s="279"/>
      <c r="BL111" s="199"/>
      <c r="BX111" s="172">
        <v>73</v>
      </c>
    </row>
    <row r="112" spans="1:76" s="171" customFormat="1" ht="23.25" customHeight="1">
      <c r="A112" s="199"/>
      <c r="F112" s="199"/>
      <c r="G112" s="198"/>
      <c r="H112" s="198"/>
      <c r="I112" s="198"/>
      <c r="J112" s="199"/>
      <c r="K112" s="199"/>
      <c r="L112" s="199"/>
      <c r="M112" s="220"/>
      <c r="N112" s="221"/>
      <c r="O112" s="221"/>
      <c r="P112" s="220"/>
      <c r="AF112" s="199"/>
      <c r="AG112" s="199"/>
      <c r="AH112" s="199"/>
      <c r="AI112" s="279"/>
      <c r="AJ112" s="199"/>
      <c r="AK112" s="199"/>
      <c r="AL112" s="199"/>
      <c r="AM112" s="199"/>
      <c r="AN112" s="199"/>
      <c r="AO112" s="199"/>
      <c r="AP112" s="199"/>
      <c r="AQ112" s="199"/>
      <c r="AR112" s="199"/>
      <c r="AS112" s="199"/>
      <c r="AT112" s="199"/>
      <c r="AU112" s="199"/>
      <c r="AV112" s="199"/>
      <c r="AW112" s="199"/>
      <c r="AX112" s="199"/>
      <c r="AY112" s="199"/>
      <c r="AZ112" s="199"/>
      <c r="BA112" s="199"/>
      <c r="BB112" s="199"/>
      <c r="BF112" s="199"/>
      <c r="BG112" s="199"/>
      <c r="BI112" s="279"/>
      <c r="BJ112" s="279"/>
      <c r="BL112" s="199"/>
      <c r="BX112" s="172">
        <v>74</v>
      </c>
    </row>
    <row r="113" spans="1:76" s="171" customFormat="1" ht="23.25" customHeight="1">
      <c r="A113" s="199"/>
      <c r="F113" s="199"/>
      <c r="G113" s="198"/>
      <c r="H113" s="198"/>
      <c r="I113" s="198"/>
      <c r="J113" s="199"/>
      <c r="K113" s="199"/>
      <c r="L113" s="199"/>
      <c r="M113" s="220"/>
      <c r="N113" s="221"/>
      <c r="O113" s="221"/>
      <c r="P113" s="220"/>
      <c r="AF113" s="199"/>
      <c r="AG113" s="199"/>
      <c r="AH113" s="199"/>
      <c r="AI113" s="279"/>
      <c r="AJ113" s="199"/>
      <c r="AK113" s="199"/>
      <c r="AL113" s="199"/>
      <c r="AM113" s="199"/>
      <c r="AN113" s="199"/>
      <c r="AO113" s="199"/>
      <c r="AP113" s="199"/>
      <c r="AQ113" s="199"/>
      <c r="AR113" s="199"/>
      <c r="AS113" s="199"/>
      <c r="AT113" s="199"/>
      <c r="AU113" s="199"/>
      <c r="AV113" s="199"/>
      <c r="AW113" s="199"/>
      <c r="AX113" s="199"/>
      <c r="AY113" s="199"/>
      <c r="AZ113" s="199"/>
      <c r="BA113" s="199"/>
      <c r="BB113" s="199"/>
      <c r="BF113" s="199"/>
      <c r="BG113" s="199"/>
      <c r="BI113" s="279"/>
      <c r="BJ113" s="279"/>
      <c r="BL113" s="199"/>
      <c r="BX113" s="172">
        <v>75</v>
      </c>
    </row>
    <row r="114" spans="1:76" s="171" customFormat="1" ht="23.25" customHeight="1">
      <c r="A114" s="199"/>
      <c r="F114" s="199"/>
      <c r="G114" s="198"/>
      <c r="H114" s="198"/>
      <c r="I114" s="198"/>
      <c r="J114" s="199"/>
      <c r="K114" s="199"/>
      <c r="L114" s="199"/>
      <c r="M114" s="220"/>
      <c r="N114" s="221"/>
      <c r="O114" s="221"/>
      <c r="P114" s="220"/>
      <c r="AF114" s="199"/>
      <c r="AG114" s="199"/>
      <c r="AH114" s="199"/>
      <c r="AI114" s="279"/>
      <c r="AJ114" s="199"/>
      <c r="AK114" s="199"/>
      <c r="AL114" s="199"/>
      <c r="AM114" s="199"/>
      <c r="AN114" s="199"/>
      <c r="AO114" s="199"/>
      <c r="AP114" s="199"/>
      <c r="AQ114" s="199"/>
      <c r="AR114" s="199"/>
      <c r="AS114" s="199"/>
      <c r="AT114" s="199"/>
      <c r="AU114" s="199"/>
      <c r="AV114" s="199"/>
      <c r="AW114" s="199"/>
      <c r="AX114" s="199"/>
      <c r="AY114" s="199"/>
      <c r="AZ114" s="199"/>
      <c r="BA114" s="199"/>
      <c r="BB114" s="199"/>
      <c r="BF114" s="199"/>
      <c r="BG114" s="199"/>
      <c r="BI114" s="279"/>
      <c r="BJ114" s="279"/>
      <c r="BL114" s="199"/>
      <c r="BX114" s="172">
        <v>76</v>
      </c>
    </row>
    <row r="115" spans="1:76" s="171" customFormat="1" ht="23.25" customHeight="1">
      <c r="A115" s="199"/>
      <c r="F115" s="199"/>
      <c r="G115" s="198"/>
      <c r="H115" s="198"/>
      <c r="I115" s="198"/>
      <c r="J115" s="199"/>
      <c r="K115" s="199"/>
      <c r="L115" s="199"/>
      <c r="M115" s="220"/>
      <c r="N115" s="221"/>
      <c r="O115" s="221"/>
      <c r="P115" s="220"/>
      <c r="AF115" s="199"/>
      <c r="AG115" s="199"/>
      <c r="AH115" s="199"/>
      <c r="AI115" s="279"/>
      <c r="AJ115" s="199"/>
      <c r="AK115" s="199"/>
      <c r="AL115" s="199"/>
      <c r="AM115" s="199"/>
      <c r="AN115" s="199"/>
      <c r="AO115" s="199"/>
      <c r="AP115" s="199"/>
      <c r="AQ115" s="199"/>
      <c r="AR115" s="199"/>
      <c r="AS115" s="199"/>
      <c r="AT115" s="199"/>
      <c r="AU115" s="199"/>
      <c r="AV115" s="199"/>
      <c r="AW115" s="199"/>
      <c r="AX115" s="199"/>
      <c r="AY115" s="199"/>
      <c r="AZ115" s="199"/>
      <c r="BA115" s="199"/>
      <c r="BB115" s="199"/>
      <c r="BF115" s="199"/>
      <c r="BG115" s="199"/>
      <c r="BI115" s="279"/>
      <c r="BJ115" s="279"/>
      <c r="BL115" s="199"/>
      <c r="BX115" s="172">
        <v>77</v>
      </c>
    </row>
    <row r="116" spans="1:76" s="171" customFormat="1" ht="23.25" customHeight="1">
      <c r="A116" s="199"/>
      <c r="F116" s="199"/>
      <c r="G116" s="198"/>
      <c r="H116" s="198"/>
      <c r="I116" s="198"/>
      <c r="J116" s="199"/>
      <c r="K116" s="199"/>
      <c r="L116" s="199"/>
      <c r="M116" s="220"/>
      <c r="N116" s="221"/>
      <c r="O116" s="221"/>
      <c r="P116" s="220"/>
      <c r="AF116" s="199"/>
      <c r="AG116" s="199"/>
      <c r="AH116" s="199"/>
      <c r="AI116" s="279"/>
      <c r="AJ116" s="199"/>
      <c r="AK116" s="199"/>
      <c r="AL116" s="199"/>
      <c r="AM116" s="199"/>
      <c r="AN116" s="199"/>
      <c r="AO116" s="199"/>
      <c r="AP116" s="199"/>
      <c r="AQ116" s="199"/>
      <c r="AR116" s="199"/>
      <c r="AS116" s="199"/>
      <c r="AT116" s="199"/>
      <c r="AU116" s="199"/>
      <c r="AV116" s="199"/>
      <c r="AW116" s="199"/>
      <c r="AX116" s="199"/>
      <c r="AY116" s="199"/>
      <c r="AZ116" s="199"/>
      <c r="BA116" s="199"/>
      <c r="BB116" s="199"/>
      <c r="BF116" s="199"/>
      <c r="BG116" s="199"/>
      <c r="BI116" s="279"/>
      <c r="BJ116" s="279"/>
      <c r="BL116" s="199"/>
      <c r="BX116" s="172">
        <v>78</v>
      </c>
    </row>
    <row r="117" spans="1:76" s="171" customFormat="1" ht="23.25" customHeight="1">
      <c r="A117" s="199"/>
      <c r="F117" s="199"/>
      <c r="G117" s="198"/>
      <c r="H117" s="198"/>
      <c r="I117" s="198"/>
      <c r="J117" s="199"/>
      <c r="K117" s="199"/>
      <c r="L117" s="199"/>
      <c r="M117" s="220"/>
      <c r="N117" s="221"/>
      <c r="O117" s="221"/>
      <c r="P117" s="220"/>
      <c r="AF117" s="199"/>
      <c r="AG117" s="199"/>
      <c r="AH117" s="199"/>
      <c r="AI117" s="279"/>
      <c r="AJ117" s="199"/>
      <c r="AK117" s="199"/>
      <c r="AL117" s="199"/>
      <c r="AM117" s="199"/>
      <c r="AN117" s="199"/>
      <c r="AO117" s="199"/>
      <c r="AP117" s="199"/>
      <c r="AQ117" s="199"/>
      <c r="AR117" s="199"/>
      <c r="AS117" s="199"/>
      <c r="AT117" s="199"/>
      <c r="AU117" s="199"/>
      <c r="AV117" s="199"/>
      <c r="AW117" s="199"/>
      <c r="AX117" s="199"/>
      <c r="AY117" s="199"/>
      <c r="AZ117" s="199"/>
      <c r="BA117" s="199"/>
      <c r="BB117" s="199"/>
      <c r="BF117" s="199"/>
      <c r="BG117" s="199"/>
      <c r="BI117" s="279"/>
      <c r="BJ117" s="279"/>
      <c r="BL117" s="199"/>
      <c r="BX117" s="172">
        <v>79</v>
      </c>
    </row>
    <row r="118" spans="1:76" s="171" customFormat="1" ht="23.25" customHeight="1">
      <c r="A118" s="199"/>
      <c r="F118" s="199"/>
      <c r="G118" s="198"/>
      <c r="H118" s="198"/>
      <c r="I118" s="198"/>
      <c r="J118" s="199"/>
      <c r="K118" s="199"/>
      <c r="L118" s="199"/>
      <c r="M118" s="220"/>
      <c r="N118" s="221"/>
      <c r="O118" s="221"/>
      <c r="P118" s="220"/>
      <c r="AF118" s="199"/>
      <c r="AG118" s="199"/>
      <c r="AH118" s="199"/>
      <c r="AI118" s="279"/>
      <c r="AJ118" s="199"/>
      <c r="AK118" s="199"/>
      <c r="AL118" s="199"/>
      <c r="AM118" s="199"/>
      <c r="AN118" s="199"/>
      <c r="AO118" s="199"/>
      <c r="AP118" s="199"/>
      <c r="AQ118" s="199"/>
      <c r="AR118" s="199"/>
      <c r="AS118" s="199"/>
      <c r="AT118" s="199"/>
      <c r="AU118" s="199"/>
      <c r="AV118" s="199"/>
      <c r="AW118" s="199"/>
      <c r="AX118" s="199"/>
      <c r="AY118" s="199"/>
      <c r="AZ118" s="199"/>
      <c r="BA118" s="199"/>
      <c r="BB118" s="199"/>
      <c r="BF118" s="199"/>
      <c r="BG118" s="199"/>
      <c r="BI118" s="279"/>
      <c r="BJ118" s="279"/>
      <c r="BL118" s="199"/>
      <c r="BX118" s="172">
        <v>80</v>
      </c>
    </row>
    <row r="119" spans="1:76" s="171" customFormat="1" ht="23.25" customHeight="1">
      <c r="A119" s="199"/>
      <c r="F119" s="199"/>
      <c r="G119" s="198"/>
      <c r="H119" s="198"/>
      <c r="I119" s="198"/>
      <c r="J119" s="199"/>
      <c r="K119" s="199"/>
      <c r="L119" s="199"/>
      <c r="M119" s="220"/>
      <c r="N119" s="221"/>
      <c r="O119" s="221"/>
      <c r="P119" s="220"/>
      <c r="AF119" s="199"/>
      <c r="AG119" s="199"/>
      <c r="AH119" s="199"/>
      <c r="AI119" s="279"/>
      <c r="AJ119" s="199"/>
      <c r="AK119" s="199"/>
      <c r="AL119" s="199"/>
      <c r="AM119" s="199"/>
      <c r="AN119" s="199"/>
      <c r="AO119" s="199"/>
      <c r="AP119" s="199"/>
      <c r="AQ119" s="199"/>
      <c r="AR119" s="199"/>
      <c r="AS119" s="199"/>
      <c r="AT119" s="199"/>
      <c r="AU119" s="199"/>
      <c r="AV119" s="199"/>
      <c r="AW119" s="199"/>
      <c r="AX119" s="199"/>
      <c r="AY119" s="199"/>
      <c r="AZ119" s="199"/>
      <c r="BA119" s="199"/>
      <c r="BB119" s="199"/>
      <c r="BF119" s="199"/>
      <c r="BG119" s="199"/>
      <c r="BI119" s="279"/>
      <c r="BJ119" s="279"/>
      <c r="BL119" s="199"/>
      <c r="BX119" s="172">
        <v>81</v>
      </c>
    </row>
    <row r="120" spans="1:76" s="171" customFormat="1" ht="23.25" customHeight="1">
      <c r="A120" s="199"/>
      <c r="F120" s="199"/>
      <c r="G120" s="198"/>
      <c r="H120" s="198"/>
      <c r="I120" s="198"/>
      <c r="J120" s="199"/>
      <c r="K120" s="199"/>
      <c r="L120" s="199"/>
      <c r="M120" s="220"/>
      <c r="N120" s="221"/>
      <c r="O120" s="221"/>
      <c r="P120" s="220"/>
      <c r="AF120" s="199"/>
      <c r="AG120" s="199"/>
      <c r="AH120" s="199"/>
      <c r="AI120" s="279"/>
      <c r="AJ120" s="199"/>
      <c r="AK120" s="199"/>
      <c r="AL120" s="199"/>
      <c r="AM120" s="199"/>
      <c r="AN120" s="199"/>
      <c r="AO120" s="199"/>
      <c r="AP120" s="199"/>
      <c r="AQ120" s="199"/>
      <c r="AR120" s="199"/>
      <c r="AS120" s="199"/>
      <c r="AT120" s="199"/>
      <c r="AU120" s="199"/>
      <c r="AV120" s="199"/>
      <c r="AW120" s="199"/>
      <c r="AX120" s="199"/>
      <c r="AY120" s="199"/>
      <c r="AZ120" s="199"/>
      <c r="BA120" s="199"/>
      <c r="BB120" s="199"/>
      <c r="BF120" s="199"/>
      <c r="BG120" s="199"/>
      <c r="BI120" s="279"/>
      <c r="BJ120" s="279"/>
      <c r="BL120" s="199"/>
      <c r="BX120" s="172">
        <v>82</v>
      </c>
    </row>
    <row r="121" spans="1:76" s="171" customFormat="1" ht="23.25" customHeight="1">
      <c r="A121" s="199"/>
      <c r="F121" s="199"/>
      <c r="G121" s="198"/>
      <c r="H121" s="198"/>
      <c r="I121" s="198"/>
      <c r="J121" s="199"/>
      <c r="K121" s="199"/>
      <c r="L121" s="199"/>
      <c r="M121" s="220"/>
      <c r="N121" s="221"/>
      <c r="O121" s="221"/>
      <c r="P121" s="220"/>
      <c r="AF121" s="199"/>
      <c r="AG121" s="199"/>
      <c r="AH121" s="199"/>
      <c r="AI121" s="279"/>
      <c r="AJ121" s="199"/>
      <c r="AK121" s="199"/>
      <c r="AL121" s="199"/>
      <c r="AM121" s="199"/>
      <c r="AN121" s="199"/>
      <c r="AO121" s="199"/>
      <c r="AP121" s="199"/>
      <c r="AQ121" s="199"/>
      <c r="AR121" s="199"/>
      <c r="AS121" s="199"/>
      <c r="AT121" s="199"/>
      <c r="AU121" s="199"/>
      <c r="AV121" s="199"/>
      <c r="AW121" s="199"/>
      <c r="AX121" s="199"/>
      <c r="AY121" s="199"/>
      <c r="AZ121" s="199"/>
      <c r="BA121" s="199"/>
      <c r="BB121" s="199"/>
      <c r="BF121" s="199"/>
      <c r="BG121" s="199"/>
      <c r="BI121" s="279"/>
      <c r="BJ121" s="279"/>
      <c r="BL121" s="199"/>
      <c r="BX121" s="172">
        <v>83</v>
      </c>
    </row>
    <row r="122" spans="1:76" s="171" customFormat="1" ht="23.25" customHeight="1">
      <c r="A122" s="199"/>
      <c r="F122" s="199"/>
      <c r="G122" s="198"/>
      <c r="H122" s="198"/>
      <c r="I122" s="198"/>
      <c r="J122" s="199"/>
      <c r="K122" s="199"/>
      <c r="L122" s="199"/>
      <c r="M122" s="220"/>
      <c r="N122" s="221"/>
      <c r="O122" s="221"/>
      <c r="P122" s="220"/>
      <c r="AF122" s="199"/>
      <c r="AG122" s="199"/>
      <c r="AH122" s="199"/>
      <c r="AI122" s="279"/>
      <c r="AJ122" s="199"/>
      <c r="AK122" s="199"/>
      <c r="AL122" s="199"/>
      <c r="AM122" s="199"/>
      <c r="AN122" s="199"/>
      <c r="AO122" s="199"/>
      <c r="AP122" s="199"/>
      <c r="AQ122" s="199"/>
      <c r="AR122" s="199"/>
      <c r="AS122" s="199"/>
      <c r="AT122" s="199"/>
      <c r="AU122" s="199"/>
      <c r="AV122" s="199"/>
      <c r="AW122" s="199"/>
      <c r="AX122" s="199"/>
      <c r="AY122" s="199"/>
      <c r="AZ122" s="199"/>
      <c r="BA122" s="199"/>
      <c r="BB122" s="199"/>
      <c r="BF122" s="199"/>
      <c r="BG122" s="199"/>
      <c r="BI122" s="279"/>
      <c r="BJ122" s="279"/>
      <c r="BL122" s="199"/>
      <c r="BX122" s="172">
        <v>84</v>
      </c>
    </row>
    <row r="123" spans="1:76" s="171" customFormat="1" ht="23.25" customHeight="1">
      <c r="A123" s="199"/>
      <c r="F123" s="199"/>
      <c r="G123" s="198"/>
      <c r="H123" s="198"/>
      <c r="I123" s="198"/>
      <c r="J123" s="199"/>
      <c r="K123" s="199"/>
      <c r="L123" s="199"/>
      <c r="M123" s="220"/>
      <c r="N123" s="221"/>
      <c r="O123" s="221"/>
      <c r="P123" s="220"/>
      <c r="AF123" s="199"/>
      <c r="AG123" s="199"/>
      <c r="AH123" s="199"/>
      <c r="AI123" s="279"/>
      <c r="AJ123" s="199"/>
      <c r="AK123" s="199"/>
      <c r="AL123" s="199"/>
      <c r="AM123" s="199"/>
      <c r="AN123" s="199"/>
      <c r="AO123" s="199"/>
      <c r="AP123" s="199"/>
      <c r="AQ123" s="199"/>
      <c r="AR123" s="199"/>
      <c r="AS123" s="199"/>
      <c r="AT123" s="199"/>
      <c r="AU123" s="199"/>
      <c r="AV123" s="199"/>
      <c r="AW123" s="199"/>
      <c r="AX123" s="199"/>
      <c r="AY123" s="199"/>
      <c r="AZ123" s="199"/>
      <c r="BA123" s="199"/>
      <c r="BB123" s="199"/>
      <c r="BF123" s="199"/>
      <c r="BG123" s="199"/>
      <c r="BI123" s="279"/>
      <c r="BJ123" s="279"/>
      <c r="BL123" s="199"/>
      <c r="BX123" s="172">
        <v>85</v>
      </c>
    </row>
    <row r="124" spans="1:76" s="171" customFormat="1" ht="23.25" customHeight="1">
      <c r="A124" s="199"/>
      <c r="F124" s="199"/>
      <c r="G124" s="198"/>
      <c r="H124" s="198"/>
      <c r="I124" s="198"/>
      <c r="J124" s="199"/>
      <c r="K124" s="199"/>
      <c r="L124" s="199"/>
      <c r="M124" s="220"/>
      <c r="N124" s="221"/>
      <c r="O124" s="221"/>
      <c r="P124" s="220"/>
      <c r="AF124" s="199"/>
      <c r="AG124" s="199"/>
      <c r="AH124" s="199"/>
      <c r="AI124" s="279"/>
      <c r="AJ124" s="199"/>
      <c r="AK124" s="199"/>
      <c r="AL124" s="199"/>
      <c r="AM124" s="199"/>
      <c r="AN124" s="199"/>
      <c r="AO124" s="199"/>
      <c r="AP124" s="199"/>
      <c r="AQ124" s="199"/>
      <c r="AR124" s="199"/>
      <c r="AS124" s="199"/>
      <c r="AT124" s="199"/>
      <c r="AU124" s="199"/>
      <c r="AV124" s="199"/>
      <c r="AW124" s="199"/>
      <c r="AX124" s="199"/>
      <c r="AY124" s="199"/>
      <c r="AZ124" s="199"/>
      <c r="BA124" s="199"/>
      <c r="BB124" s="199"/>
      <c r="BF124" s="199"/>
      <c r="BG124" s="199"/>
      <c r="BI124" s="279"/>
      <c r="BJ124" s="279"/>
      <c r="BL124" s="199"/>
      <c r="BX124" s="172">
        <v>86</v>
      </c>
    </row>
    <row r="125" spans="1:76" s="171" customFormat="1" ht="23.25" customHeight="1">
      <c r="A125" s="199"/>
      <c r="F125" s="199"/>
      <c r="G125" s="198"/>
      <c r="H125" s="198"/>
      <c r="I125" s="198"/>
      <c r="J125" s="199"/>
      <c r="K125" s="199"/>
      <c r="L125" s="199"/>
      <c r="M125" s="220"/>
      <c r="N125" s="221"/>
      <c r="O125" s="221"/>
      <c r="P125" s="220"/>
      <c r="AF125" s="199"/>
      <c r="AG125" s="199"/>
      <c r="AH125" s="199"/>
      <c r="AI125" s="279"/>
      <c r="AJ125" s="199"/>
      <c r="AK125" s="199"/>
      <c r="AL125" s="199"/>
      <c r="AM125" s="199"/>
      <c r="AN125" s="199"/>
      <c r="AO125" s="199"/>
      <c r="AP125" s="199"/>
      <c r="AQ125" s="199"/>
      <c r="AR125" s="199"/>
      <c r="AS125" s="199"/>
      <c r="AT125" s="199"/>
      <c r="AU125" s="199"/>
      <c r="AV125" s="199"/>
      <c r="AW125" s="199"/>
      <c r="AX125" s="199"/>
      <c r="AY125" s="199"/>
      <c r="AZ125" s="199"/>
      <c r="BA125" s="199"/>
      <c r="BB125" s="199"/>
      <c r="BF125" s="199"/>
      <c r="BG125" s="199"/>
      <c r="BI125" s="279"/>
      <c r="BJ125" s="279"/>
      <c r="BL125" s="199"/>
      <c r="BX125" s="172">
        <v>87</v>
      </c>
    </row>
    <row r="126" spans="1:76" s="171" customFormat="1" ht="23.25" customHeight="1">
      <c r="A126" s="199"/>
      <c r="F126" s="199"/>
      <c r="G126" s="198"/>
      <c r="H126" s="198"/>
      <c r="I126" s="198"/>
      <c r="J126" s="199"/>
      <c r="K126" s="199"/>
      <c r="L126" s="199"/>
      <c r="M126" s="220"/>
      <c r="N126" s="221"/>
      <c r="O126" s="221"/>
      <c r="P126" s="220"/>
      <c r="AF126" s="199"/>
      <c r="AG126" s="199"/>
      <c r="AH126" s="199"/>
      <c r="AI126" s="279"/>
      <c r="AJ126" s="199"/>
      <c r="AK126" s="199"/>
      <c r="AL126" s="199"/>
      <c r="AM126" s="199"/>
      <c r="AN126" s="199"/>
      <c r="AO126" s="199"/>
      <c r="AP126" s="199"/>
      <c r="AQ126" s="199"/>
      <c r="AR126" s="199"/>
      <c r="AS126" s="199"/>
      <c r="AT126" s="199"/>
      <c r="AU126" s="199"/>
      <c r="AV126" s="199"/>
      <c r="AW126" s="199"/>
      <c r="AX126" s="199"/>
      <c r="AY126" s="199"/>
      <c r="AZ126" s="199"/>
      <c r="BA126" s="199"/>
      <c r="BB126" s="199"/>
      <c r="BF126" s="199"/>
      <c r="BG126" s="199"/>
      <c r="BI126" s="279"/>
      <c r="BJ126" s="279"/>
      <c r="BL126" s="199"/>
      <c r="BX126" s="172">
        <v>88</v>
      </c>
    </row>
    <row r="127" spans="1:76" s="171" customFormat="1" ht="23.25" customHeight="1">
      <c r="A127" s="199"/>
      <c r="F127" s="199"/>
      <c r="G127" s="198"/>
      <c r="H127" s="198"/>
      <c r="I127" s="198"/>
      <c r="J127" s="199"/>
      <c r="K127" s="199"/>
      <c r="L127" s="199"/>
      <c r="M127" s="220"/>
      <c r="N127" s="221"/>
      <c r="O127" s="221"/>
      <c r="P127" s="220"/>
      <c r="AF127" s="199"/>
      <c r="AG127" s="199"/>
      <c r="AH127" s="199"/>
      <c r="AI127" s="279"/>
      <c r="AJ127" s="199"/>
      <c r="AK127" s="199"/>
      <c r="AL127" s="199"/>
      <c r="AM127" s="199"/>
      <c r="AN127" s="199"/>
      <c r="AO127" s="199"/>
      <c r="AP127" s="199"/>
      <c r="AQ127" s="199"/>
      <c r="AR127" s="199"/>
      <c r="AS127" s="199"/>
      <c r="AT127" s="199"/>
      <c r="AU127" s="199"/>
      <c r="AV127" s="199"/>
      <c r="AW127" s="199"/>
      <c r="AX127" s="199"/>
      <c r="AY127" s="199"/>
      <c r="AZ127" s="199"/>
      <c r="BA127" s="199"/>
      <c r="BB127" s="199"/>
      <c r="BF127" s="199"/>
      <c r="BG127" s="199"/>
      <c r="BI127" s="279"/>
      <c r="BJ127" s="279"/>
      <c r="BL127" s="199"/>
      <c r="BX127" s="172">
        <v>89</v>
      </c>
    </row>
    <row r="128" spans="1:76" s="171" customFormat="1" ht="23.25" customHeight="1">
      <c r="A128" s="199"/>
      <c r="F128" s="199"/>
      <c r="G128" s="198"/>
      <c r="H128" s="198"/>
      <c r="I128" s="198"/>
      <c r="J128" s="199"/>
      <c r="K128" s="199"/>
      <c r="L128" s="199"/>
      <c r="M128" s="220"/>
      <c r="N128" s="221"/>
      <c r="O128" s="221"/>
      <c r="P128" s="220"/>
      <c r="AF128" s="199"/>
      <c r="AG128" s="199"/>
      <c r="AH128" s="199"/>
      <c r="AI128" s="279"/>
      <c r="AJ128" s="199"/>
      <c r="AK128" s="199"/>
      <c r="AL128" s="199"/>
      <c r="AM128" s="199"/>
      <c r="AN128" s="199"/>
      <c r="AO128" s="199"/>
      <c r="AP128" s="199"/>
      <c r="AQ128" s="199"/>
      <c r="AR128" s="199"/>
      <c r="AS128" s="199"/>
      <c r="AT128" s="199"/>
      <c r="AU128" s="199"/>
      <c r="AV128" s="199"/>
      <c r="AW128" s="199"/>
      <c r="AX128" s="199"/>
      <c r="AY128" s="199"/>
      <c r="AZ128" s="199"/>
      <c r="BA128" s="199"/>
      <c r="BB128" s="199"/>
      <c r="BF128" s="199"/>
      <c r="BG128" s="199"/>
      <c r="BI128" s="279"/>
      <c r="BJ128" s="279"/>
      <c r="BL128" s="199"/>
      <c r="BX128" s="172">
        <v>90</v>
      </c>
    </row>
    <row r="129" spans="1:76" s="171" customFormat="1" ht="23.25" customHeight="1">
      <c r="A129" s="199"/>
      <c r="F129" s="199"/>
      <c r="G129" s="198"/>
      <c r="H129" s="198"/>
      <c r="I129" s="198"/>
      <c r="J129" s="199"/>
      <c r="K129" s="199"/>
      <c r="L129" s="199"/>
      <c r="M129" s="220"/>
      <c r="N129" s="221"/>
      <c r="O129" s="221"/>
      <c r="P129" s="220"/>
      <c r="AF129" s="199"/>
      <c r="AG129" s="199"/>
      <c r="AH129" s="199"/>
      <c r="AI129" s="279"/>
      <c r="AJ129" s="199"/>
      <c r="AK129" s="199"/>
      <c r="AL129" s="199"/>
      <c r="AM129" s="199"/>
      <c r="AN129" s="199"/>
      <c r="AO129" s="199"/>
      <c r="AP129" s="199"/>
      <c r="AQ129" s="199"/>
      <c r="AR129" s="199"/>
      <c r="AS129" s="199"/>
      <c r="AT129" s="199"/>
      <c r="AU129" s="199"/>
      <c r="AV129" s="199"/>
      <c r="AW129" s="199"/>
      <c r="AX129" s="199"/>
      <c r="AY129" s="199"/>
      <c r="AZ129" s="199"/>
      <c r="BA129" s="199"/>
      <c r="BB129" s="199"/>
      <c r="BF129" s="199"/>
      <c r="BG129" s="199"/>
      <c r="BI129" s="279"/>
      <c r="BJ129" s="279"/>
      <c r="BL129" s="199"/>
      <c r="BX129" s="172">
        <v>91</v>
      </c>
    </row>
    <row r="130" spans="1:76" s="171" customFormat="1" ht="23.25" customHeight="1">
      <c r="A130" s="199"/>
      <c r="F130" s="199"/>
      <c r="G130" s="198"/>
      <c r="H130" s="198"/>
      <c r="I130" s="198"/>
      <c r="J130" s="199"/>
      <c r="K130" s="199"/>
      <c r="L130" s="199"/>
      <c r="M130" s="220"/>
      <c r="N130" s="221"/>
      <c r="O130" s="221"/>
      <c r="P130" s="220"/>
      <c r="AF130" s="199"/>
      <c r="AG130" s="199"/>
      <c r="AH130" s="199"/>
      <c r="AI130" s="279"/>
      <c r="AJ130" s="199"/>
      <c r="AK130" s="199"/>
      <c r="AL130" s="199"/>
      <c r="AM130" s="199"/>
      <c r="AN130" s="199"/>
      <c r="AO130" s="199"/>
      <c r="AP130" s="199"/>
      <c r="AQ130" s="199"/>
      <c r="AR130" s="199"/>
      <c r="AS130" s="199"/>
      <c r="AT130" s="199"/>
      <c r="AU130" s="199"/>
      <c r="AV130" s="199"/>
      <c r="AW130" s="199"/>
      <c r="AX130" s="199"/>
      <c r="AY130" s="199"/>
      <c r="AZ130" s="199"/>
      <c r="BA130" s="199"/>
      <c r="BB130" s="199"/>
      <c r="BF130" s="199"/>
      <c r="BG130" s="199"/>
      <c r="BI130" s="279"/>
      <c r="BJ130" s="279"/>
      <c r="BL130" s="199"/>
      <c r="BX130" s="172">
        <v>92</v>
      </c>
    </row>
    <row r="131" spans="1:76" s="171" customFormat="1" ht="23.25" customHeight="1">
      <c r="A131" s="199"/>
      <c r="F131" s="199"/>
      <c r="G131" s="198"/>
      <c r="H131" s="198"/>
      <c r="I131" s="198"/>
      <c r="J131" s="199"/>
      <c r="K131" s="199"/>
      <c r="L131" s="199"/>
      <c r="M131" s="220"/>
      <c r="N131" s="221"/>
      <c r="O131" s="221"/>
      <c r="P131" s="220"/>
      <c r="AF131" s="199"/>
      <c r="AG131" s="199"/>
      <c r="AH131" s="199"/>
      <c r="AI131" s="279"/>
      <c r="AJ131" s="199"/>
      <c r="AK131" s="199"/>
      <c r="AL131" s="199"/>
      <c r="AM131" s="199"/>
      <c r="AN131" s="199"/>
      <c r="AO131" s="199"/>
      <c r="AP131" s="199"/>
      <c r="AQ131" s="199"/>
      <c r="AR131" s="199"/>
      <c r="AS131" s="199"/>
      <c r="AT131" s="199"/>
      <c r="AU131" s="199"/>
      <c r="AV131" s="199"/>
      <c r="AW131" s="199"/>
      <c r="AX131" s="199"/>
      <c r="AY131" s="199"/>
      <c r="AZ131" s="199"/>
      <c r="BA131" s="199"/>
      <c r="BB131" s="199"/>
      <c r="BF131" s="199"/>
      <c r="BG131" s="199"/>
      <c r="BI131" s="279"/>
      <c r="BJ131" s="279"/>
      <c r="BL131" s="199"/>
      <c r="BX131" s="172">
        <v>93</v>
      </c>
    </row>
    <row r="132" spans="1:76" s="171" customFormat="1" ht="23.25" customHeight="1">
      <c r="A132" s="199"/>
      <c r="F132" s="199"/>
      <c r="G132" s="198"/>
      <c r="H132" s="198"/>
      <c r="I132" s="198"/>
      <c r="J132" s="199"/>
      <c r="K132" s="199"/>
      <c r="L132" s="199"/>
      <c r="M132" s="220"/>
      <c r="N132" s="221"/>
      <c r="O132" s="221"/>
      <c r="P132" s="220"/>
      <c r="AF132" s="199"/>
      <c r="AG132" s="199"/>
      <c r="AH132" s="199"/>
      <c r="AI132" s="279"/>
      <c r="AJ132" s="199"/>
      <c r="AK132" s="199"/>
      <c r="AL132" s="199"/>
      <c r="AM132" s="199"/>
      <c r="AN132" s="199"/>
      <c r="AO132" s="199"/>
      <c r="AP132" s="199"/>
      <c r="AQ132" s="199"/>
      <c r="AR132" s="199"/>
      <c r="AS132" s="199"/>
      <c r="AT132" s="199"/>
      <c r="AU132" s="199"/>
      <c r="AV132" s="199"/>
      <c r="AW132" s="199"/>
      <c r="AX132" s="199"/>
      <c r="AY132" s="199"/>
      <c r="AZ132" s="199"/>
      <c r="BA132" s="199"/>
      <c r="BB132" s="199"/>
      <c r="BF132" s="199"/>
      <c r="BG132" s="199"/>
      <c r="BI132" s="279"/>
      <c r="BJ132" s="279"/>
      <c r="BL132" s="199"/>
      <c r="BX132" s="172">
        <v>94</v>
      </c>
    </row>
    <row r="133" spans="1:76" s="171" customFormat="1" ht="23.25" customHeight="1">
      <c r="A133" s="199"/>
      <c r="F133" s="199"/>
      <c r="G133" s="198"/>
      <c r="H133" s="198"/>
      <c r="I133" s="198"/>
      <c r="J133" s="199"/>
      <c r="K133" s="199"/>
      <c r="L133" s="199"/>
      <c r="M133" s="220"/>
      <c r="N133" s="221"/>
      <c r="O133" s="221"/>
      <c r="P133" s="220"/>
      <c r="AF133" s="199"/>
      <c r="AG133" s="199"/>
      <c r="AH133" s="199"/>
      <c r="AI133" s="279"/>
      <c r="AJ133" s="199"/>
      <c r="AK133" s="199"/>
      <c r="AL133" s="199"/>
      <c r="AM133" s="199"/>
      <c r="AN133" s="199"/>
      <c r="AO133" s="199"/>
      <c r="AP133" s="199"/>
      <c r="AQ133" s="199"/>
      <c r="AR133" s="199"/>
      <c r="AS133" s="199"/>
      <c r="AT133" s="199"/>
      <c r="AU133" s="199"/>
      <c r="AV133" s="199"/>
      <c r="AW133" s="199"/>
      <c r="AX133" s="199"/>
      <c r="AY133" s="199"/>
      <c r="AZ133" s="199"/>
      <c r="BA133" s="199"/>
      <c r="BB133" s="199"/>
      <c r="BF133" s="199"/>
      <c r="BG133" s="199"/>
      <c r="BI133" s="279"/>
      <c r="BJ133" s="279"/>
      <c r="BL133" s="199"/>
      <c r="BX133" s="172">
        <v>95</v>
      </c>
    </row>
    <row r="134" spans="1:76" s="171" customFormat="1" ht="23.25" customHeight="1">
      <c r="A134" s="199"/>
      <c r="F134" s="199"/>
      <c r="G134" s="198"/>
      <c r="H134" s="198"/>
      <c r="I134" s="198"/>
      <c r="J134" s="199"/>
      <c r="K134" s="199"/>
      <c r="L134" s="199"/>
      <c r="M134" s="220"/>
      <c r="N134" s="221"/>
      <c r="O134" s="221"/>
      <c r="P134" s="220"/>
      <c r="AF134" s="199"/>
      <c r="AG134" s="199"/>
      <c r="AH134" s="199"/>
      <c r="AI134" s="279"/>
      <c r="AJ134" s="199"/>
      <c r="AK134" s="199"/>
      <c r="AL134" s="199"/>
      <c r="AM134" s="199"/>
      <c r="AN134" s="199"/>
      <c r="AO134" s="199"/>
      <c r="AP134" s="199"/>
      <c r="AQ134" s="199"/>
      <c r="AR134" s="199"/>
      <c r="AS134" s="199"/>
      <c r="AT134" s="199"/>
      <c r="AU134" s="199"/>
      <c r="AV134" s="199"/>
      <c r="AW134" s="199"/>
      <c r="AX134" s="199"/>
      <c r="AY134" s="199"/>
      <c r="AZ134" s="199"/>
      <c r="BA134" s="199"/>
      <c r="BB134" s="199"/>
      <c r="BF134" s="199"/>
      <c r="BG134" s="199"/>
      <c r="BI134" s="279"/>
      <c r="BJ134" s="279"/>
      <c r="BL134" s="199"/>
      <c r="BX134" s="172">
        <v>96</v>
      </c>
    </row>
    <row r="135" spans="1:76" s="171" customFormat="1" ht="23.25" customHeight="1">
      <c r="A135" s="199"/>
      <c r="F135" s="199"/>
      <c r="G135" s="198"/>
      <c r="H135" s="198"/>
      <c r="I135" s="198"/>
      <c r="J135" s="199"/>
      <c r="K135" s="199"/>
      <c r="L135" s="199"/>
      <c r="M135" s="220"/>
      <c r="N135" s="221"/>
      <c r="O135" s="221"/>
      <c r="P135" s="220"/>
      <c r="AF135" s="199"/>
      <c r="AG135" s="199"/>
      <c r="AH135" s="199"/>
      <c r="AI135" s="279"/>
      <c r="AJ135" s="199"/>
      <c r="AK135" s="199"/>
      <c r="AL135" s="199"/>
      <c r="AM135" s="199"/>
      <c r="AN135" s="199"/>
      <c r="AO135" s="199"/>
      <c r="AP135" s="199"/>
      <c r="AQ135" s="199"/>
      <c r="AR135" s="199"/>
      <c r="AS135" s="199"/>
      <c r="AT135" s="199"/>
      <c r="AU135" s="199"/>
      <c r="AV135" s="199"/>
      <c r="AW135" s="199"/>
      <c r="AX135" s="199"/>
      <c r="AY135" s="199"/>
      <c r="AZ135" s="199"/>
      <c r="BA135" s="199"/>
      <c r="BB135" s="199"/>
      <c r="BF135" s="199"/>
      <c r="BG135" s="199"/>
      <c r="BI135" s="279"/>
      <c r="BJ135" s="279"/>
      <c r="BL135" s="199"/>
      <c r="BX135" s="172">
        <v>97</v>
      </c>
    </row>
    <row r="136" spans="1:76" s="171" customFormat="1" ht="23.25" customHeight="1">
      <c r="A136" s="199"/>
      <c r="F136" s="199"/>
      <c r="G136" s="198"/>
      <c r="H136" s="198"/>
      <c r="I136" s="198"/>
      <c r="J136" s="199"/>
      <c r="K136" s="199"/>
      <c r="L136" s="199"/>
      <c r="M136" s="220"/>
      <c r="N136" s="221"/>
      <c r="O136" s="221"/>
      <c r="P136" s="220"/>
      <c r="AF136" s="199"/>
      <c r="AG136" s="199"/>
      <c r="AH136" s="199"/>
      <c r="AI136" s="279"/>
      <c r="AJ136" s="199"/>
      <c r="AK136" s="199"/>
      <c r="AL136" s="199"/>
      <c r="AM136" s="199"/>
      <c r="AN136" s="199"/>
      <c r="AO136" s="199"/>
      <c r="AP136" s="199"/>
      <c r="AQ136" s="199"/>
      <c r="AR136" s="199"/>
      <c r="AS136" s="199"/>
      <c r="AT136" s="199"/>
      <c r="AU136" s="199"/>
      <c r="AV136" s="199"/>
      <c r="AW136" s="199"/>
      <c r="AX136" s="199"/>
      <c r="AY136" s="199"/>
      <c r="AZ136" s="199"/>
      <c r="BA136" s="199"/>
      <c r="BB136" s="199"/>
      <c r="BF136" s="199"/>
      <c r="BG136" s="199"/>
      <c r="BI136" s="279"/>
      <c r="BJ136" s="279"/>
      <c r="BL136" s="199"/>
      <c r="BX136" s="172">
        <v>98</v>
      </c>
    </row>
    <row r="137" spans="1:76" s="171" customFormat="1" ht="23.25" customHeight="1">
      <c r="A137" s="199"/>
      <c r="F137" s="199"/>
      <c r="G137" s="198"/>
      <c r="H137" s="198"/>
      <c r="I137" s="198"/>
      <c r="J137" s="199"/>
      <c r="K137" s="199"/>
      <c r="L137" s="199"/>
      <c r="M137" s="220"/>
      <c r="N137" s="221"/>
      <c r="O137" s="221"/>
      <c r="P137" s="220"/>
      <c r="AF137" s="199"/>
      <c r="AG137" s="199"/>
      <c r="AH137" s="199"/>
      <c r="AI137" s="279"/>
      <c r="AJ137" s="199"/>
      <c r="AK137" s="199"/>
      <c r="AL137" s="199"/>
      <c r="AM137" s="199"/>
      <c r="AN137" s="199"/>
      <c r="AO137" s="199"/>
      <c r="AP137" s="199"/>
      <c r="AQ137" s="199"/>
      <c r="AR137" s="199"/>
      <c r="AS137" s="199"/>
      <c r="AT137" s="199"/>
      <c r="AU137" s="199"/>
      <c r="AV137" s="199"/>
      <c r="AW137" s="199"/>
      <c r="AX137" s="199"/>
      <c r="AY137" s="199"/>
      <c r="AZ137" s="199"/>
      <c r="BA137" s="199"/>
      <c r="BB137" s="199"/>
      <c r="BF137" s="199"/>
      <c r="BG137" s="199"/>
      <c r="BI137" s="279"/>
      <c r="BJ137" s="279"/>
      <c r="BL137" s="199"/>
      <c r="BX137" s="172">
        <v>99</v>
      </c>
    </row>
    <row r="138" spans="1:76" s="171" customFormat="1" ht="23.25" customHeight="1">
      <c r="A138" s="199"/>
      <c r="F138" s="199"/>
      <c r="G138" s="198"/>
      <c r="H138" s="198"/>
      <c r="I138" s="198"/>
      <c r="J138" s="199"/>
      <c r="K138" s="199"/>
      <c r="L138" s="199"/>
      <c r="M138" s="220"/>
      <c r="N138" s="221"/>
      <c r="O138" s="221"/>
      <c r="P138" s="220"/>
      <c r="AF138" s="199"/>
      <c r="AG138" s="199"/>
      <c r="AH138" s="199"/>
      <c r="AI138" s="279"/>
      <c r="AJ138" s="199"/>
      <c r="AK138" s="199"/>
      <c r="AL138" s="199"/>
      <c r="AM138" s="199"/>
      <c r="AN138" s="199"/>
      <c r="AO138" s="199"/>
      <c r="AP138" s="199"/>
      <c r="AQ138" s="199"/>
      <c r="AR138" s="199"/>
      <c r="AS138" s="199"/>
      <c r="AT138" s="199"/>
      <c r="AU138" s="199"/>
      <c r="AV138" s="199"/>
      <c r="AW138" s="199"/>
      <c r="AX138" s="199"/>
      <c r="AY138" s="199"/>
      <c r="AZ138" s="199"/>
      <c r="BA138" s="199"/>
      <c r="BB138" s="199"/>
      <c r="BF138" s="199"/>
      <c r="BG138" s="199"/>
      <c r="BI138" s="279"/>
      <c r="BJ138" s="279"/>
      <c r="BL138" s="199"/>
      <c r="BX138" s="172">
        <v>100</v>
      </c>
    </row>
    <row r="139" spans="1:76" s="171" customFormat="1" ht="23.25" customHeight="1">
      <c r="A139" s="199"/>
      <c r="F139" s="199"/>
      <c r="G139" s="198"/>
      <c r="H139" s="198"/>
      <c r="I139" s="198"/>
      <c r="J139" s="199"/>
      <c r="K139" s="199"/>
      <c r="L139" s="199"/>
      <c r="M139" s="220"/>
      <c r="N139" s="221"/>
      <c r="O139" s="221"/>
      <c r="P139" s="220"/>
      <c r="AF139" s="199"/>
      <c r="AG139" s="199"/>
      <c r="AH139" s="199"/>
      <c r="AI139" s="279"/>
      <c r="AJ139" s="199"/>
      <c r="AK139" s="199"/>
      <c r="AL139" s="199"/>
      <c r="AM139" s="199"/>
      <c r="AN139" s="199"/>
      <c r="AO139" s="199"/>
      <c r="AP139" s="199"/>
      <c r="AQ139" s="199"/>
      <c r="AR139" s="199"/>
      <c r="AS139" s="199"/>
      <c r="AT139" s="199"/>
      <c r="AU139" s="199"/>
      <c r="AV139" s="199"/>
      <c r="AW139" s="199"/>
      <c r="AX139" s="199"/>
      <c r="AY139" s="199"/>
      <c r="AZ139" s="199"/>
      <c r="BA139" s="199"/>
      <c r="BB139" s="199"/>
      <c r="BF139" s="199"/>
      <c r="BG139" s="199"/>
      <c r="BI139" s="279"/>
      <c r="BJ139" s="279"/>
      <c r="BL139" s="199"/>
      <c r="BX139" s="172">
        <v>101</v>
      </c>
    </row>
    <row r="140" spans="1:76" s="171" customFormat="1" ht="23.25" customHeight="1">
      <c r="A140" s="199"/>
      <c r="F140" s="199"/>
      <c r="G140" s="198"/>
      <c r="H140" s="198"/>
      <c r="I140" s="198"/>
      <c r="J140" s="199"/>
      <c r="K140" s="199"/>
      <c r="L140" s="199"/>
      <c r="M140" s="220"/>
      <c r="N140" s="221"/>
      <c r="O140" s="221"/>
      <c r="P140" s="220"/>
      <c r="AF140" s="199"/>
      <c r="AG140" s="199"/>
      <c r="AH140" s="199"/>
      <c r="AI140" s="279"/>
      <c r="AJ140" s="199"/>
      <c r="AK140" s="199"/>
      <c r="AL140" s="199"/>
      <c r="AM140" s="199"/>
      <c r="AN140" s="199"/>
      <c r="AO140" s="199"/>
      <c r="AP140" s="199"/>
      <c r="AQ140" s="199"/>
      <c r="AR140" s="199"/>
      <c r="AS140" s="199"/>
      <c r="AT140" s="199"/>
      <c r="AU140" s="199"/>
      <c r="AV140" s="199"/>
      <c r="AW140" s="199"/>
      <c r="AX140" s="199"/>
      <c r="AY140" s="199"/>
      <c r="AZ140" s="199"/>
      <c r="BA140" s="199"/>
      <c r="BB140" s="199"/>
      <c r="BF140" s="199"/>
      <c r="BG140" s="199"/>
      <c r="BI140" s="279"/>
      <c r="BJ140" s="279"/>
      <c r="BL140" s="199"/>
      <c r="BX140" s="172">
        <v>102</v>
      </c>
    </row>
    <row r="141" spans="1:76" s="171" customFormat="1" ht="23.25" customHeight="1">
      <c r="A141" s="199"/>
      <c r="F141" s="199"/>
      <c r="G141" s="198"/>
      <c r="H141" s="198"/>
      <c r="I141" s="198"/>
      <c r="J141" s="199"/>
      <c r="K141" s="199"/>
      <c r="L141" s="199"/>
      <c r="M141" s="220"/>
      <c r="N141" s="221"/>
      <c r="O141" s="221"/>
      <c r="P141" s="220"/>
      <c r="AF141" s="199"/>
      <c r="AG141" s="199"/>
      <c r="AH141" s="199"/>
      <c r="AI141" s="279"/>
      <c r="AJ141" s="199"/>
      <c r="AK141" s="199"/>
      <c r="AL141" s="199"/>
      <c r="AM141" s="199"/>
      <c r="AN141" s="199"/>
      <c r="AO141" s="199"/>
      <c r="AP141" s="199"/>
      <c r="AQ141" s="199"/>
      <c r="AR141" s="199"/>
      <c r="AS141" s="199"/>
      <c r="AT141" s="199"/>
      <c r="AU141" s="199"/>
      <c r="AV141" s="199"/>
      <c r="AW141" s="199"/>
      <c r="AX141" s="199"/>
      <c r="AY141" s="199"/>
      <c r="AZ141" s="199"/>
      <c r="BA141" s="199"/>
      <c r="BB141" s="199"/>
      <c r="BF141" s="199"/>
      <c r="BG141" s="199"/>
      <c r="BI141" s="279"/>
      <c r="BJ141" s="279"/>
      <c r="BL141" s="199"/>
      <c r="BX141" s="172">
        <v>103</v>
      </c>
    </row>
    <row r="142" spans="1:76" s="171" customFormat="1" ht="23.25" customHeight="1">
      <c r="A142" s="199"/>
      <c r="F142" s="199"/>
      <c r="G142" s="198"/>
      <c r="H142" s="198"/>
      <c r="I142" s="198"/>
      <c r="J142" s="199"/>
      <c r="K142" s="199"/>
      <c r="L142" s="199"/>
      <c r="M142" s="220"/>
      <c r="N142" s="221"/>
      <c r="O142" s="221"/>
      <c r="P142" s="220"/>
      <c r="AF142" s="199"/>
      <c r="AG142" s="199"/>
      <c r="AH142" s="199"/>
      <c r="AI142" s="279"/>
      <c r="AJ142" s="199"/>
      <c r="AK142" s="199"/>
      <c r="AL142" s="199"/>
      <c r="AM142" s="199"/>
      <c r="AN142" s="199"/>
      <c r="AO142" s="199"/>
      <c r="AP142" s="199"/>
      <c r="AQ142" s="199"/>
      <c r="AR142" s="199"/>
      <c r="AS142" s="199"/>
      <c r="AT142" s="199"/>
      <c r="AU142" s="199"/>
      <c r="AV142" s="199"/>
      <c r="AW142" s="199"/>
      <c r="AX142" s="199"/>
      <c r="AY142" s="199"/>
      <c r="AZ142" s="199"/>
      <c r="BA142" s="199"/>
      <c r="BB142" s="199"/>
      <c r="BF142" s="199"/>
      <c r="BG142" s="199"/>
      <c r="BI142" s="279"/>
      <c r="BJ142" s="279"/>
      <c r="BL142" s="199"/>
      <c r="BX142" s="172">
        <v>104</v>
      </c>
    </row>
    <row r="143" spans="1:76" s="171" customFormat="1" ht="23.25" customHeight="1">
      <c r="A143" s="199"/>
      <c r="F143" s="199"/>
      <c r="G143" s="198"/>
      <c r="H143" s="198"/>
      <c r="I143" s="198"/>
      <c r="J143" s="199"/>
      <c r="K143" s="199"/>
      <c r="L143" s="199"/>
      <c r="M143" s="220"/>
      <c r="N143" s="221"/>
      <c r="O143" s="221"/>
      <c r="P143" s="220"/>
      <c r="AF143" s="199"/>
      <c r="AG143" s="199"/>
      <c r="AH143" s="199"/>
      <c r="AI143" s="279"/>
      <c r="AJ143" s="199"/>
      <c r="AK143" s="199"/>
      <c r="AL143" s="199"/>
      <c r="AM143" s="199"/>
      <c r="AN143" s="199"/>
      <c r="AO143" s="199"/>
      <c r="AP143" s="199"/>
      <c r="AQ143" s="199"/>
      <c r="AR143" s="199"/>
      <c r="AS143" s="199"/>
      <c r="AT143" s="199"/>
      <c r="AU143" s="199"/>
      <c r="AV143" s="199"/>
      <c r="AW143" s="199"/>
      <c r="AX143" s="199"/>
      <c r="AY143" s="199"/>
      <c r="AZ143" s="199"/>
      <c r="BA143" s="199"/>
      <c r="BB143" s="199"/>
      <c r="BF143" s="199"/>
      <c r="BG143" s="199"/>
      <c r="BI143" s="279"/>
      <c r="BJ143" s="279"/>
      <c r="BL143" s="199"/>
      <c r="BX143" s="172">
        <v>105</v>
      </c>
    </row>
    <row r="144" spans="1:76" s="171" customFormat="1" ht="23.25" customHeight="1">
      <c r="A144" s="199"/>
      <c r="F144" s="199"/>
      <c r="G144" s="198"/>
      <c r="H144" s="198"/>
      <c r="I144" s="198"/>
      <c r="J144" s="199"/>
      <c r="K144" s="199"/>
      <c r="L144" s="199"/>
      <c r="M144" s="220"/>
      <c r="N144" s="221"/>
      <c r="O144" s="221"/>
      <c r="P144" s="220"/>
      <c r="AF144" s="199"/>
      <c r="AG144" s="199"/>
      <c r="AH144" s="199"/>
      <c r="AI144" s="279"/>
      <c r="AJ144" s="199"/>
      <c r="AK144" s="199"/>
      <c r="AL144" s="199"/>
      <c r="AM144" s="199"/>
      <c r="AN144" s="199"/>
      <c r="AO144" s="199"/>
      <c r="AP144" s="199"/>
      <c r="AQ144" s="199"/>
      <c r="AR144" s="199"/>
      <c r="AS144" s="199"/>
      <c r="AT144" s="199"/>
      <c r="AU144" s="199"/>
      <c r="AV144" s="199"/>
      <c r="AW144" s="199"/>
      <c r="AX144" s="199"/>
      <c r="AY144" s="199"/>
      <c r="AZ144" s="199"/>
      <c r="BA144" s="199"/>
      <c r="BB144" s="199"/>
      <c r="BF144" s="199"/>
      <c r="BG144" s="199"/>
      <c r="BI144" s="279"/>
      <c r="BJ144" s="279"/>
      <c r="BL144" s="199"/>
      <c r="BX144" s="172">
        <v>106</v>
      </c>
    </row>
    <row r="145" spans="1:76" s="171" customFormat="1" ht="23.25" customHeight="1">
      <c r="A145" s="199"/>
      <c r="F145" s="199"/>
      <c r="G145" s="198"/>
      <c r="H145" s="198"/>
      <c r="I145" s="198"/>
      <c r="J145" s="199"/>
      <c r="K145" s="199"/>
      <c r="L145" s="199"/>
      <c r="M145" s="220"/>
      <c r="N145" s="221"/>
      <c r="O145" s="221"/>
      <c r="P145" s="220"/>
      <c r="AF145" s="199"/>
      <c r="AG145" s="199"/>
      <c r="AH145" s="199"/>
      <c r="AI145" s="279"/>
      <c r="AJ145" s="199"/>
      <c r="AK145" s="199"/>
      <c r="AL145" s="199"/>
      <c r="AM145" s="199"/>
      <c r="AN145" s="199"/>
      <c r="AO145" s="199"/>
      <c r="AP145" s="199"/>
      <c r="AQ145" s="199"/>
      <c r="AR145" s="199"/>
      <c r="AS145" s="199"/>
      <c r="AT145" s="199"/>
      <c r="AU145" s="199"/>
      <c r="AV145" s="199"/>
      <c r="AW145" s="199"/>
      <c r="AX145" s="199"/>
      <c r="AY145" s="199"/>
      <c r="AZ145" s="199"/>
      <c r="BA145" s="199"/>
      <c r="BB145" s="199"/>
      <c r="BF145" s="199"/>
      <c r="BG145" s="199"/>
      <c r="BI145" s="279"/>
      <c r="BJ145" s="279"/>
      <c r="BL145" s="199"/>
      <c r="BX145" s="172">
        <v>107</v>
      </c>
    </row>
    <row r="146" spans="1:76" s="171" customFormat="1" ht="23.25" customHeight="1">
      <c r="A146" s="199"/>
      <c r="F146" s="199"/>
      <c r="G146" s="198"/>
      <c r="H146" s="198"/>
      <c r="I146" s="198"/>
      <c r="J146" s="199"/>
      <c r="K146" s="199"/>
      <c r="L146" s="199"/>
      <c r="M146" s="220"/>
      <c r="N146" s="221"/>
      <c r="O146" s="221"/>
      <c r="P146" s="220"/>
      <c r="AF146" s="199"/>
      <c r="AG146" s="199"/>
      <c r="AH146" s="199"/>
      <c r="AI146" s="279"/>
      <c r="AJ146" s="199"/>
      <c r="AK146" s="199"/>
      <c r="AL146" s="199"/>
      <c r="AM146" s="199"/>
      <c r="AN146" s="199"/>
      <c r="AO146" s="199"/>
      <c r="AP146" s="199"/>
      <c r="AQ146" s="199"/>
      <c r="AR146" s="199"/>
      <c r="AS146" s="199"/>
      <c r="AT146" s="199"/>
      <c r="AU146" s="199"/>
      <c r="AV146" s="199"/>
      <c r="AW146" s="199"/>
      <c r="AX146" s="199"/>
      <c r="AY146" s="199"/>
      <c r="AZ146" s="199"/>
      <c r="BA146" s="199"/>
      <c r="BB146" s="199"/>
      <c r="BF146" s="199"/>
      <c r="BG146" s="199"/>
      <c r="BI146" s="279"/>
      <c r="BJ146" s="279"/>
      <c r="BL146" s="199"/>
      <c r="BX146" s="172">
        <v>108</v>
      </c>
    </row>
    <row r="147" spans="1:76" s="171" customFormat="1" ht="23.25" customHeight="1">
      <c r="A147" s="199"/>
      <c r="F147" s="199"/>
      <c r="G147" s="198"/>
      <c r="H147" s="198"/>
      <c r="I147" s="198"/>
      <c r="J147" s="199"/>
      <c r="K147" s="199"/>
      <c r="L147" s="199"/>
      <c r="M147" s="220"/>
      <c r="N147" s="221"/>
      <c r="O147" s="221"/>
      <c r="P147" s="220"/>
      <c r="AF147" s="199"/>
      <c r="AG147" s="199"/>
      <c r="AH147" s="199"/>
      <c r="AI147" s="279"/>
      <c r="AJ147" s="199"/>
      <c r="AK147" s="199"/>
      <c r="AL147" s="199"/>
      <c r="AM147" s="199"/>
      <c r="AN147" s="199"/>
      <c r="AO147" s="199"/>
      <c r="AP147" s="199"/>
      <c r="AQ147" s="199"/>
      <c r="AR147" s="199"/>
      <c r="AS147" s="199"/>
      <c r="AT147" s="199"/>
      <c r="AU147" s="199"/>
      <c r="AV147" s="199"/>
      <c r="AW147" s="199"/>
      <c r="AX147" s="199"/>
      <c r="AY147" s="199"/>
      <c r="AZ147" s="199"/>
      <c r="BA147" s="199"/>
      <c r="BB147" s="199"/>
      <c r="BF147" s="199"/>
      <c r="BG147" s="199"/>
      <c r="BI147" s="279"/>
      <c r="BJ147" s="279"/>
      <c r="BL147" s="199"/>
      <c r="BX147" s="172">
        <v>109</v>
      </c>
    </row>
    <row r="148" spans="1:76" s="171" customFormat="1" ht="23.25" customHeight="1">
      <c r="A148" s="199"/>
      <c r="F148" s="199"/>
      <c r="G148" s="198"/>
      <c r="H148" s="198"/>
      <c r="I148" s="198"/>
      <c r="J148" s="199"/>
      <c r="K148" s="199"/>
      <c r="L148" s="199"/>
      <c r="M148" s="220"/>
      <c r="N148" s="221"/>
      <c r="O148" s="221"/>
      <c r="P148" s="220"/>
      <c r="AF148" s="199"/>
      <c r="AG148" s="199"/>
      <c r="AH148" s="199"/>
      <c r="AI148" s="279"/>
      <c r="AJ148" s="199"/>
      <c r="AK148" s="199"/>
      <c r="AL148" s="199"/>
      <c r="AM148" s="199"/>
      <c r="AN148" s="199"/>
      <c r="AO148" s="199"/>
      <c r="AP148" s="199"/>
      <c r="AQ148" s="199"/>
      <c r="AR148" s="199"/>
      <c r="AS148" s="199"/>
      <c r="AT148" s="199"/>
      <c r="AU148" s="199"/>
      <c r="AV148" s="199"/>
      <c r="AW148" s="199"/>
      <c r="AX148" s="199"/>
      <c r="AY148" s="199"/>
      <c r="AZ148" s="199"/>
      <c r="BA148" s="199"/>
      <c r="BB148" s="199"/>
      <c r="BF148" s="199"/>
      <c r="BG148" s="199"/>
      <c r="BI148" s="279"/>
      <c r="BJ148" s="279"/>
      <c r="BL148" s="199"/>
      <c r="BX148" s="172">
        <v>110</v>
      </c>
    </row>
    <row r="149" spans="1:76" s="171" customFormat="1" ht="23.25" customHeight="1">
      <c r="A149" s="199"/>
      <c r="F149" s="199"/>
      <c r="G149" s="198"/>
      <c r="H149" s="198"/>
      <c r="I149" s="198"/>
      <c r="J149" s="199"/>
      <c r="K149" s="199"/>
      <c r="L149" s="199"/>
      <c r="M149" s="220"/>
      <c r="N149" s="221"/>
      <c r="O149" s="221"/>
      <c r="P149" s="220"/>
      <c r="AF149" s="199"/>
      <c r="AG149" s="199"/>
      <c r="AH149" s="199"/>
      <c r="AI149" s="279"/>
      <c r="AJ149" s="199"/>
      <c r="AK149" s="199"/>
      <c r="AL149" s="199"/>
      <c r="AM149" s="199"/>
      <c r="AN149" s="199"/>
      <c r="AO149" s="199"/>
      <c r="AP149" s="199"/>
      <c r="AQ149" s="199"/>
      <c r="AR149" s="199"/>
      <c r="AS149" s="199"/>
      <c r="AT149" s="199"/>
      <c r="AU149" s="199"/>
      <c r="AV149" s="199"/>
      <c r="AW149" s="199"/>
      <c r="AX149" s="199"/>
      <c r="AY149" s="199"/>
      <c r="AZ149" s="199"/>
      <c r="BA149" s="199"/>
      <c r="BB149" s="199"/>
      <c r="BF149" s="199"/>
      <c r="BG149" s="199"/>
      <c r="BI149" s="279"/>
      <c r="BJ149" s="279"/>
      <c r="BL149" s="199"/>
      <c r="BX149" s="172">
        <v>111</v>
      </c>
    </row>
    <row r="150" spans="1:76" s="171" customFormat="1" ht="23.25" customHeight="1">
      <c r="A150" s="199"/>
      <c r="F150" s="199"/>
      <c r="G150" s="198"/>
      <c r="H150" s="198"/>
      <c r="I150" s="198"/>
      <c r="J150" s="199"/>
      <c r="K150" s="199"/>
      <c r="L150" s="199"/>
      <c r="M150" s="220"/>
      <c r="N150" s="221"/>
      <c r="O150" s="221"/>
      <c r="P150" s="220"/>
      <c r="AF150" s="199"/>
      <c r="AG150" s="199"/>
      <c r="AH150" s="199"/>
      <c r="AI150" s="279"/>
      <c r="AJ150" s="199"/>
      <c r="AK150" s="199"/>
      <c r="AL150" s="199"/>
      <c r="AM150" s="199"/>
      <c r="AN150" s="199"/>
      <c r="AO150" s="199"/>
      <c r="AP150" s="199"/>
      <c r="AQ150" s="199"/>
      <c r="AR150" s="199"/>
      <c r="AS150" s="199"/>
      <c r="AT150" s="199"/>
      <c r="AU150" s="199"/>
      <c r="AV150" s="199"/>
      <c r="AW150" s="199"/>
      <c r="AX150" s="199"/>
      <c r="AY150" s="199"/>
      <c r="AZ150" s="199"/>
      <c r="BA150" s="199"/>
      <c r="BB150" s="199"/>
      <c r="BF150" s="199"/>
      <c r="BG150" s="199"/>
      <c r="BI150" s="279"/>
      <c r="BJ150" s="279"/>
      <c r="BL150" s="199"/>
      <c r="BX150" s="172">
        <v>112</v>
      </c>
    </row>
    <row r="151" spans="1:76" s="171" customFormat="1" ht="23.25" customHeight="1">
      <c r="A151" s="199"/>
      <c r="F151" s="199"/>
      <c r="G151" s="198"/>
      <c r="H151" s="198"/>
      <c r="I151" s="198"/>
      <c r="J151" s="199"/>
      <c r="K151" s="199"/>
      <c r="L151" s="199"/>
      <c r="M151" s="220"/>
      <c r="N151" s="221"/>
      <c r="O151" s="221"/>
      <c r="P151" s="220"/>
      <c r="AF151" s="199"/>
      <c r="AG151" s="199"/>
      <c r="AH151" s="199"/>
      <c r="AI151" s="279"/>
      <c r="AJ151" s="199"/>
      <c r="AK151" s="199"/>
      <c r="AL151" s="199"/>
      <c r="AM151" s="199"/>
      <c r="AN151" s="199"/>
      <c r="AO151" s="199"/>
      <c r="AP151" s="199"/>
      <c r="AQ151" s="199"/>
      <c r="AR151" s="199"/>
      <c r="AS151" s="199"/>
      <c r="AT151" s="199"/>
      <c r="AU151" s="199"/>
      <c r="AV151" s="199"/>
      <c r="AW151" s="199"/>
      <c r="AX151" s="199"/>
      <c r="AY151" s="199"/>
      <c r="AZ151" s="199"/>
      <c r="BA151" s="199"/>
      <c r="BB151" s="199"/>
      <c r="BF151" s="199"/>
      <c r="BG151" s="199"/>
      <c r="BI151" s="279"/>
      <c r="BJ151" s="279"/>
      <c r="BL151" s="199"/>
      <c r="BX151" s="172">
        <v>113</v>
      </c>
    </row>
    <row r="152" spans="1:76" s="171" customFormat="1" ht="23.25" customHeight="1">
      <c r="A152" s="199"/>
      <c r="F152" s="199"/>
      <c r="G152" s="198"/>
      <c r="H152" s="198"/>
      <c r="I152" s="198"/>
      <c r="J152" s="199"/>
      <c r="K152" s="199"/>
      <c r="L152" s="199"/>
      <c r="M152" s="220"/>
      <c r="N152" s="221"/>
      <c r="O152" s="221"/>
      <c r="P152" s="220"/>
      <c r="AF152" s="199"/>
      <c r="AG152" s="199"/>
      <c r="AH152" s="199"/>
      <c r="AI152" s="279"/>
      <c r="AJ152" s="199"/>
      <c r="AK152" s="199"/>
      <c r="AL152" s="199"/>
      <c r="AM152" s="199"/>
      <c r="AN152" s="199"/>
      <c r="AO152" s="199"/>
      <c r="AP152" s="199"/>
      <c r="AQ152" s="199"/>
      <c r="AR152" s="199"/>
      <c r="AS152" s="199"/>
      <c r="AT152" s="199"/>
      <c r="AU152" s="199"/>
      <c r="AV152" s="199"/>
      <c r="AW152" s="199"/>
      <c r="AX152" s="199"/>
      <c r="AY152" s="199"/>
      <c r="AZ152" s="199"/>
      <c r="BA152" s="199"/>
      <c r="BB152" s="199"/>
      <c r="BF152" s="199"/>
      <c r="BG152" s="199"/>
      <c r="BI152" s="279"/>
      <c r="BJ152" s="279"/>
      <c r="BL152" s="199"/>
      <c r="BX152" s="172">
        <v>114</v>
      </c>
    </row>
    <row r="153" spans="1:76" s="171" customFormat="1" ht="23.25" customHeight="1">
      <c r="A153" s="199"/>
      <c r="F153" s="199"/>
      <c r="G153" s="198"/>
      <c r="H153" s="198"/>
      <c r="I153" s="198"/>
      <c r="J153" s="199"/>
      <c r="K153" s="199"/>
      <c r="L153" s="199"/>
      <c r="M153" s="220"/>
      <c r="N153" s="221"/>
      <c r="O153" s="221"/>
      <c r="P153" s="220"/>
      <c r="AF153" s="199"/>
      <c r="AG153" s="199"/>
      <c r="AH153" s="199"/>
      <c r="AI153" s="279"/>
      <c r="AJ153" s="199"/>
      <c r="AK153" s="199"/>
      <c r="AL153" s="199"/>
      <c r="AM153" s="199"/>
      <c r="AN153" s="199"/>
      <c r="AO153" s="199"/>
      <c r="AP153" s="199"/>
      <c r="AQ153" s="199"/>
      <c r="AR153" s="199"/>
      <c r="AS153" s="199"/>
      <c r="AT153" s="199"/>
      <c r="AU153" s="199"/>
      <c r="AV153" s="199"/>
      <c r="AW153" s="199"/>
      <c r="AX153" s="199"/>
      <c r="AY153" s="199"/>
      <c r="AZ153" s="199"/>
      <c r="BA153" s="199"/>
      <c r="BB153" s="199"/>
      <c r="BF153" s="199"/>
      <c r="BG153" s="199"/>
      <c r="BI153" s="279"/>
      <c r="BJ153" s="279"/>
      <c r="BL153" s="199"/>
      <c r="BX153" s="172">
        <v>115</v>
      </c>
    </row>
    <row r="154" spans="1:76" s="171" customFormat="1" ht="23.25" customHeight="1">
      <c r="A154" s="199"/>
      <c r="F154" s="199"/>
      <c r="G154" s="198"/>
      <c r="H154" s="198"/>
      <c r="I154" s="198"/>
      <c r="J154" s="199"/>
      <c r="K154" s="199"/>
      <c r="L154" s="199"/>
      <c r="M154" s="220"/>
      <c r="N154" s="221"/>
      <c r="O154" s="221"/>
      <c r="P154" s="220"/>
      <c r="AF154" s="199"/>
      <c r="AG154" s="199"/>
      <c r="AH154" s="199"/>
      <c r="AI154" s="279"/>
      <c r="AJ154" s="199"/>
      <c r="AK154" s="199"/>
      <c r="AL154" s="199"/>
      <c r="AM154" s="199"/>
      <c r="AN154" s="199"/>
      <c r="AO154" s="199"/>
      <c r="AP154" s="199"/>
      <c r="AQ154" s="199"/>
      <c r="AR154" s="199"/>
      <c r="AS154" s="199"/>
      <c r="AT154" s="199"/>
      <c r="AU154" s="199"/>
      <c r="AV154" s="199"/>
      <c r="AW154" s="199"/>
      <c r="AX154" s="199"/>
      <c r="AY154" s="199"/>
      <c r="AZ154" s="199"/>
      <c r="BA154" s="199"/>
      <c r="BB154" s="199"/>
      <c r="BF154" s="199"/>
      <c r="BG154" s="199"/>
      <c r="BI154" s="279"/>
      <c r="BJ154" s="279"/>
      <c r="BL154" s="199"/>
      <c r="BX154" s="172">
        <v>116</v>
      </c>
    </row>
    <row r="155" spans="1:76" s="171" customFormat="1" ht="23.25" customHeight="1">
      <c r="A155" s="199"/>
      <c r="F155" s="199"/>
      <c r="G155" s="198"/>
      <c r="H155" s="198"/>
      <c r="I155" s="198"/>
      <c r="J155" s="199"/>
      <c r="K155" s="199"/>
      <c r="L155" s="199"/>
      <c r="M155" s="220"/>
      <c r="N155" s="221"/>
      <c r="O155" s="221"/>
      <c r="P155" s="220"/>
      <c r="AF155" s="199"/>
      <c r="AG155" s="199"/>
      <c r="AH155" s="199"/>
      <c r="AI155" s="279"/>
      <c r="AJ155" s="199"/>
      <c r="AK155" s="199"/>
      <c r="AL155" s="199"/>
      <c r="AM155" s="199"/>
      <c r="AN155" s="199"/>
      <c r="AO155" s="199"/>
      <c r="AP155" s="199"/>
      <c r="AQ155" s="199"/>
      <c r="AR155" s="199"/>
      <c r="AS155" s="199"/>
      <c r="AT155" s="199"/>
      <c r="AU155" s="199"/>
      <c r="AV155" s="199"/>
      <c r="AW155" s="199"/>
      <c r="AX155" s="199"/>
      <c r="AY155" s="199"/>
      <c r="AZ155" s="199"/>
      <c r="BA155" s="199"/>
      <c r="BB155" s="199"/>
      <c r="BF155" s="199"/>
      <c r="BG155" s="199"/>
      <c r="BI155" s="279"/>
      <c r="BJ155" s="279"/>
      <c r="BL155" s="199"/>
      <c r="BX155" s="172">
        <v>117</v>
      </c>
    </row>
    <row r="156" spans="1:76" s="171" customFormat="1" ht="23.25" customHeight="1">
      <c r="A156" s="199"/>
      <c r="F156" s="199"/>
      <c r="G156" s="198"/>
      <c r="H156" s="198"/>
      <c r="I156" s="198"/>
      <c r="J156" s="199"/>
      <c r="K156" s="199"/>
      <c r="L156" s="199"/>
      <c r="M156" s="220"/>
      <c r="N156" s="221"/>
      <c r="O156" s="221"/>
      <c r="P156" s="220"/>
      <c r="AF156" s="199"/>
      <c r="AG156" s="199"/>
      <c r="AH156" s="199"/>
      <c r="AI156" s="279"/>
      <c r="AJ156" s="199"/>
      <c r="AK156" s="199"/>
      <c r="AL156" s="199"/>
      <c r="AM156" s="199"/>
      <c r="AN156" s="199"/>
      <c r="AO156" s="199"/>
      <c r="AP156" s="199"/>
      <c r="AQ156" s="199"/>
      <c r="AR156" s="199"/>
      <c r="AS156" s="199"/>
      <c r="AT156" s="199"/>
      <c r="AU156" s="199"/>
      <c r="AV156" s="199"/>
      <c r="AW156" s="199"/>
      <c r="AX156" s="199"/>
      <c r="AY156" s="199"/>
      <c r="AZ156" s="199"/>
      <c r="BA156" s="199"/>
      <c r="BB156" s="199"/>
      <c r="BF156" s="199"/>
      <c r="BG156" s="199"/>
      <c r="BI156" s="279"/>
      <c r="BJ156" s="279"/>
      <c r="BL156" s="199"/>
      <c r="BX156" s="172">
        <v>118</v>
      </c>
    </row>
    <row r="157" spans="1:76" s="171" customFormat="1" ht="23.25" customHeight="1">
      <c r="A157" s="199"/>
      <c r="F157" s="199"/>
      <c r="G157" s="198"/>
      <c r="H157" s="198"/>
      <c r="I157" s="198"/>
      <c r="J157" s="199"/>
      <c r="K157" s="199"/>
      <c r="L157" s="199"/>
      <c r="M157" s="220"/>
      <c r="N157" s="221"/>
      <c r="O157" s="221"/>
      <c r="P157" s="220"/>
      <c r="AF157" s="199"/>
      <c r="AG157" s="199"/>
      <c r="AH157" s="199"/>
      <c r="AI157" s="279"/>
      <c r="AJ157" s="199"/>
      <c r="AK157" s="199"/>
      <c r="AL157" s="199"/>
      <c r="AM157" s="199"/>
      <c r="AN157" s="199"/>
      <c r="AO157" s="199"/>
      <c r="AP157" s="199"/>
      <c r="AQ157" s="199"/>
      <c r="AR157" s="199"/>
      <c r="AS157" s="199"/>
      <c r="AT157" s="199"/>
      <c r="AU157" s="199"/>
      <c r="AV157" s="199"/>
      <c r="AW157" s="199"/>
      <c r="AX157" s="199"/>
      <c r="AY157" s="199"/>
      <c r="AZ157" s="199"/>
      <c r="BA157" s="199"/>
      <c r="BB157" s="199"/>
      <c r="BF157" s="199"/>
      <c r="BG157" s="199"/>
      <c r="BI157" s="279"/>
      <c r="BJ157" s="279"/>
      <c r="BL157" s="199"/>
      <c r="BX157" s="172">
        <v>119</v>
      </c>
    </row>
    <row r="158" spans="1:76" s="171" customFormat="1" ht="23.25" customHeight="1">
      <c r="A158" s="199"/>
      <c r="F158" s="199"/>
      <c r="G158" s="198"/>
      <c r="H158" s="198"/>
      <c r="I158" s="198"/>
      <c r="J158" s="199"/>
      <c r="K158" s="199"/>
      <c r="L158" s="199"/>
      <c r="M158" s="220"/>
      <c r="N158" s="221"/>
      <c r="O158" s="221"/>
      <c r="P158" s="220"/>
      <c r="AF158" s="199"/>
      <c r="AG158" s="199"/>
      <c r="AH158" s="199"/>
      <c r="AI158" s="279"/>
      <c r="AJ158" s="199"/>
      <c r="AK158" s="199"/>
      <c r="AL158" s="199"/>
      <c r="AM158" s="199"/>
      <c r="AN158" s="199"/>
      <c r="AO158" s="199"/>
      <c r="AP158" s="199"/>
      <c r="AQ158" s="199"/>
      <c r="AR158" s="199"/>
      <c r="AS158" s="199"/>
      <c r="AT158" s="199"/>
      <c r="AU158" s="199"/>
      <c r="AV158" s="199"/>
      <c r="AW158" s="199"/>
      <c r="AX158" s="199"/>
      <c r="AY158" s="199"/>
      <c r="AZ158" s="199"/>
      <c r="BA158" s="199"/>
      <c r="BB158" s="199"/>
      <c r="BF158" s="199"/>
      <c r="BG158" s="199"/>
      <c r="BI158" s="279"/>
      <c r="BJ158" s="279"/>
      <c r="BL158" s="199"/>
      <c r="BX158" s="172">
        <v>120</v>
      </c>
    </row>
    <row r="159" spans="1:76" s="171" customFormat="1" ht="23.25" customHeight="1">
      <c r="A159" s="199"/>
      <c r="F159" s="199"/>
      <c r="G159" s="198"/>
      <c r="H159" s="198"/>
      <c r="I159" s="198"/>
      <c r="J159" s="199"/>
      <c r="K159" s="199"/>
      <c r="L159" s="199"/>
      <c r="M159" s="220"/>
      <c r="N159" s="221"/>
      <c r="O159" s="221"/>
      <c r="P159" s="220"/>
      <c r="AF159" s="199"/>
      <c r="AG159" s="199"/>
      <c r="AH159" s="199"/>
      <c r="AI159" s="279"/>
      <c r="AJ159" s="199"/>
      <c r="AK159" s="199"/>
      <c r="AL159" s="199"/>
      <c r="AM159" s="199"/>
      <c r="AN159" s="199"/>
      <c r="AO159" s="199"/>
      <c r="AP159" s="199"/>
      <c r="AQ159" s="199"/>
      <c r="AR159" s="199"/>
      <c r="AS159" s="199"/>
      <c r="AT159" s="199"/>
      <c r="AU159" s="199"/>
      <c r="AV159" s="199"/>
      <c r="AW159" s="199"/>
      <c r="AX159" s="199"/>
      <c r="AY159" s="199"/>
      <c r="AZ159" s="199"/>
      <c r="BA159" s="199"/>
      <c r="BB159" s="199"/>
      <c r="BF159" s="199"/>
      <c r="BG159" s="199"/>
      <c r="BI159" s="279"/>
      <c r="BJ159" s="279"/>
      <c r="BL159" s="199"/>
      <c r="BX159" s="172">
        <v>121</v>
      </c>
    </row>
    <row r="160" spans="1:76" s="171" customFormat="1" ht="23.25" customHeight="1">
      <c r="A160" s="199"/>
      <c r="F160" s="199"/>
      <c r="G160" s="198"/>
      <c r="H160" s="198"/>
      <c r="I160" s="198"/>
      <c r="J160" s="199"/>
      <c r="K160" s="199"/>
      <c r="L160" s="199"/>
      <c r="M160" s="220"/>
      <c r="N160" s="221"/>
      <c r="O160" s="221"/>
      <c r="P160" s="220"/>
      <c r="AF160" s="199"/>
      <c r="AG160" s="199"/>
      <c r="AH160" s="199"/>
      <c r="AI160" s="279"/>
      <c r="AJ160" s="199"/>
      <c r="AK160" s="199"/>
      <c r="AL160" s="199"/>
      <c r="AM160" s="199"/>
      <c r="AN160" s="199"/>
      <c r="AO160" s="199"/>
      <c r="AP160" s="199"/>
      <c r="AQ160" s="199"/>
      <c r="AR160" s="199"/>
      <c r="AS160" s="199"/>
      <c r="AT160" s="199"/>
      <c r="AU160" s="199"/>
      <c r="AV160" s="199"/>
      <c r="AW160" s="199"/>
      <c r="AX160" s="199"/>
      <c r="AY160" s="199"/>
      <c r="AZ160" s="199"/>
      <c r="BA160" s="199"/>
      <c r="BB160" s="199"/>
      <c r="BF160" s="199"/>
      <c r="BG160" s="199"/>
      <c r="BI160" s="279"/>
      <c r="BJ160" s="279"/>
      <c r="BL160" s="199"/>
      <c r="BX160" s="172">
        <v>122</v>
      </c>
    </row>
    <row r="161" spans="1:76" s="171" customFormat="1" ht="23.25" customHeight="1">
      <c r="A161" s="199"/>
      <c r="F161" s="199"/>
      <c r="G161" s="198"/>
      <c r="H161" s="198"/>
      <c r="I161" s="198"/>
      <c r="J161" s="199"/>
      <c r="K161" s="199"/>
      <c r="L161" s="199"/>
      <c r="M161" s="220"/>
      <c r="N161" s="221"/>
      <c r="O161" s="221"/>
      <c r="P161" s="220"/>
      <c r="AF161" s="199"/>
      <c r="AG161" s="199"/>
      <c r="AH161" s="199"/>
      <c r="AI161" s="279"/>
      <c r="AJ161" s="199"/>
      <c r="AK161" s="199"/>
      <c r="AL161" s="199"/>
      <c r="AM161" s="199"/>
      <c r="AN161" s="199"/>
      <c r="AO161" s="199"/>
      <c r="AP161" s="199"/>
      <c r="AQ161" s="199"/>
      <c r="AR161" s="199"/>
      <c r="AS161" s="199"/>
      <c r="AT161" s="199"/>
      <c r="AU161" s="199"/>
      <c r="AV161" s="199"/>
      <c r="AW161" s="199"/>
      <c r="AX161" s="199"/>
      <c r="AY161" s="199"/>
      <c r="AZ161" s="199"/>
      <c r="BA161" s="199"/>
      <c r="BB161" s="199"/>
      <c r="BF161" s="199"/>
      <c r="BG161" s="199"/>
      <c r="BI161" s="279"/>
      <c r="BJ161" s="279"/>
      <c r="BL161" s="199"/>
      <c r="BX161" s="172">
        <v>123</v>
      </c>
    </row>
    <row r="162" spans="1:76" s="171" customFormat="1" ht="23.25" customHeight="1">
      <c r="A162" s="199"/>
      <c r="F162" s="199"/>
      <c r="G162" s="198"/>
      <c r="H162" s="198"/>
      <c r="I162" s="198"/>
      <c r="J162" s="199"/>
      <c r="K162" s="199"/>
      <c r="L162" s="199"/>
      <c r="M162" s="220"/>
      <c r="N162" s="221"/>
      <c r="O162" s="221"/>
      <c r="P162" s="220"/>
      <c r="AF162" s="199"/>
      <c r="AG162" s="199"/>
      <c r="AH162" s="199"/>
      <c r="AI162" s="279"/>
      <c r="AJ162" s="199"/>
      <c r="AK162" s="199"/>
      <c r="AL162" s="199"/>
      <c r="AM162" s="199"/>
      <c r="AN162" s="199"/>
      <c r="AO162" s="199"/>
      <c r="AP162" s="199"/>
      <c r="AQ162" s="199"/>
      <c r="AR162" s="199"/>
      <c r="AS162" s="199"/>
      <c r="AT162" s="199"/>
      <c r="AU162" s="199"/>
      <c r="AV162" s="199"/>
      <c r="AW162" s="199"/>
      <c r="AX162" s="199"/>
      <c r="AY162" s="199"/>
      <c r="AZ162" s="199"/>
      <c r="BA162" s="199"/>
      <c r="BB162" s="199"/>
      <c r="BF162" s="199"/>
      <c r="BG162" s="199"/>
      <c r="BI162" s="279"/>
      <c r="BJ162" s="279"/>
      <c r="BL162" s="199"/>
      <c r="BX162" s="172">
        <v>124</v>
      </c>
    </row>
    <row r="163" spans="1:76" s="171" customFormat="1" ht="23.25" customHeight="1">
      <c r="A163" s="199"/>
      <c r="F163" s="199"/>
      <c r="G163" s="198"/>
      <c r="H163" s="198"/>
      <c r="I163" s="198"/>
      <c r="J163" s="199"/>
      <c r="K163" s="199"/>
      <c r="L163" s="199"/>
      <c r="M163" s="220"/>
      <c r="N163" s="221"/>
      <c r="O163" s="221"/>
      <c r="P163" s="220"/>
      <c r="AF163" s="199"/>
      <c r="AG163" s="199"/>
      <c r="AH163" s="199"/>
      <c r="AI163" s="279"/>
      <c r="AJ163" s="199"/>
      <c r="AK163" s="199"/>
      <c r="AL163" s="199"/>
      <c r="AM163" s="199"/>
      <c r="AN163" s="199"/>
      <c r="AO163" s="199"/>
      <c r="AP163" s="199"/>
      <c r="AQ163" s="199"/>
      <c r="AR163" s="199"/>
      <c r="AS163" s="199"/>
      <c r="AT163" s="199"/>
      <c r="AU163" s="199"/>
      <c r="AV163" s="199"/>
      <c r="AW163" s="199"/>
      <c r="AX163" s="199"/>
      <c r="AY163" s="199"/>
      <c r="AZ163" s="199"/>
      <c r="BA163" s="199"/>
      <c r="BB163" s="199"/>
      <c r="BF163" s="199"/>
      <c r="BG163" s="199"/>
      <c r="BI163" s="279"/>
      <c r="BJ163" s="279"/>
      <c r="BL163" s="199"/>
      <c r="BX163" s="172">
        <v>125</v>
      </c>
    </row>
    <row r="164" spans="1:76" s="171" customFormat="1" ht="23.25" customHeight="1">
      <c r="A164" s="199"/>
      <c r="F164" s="199"/>
      <c r="G164" s="198"/>
      <c r="H164" s="198"/>
      <c r="I164" s="198"/>
      <c r="J164" s="199"/>
      <c r="K164" s="199"/>
      <c r="L164" s="199"/>
      <c r="M164" s="220"/>
      <c r="N164" s="221"/>
      <c r="O164" s="221"/>
      <c r="P164" s="220"/>
      <c r="AF164" s="199"/>
      <c r="AG164" s="199"/>
      <c r="AH164" s="199"/>
      <c r="AI164" s="279"/>
      <c r="AJ164" s="199"/>
      <c r="AK164" s="199"/>
      <c r="AL164" s="199"/>
      <c r="AM164" s="199"/>
      <c r="AN164" s="199"/>
      <c r="AO164" s="199"/>
      <c r="AP164" s="199"/>
      <c r="AQ164" s="199"/>
      <c r="AR164" s="199"/>
      <c r="AS164" s="199"/>
      <c r="AT164" s="199"/>
      <c r="AU164" s="199"/>
      <c r="AV164" s="199"/>
      <c r="AW164" s="199"/>
      <c r="AX164" s="199"/>
      <c r="AY164" s="199"/>
      <c r="AZ164" s="199"/>
      <c r="BA164" s="199"/>
      <c r="BB164" s="199"/>
      <c r="BF164" s="199"/>
      <c r="BG164" s="199"/>
      <c r="BI164" s="279"/>
      <c r="BJ164" s="279"/>
      <c r="BL164" s="199"/>
      <c r="BX164" s="172">
        <v>126</v>
      </c>
    </row>
    <row r="165" spans="1:76" s="171" customFormat="1" ht="23.25" customHeight="1">
      <c r="A165" s="199"/>
      <c r="F165" s="199"/>
      <c r="G165" s="198"/>
      <c r="H165" s="198"/>
      <c r="I165" s="198"/>
      <c r="J165" s="199"/>
      <c r="K165" s="199"/>
      <c r="L165" s="199"/>
      <c r="M165" s="220"/>
      <c r="N165" s="221"/>
      <c r="O165" s="221"/>
      <c r="P165" s="220"/>
      <c r="AF165" s="199"/>
      <c r="AG165" s="199"/>
      <c r="AH165" s="199"/>
      <c r="AI165" s="279"/>
      <c r="AJ165" s="199"/>
      <c r="AK165" s="199"/>
      <c r="AL165" s="199"/>
      <c r="AM165" s="199"/>
      <c r="AN165" s="199"/>
      <c r="AO165" s="199"/>
      <c r="AP165" s="199"/>
      <c r="AQ165" s="199"/>
      <c r="AR165" s="199"/>
      <c r="AS165" s="199"/>
      <c r="AT165" s="199"/>
      <c r="AU165" s="199"/>
      <c r="AV165" s="199"/>
      <c r="AW165" s="199"/>
      <c r="AX165" s="199"/>
      <c r="AY165" s="199"/>
      <c r="AZ165" s="199"/>
      <c r="BA165" s="199"/>
      <c r="BB165" s="199"/>
      <c r="BF165" s="199"/>
      <c r="BG165" s="199"/>
      <c r="BI165" s="279"/>
      <c r="BJ165" s="279"/>
      <c r="BL165" s="199"/>
      <c r="BX165" s="172">
        <v>127</v>
      </c>
    </row>
    <row r="166" spans="1:76" s="171" customFormat="1" ht="23.25" customHeight="1">
      <c r="A166" s="199"/>
      <c r="F166" s="199"/>
      <c r="G166" s="198"/>
      <c r="H166" s="198"/>
      <c r="I166" s="198"/>
      <c r="J166" s="199"/>
      <c r="K166" s="199"/>
      <c r="L166" s="199"/>
      <c r="M166" s="220"/>
      <c r="N166" s="221"/>
      <c r="O166" s="221"/>
      <c r="P166" s="220"/>
      <c r="AF166" s="199"/>
      <c r="AG166" s="199"/>
      <c r="AH166" s="199"/>
      <c r="AI166" s="279"/>
      <c r="AJ166" s="199"/>
      <c r="AK166" s="199"/>
      <c r="AL166" s="199"/>
      <c r="AM166" s="199"/>
      <c r="AN166" s="199"/>
      <c r="AO166" s="199"/>
      <c r="AP166" s="199"/>
      <c r="AQ166" s="199"/>
      <c r="AR166" s="199"/>
      <c r="AS166" s="199"/>
      <c r="AT166" s="199"/>
      <c r="AU166" s="199"/>
      <c r="AV166" s="199"/>
      <c r="AW166" s="199"/>
      <c r="AX166" s="199"/>
      <c r="AY166" s="199"/>
      <c r="AZ166" s="199"/>
      <c r="BA166" s="199"/>
      <c r="BB166" s="199"/>
      <c r="BF166" s="199"/>
      <c r="BG166" s="199"/>
      <c r="BI166" s="279"/>
      <c r="BJ166" s="279"/>
      <c r="BL166" s="199"/>
      <c r="BX166" s="172">
        <v>128</v>
      </c>
    </row>
    <row r="167" spans="1:76" s="171" customFormat="1" ht="23.25" customHeight="1">
      <c r="A167" s="199"/>
      <c r="F167" s="199"/>
      <c r="G167" s="198"/>
      <c r="H167" s="198"/>
      <c r="I167" s="198"/>
      <c r="J167" s="199"/>
      <c r="K167" s="199"/>
      <c r="L167" s="199"/>
      <c r="M167" s="220"/>
      <c r="N167" s="221"/>
      <c r="O167" s="221"/>
      <c r="P167" s="220"/>
      <c r="AF167" s="199"/>
      <c r="AG167" s="199"/>
      <c r="AH167" s="199"/>
      <c r="AI167" s="279"/>
      <c r="AJ167" s="199"/>
      <c r="AK167" s="199"/>
      <c r="AL167" s="199"/>
      <c r="AM167" s="199"/>
      <c r="AN167" s="199"/>
      <c r="AO167" s="199"/>
      <c r="AP167" s="199"/>
      <c r="AQ167" s="199"/>
      <c r="AR167" s="199"/>
      <c r="AS167" s="199"/>
      <c r="AT167" s="199"/>
      <c r="AU167" s="199"/>
      <c r="AV167" s="199"/>
      <c r="AW167" s="199"/>
      <c r="AX167" s="199"/>
      <c r="AY167" s="199"/>
      <c r="AZ167" s="199"/>
      <c r="BA167" s="199"/>
      <c r="BB167" s="199"/>
      <c r="BF167" s="199"/>
      <c r="BG167" s="199"/>
      <c r="BI167" s="279"/>
      <c r="BJ167" s="279"/>
      <c r="BL167" s="199"/>
      <c r="BX167" s="172">
        <v>129</v>
      </c>
    </row>
    <row r="168" spans="1:76" s="171" customFormat="1" ht="23.25" customHeight="1">
      <c r="A168" s="199"/>
      <c r="F168" s="199"/>
      <c r="G168" s="198"/>
      <c r="H168" s="198"/>
      <c r="I168" s="198"/>
      <c r="J168" s="199"/>
      <c r="K168" s="199"/>
      <c r="L168" s="199"/>
      <c r="M168" s="220"/>
      <c r="N168" s="221"/>
      <c r="O168" s="221"/>
      <c r="P168" s="220"/>
      <c r="AF168" s="199"/>
      <c r="AG168" s="199"/>
      <c r="AH168" s="199"/>
      <c r="AI168" s="279"/>
      <c r="AJ168" s="199"/>
      <c r="AK168" s="199"/>
      <c r="AL168" s="199"/>
      <c r="AM168" s="199"/>
      <c r="AN168" s="199"/>
      <c r="AO168" s="199"/>
      <c r="AP168" s="199"/>
      <c r="AQ168" s="199"/>
      <c r="AR168" s="199"/>
      <c r="AS168" s="199"/>
      <c r="AT168" s="199"/>
      <c r="AU168" s="199"/>
      <c r="AV168" s="199"/>
      <c r="AW168" s="199"/>
      <c r="AX168" s="199"/>
      <c r="AY168" s="199"/>
      <c r="AZ168" s="199"/>
      <c r="BA168" s="199"/>
      <c r="BB168" s="199"/>
      <c r="BF168" s="199"/>
      <c r="BG168" s="199"/>
      <c r="BI168" s="279"/>
      <c r="BJ168" s="279"/>
      <c r="BL168" s="199"/>
      <c r="BX168" s="172">
        <v>130</v>
      </c>
    </row>
    <row r="169" spans="1:76" s="171" customFormat="1" ht="23.25" customHeight="1">
      <c r="A169" s="199"/>
      <c r="F169" s="199"/>
      <c r="G169" s="198"/>
      <c r="H169" s="198"/>
      <c r="I169" s="198"/>
      <c r="J169" s="199"/>
      <c r="K169" s="199"/>
      <c r="L169" s="199"/>
      <c r="M169" s="220"/>
      <c r="N169" s="221"/>
      <c r="O169" s="221"/>
      <c r="P169" s="220"/>
      <c r="AF169" s="199"/>
      <c r="AG169" s="199"/>
      <c r="AH169" s="199"/>
      <c r="AI169" s="279"/>
      <c r="AJ169" s="199"/>
      <c r="AK169" s="199"/>
      <c r="AL169" s="199"/>
      <c r="AM169" s="199"/>
      <c r="AN169" s="199"/>
      <c r="AO169" s="199"/>
      <c r="AP169" s="199"/>
      <c r="AQ169" s="199"/>
      <c r="AR169" s="199"/>
      <c r="AS169" s="199"/>
      <c r="AT169" s="199"/>
      <c r="AU169" s="199"/>
      <c r="AV169" s="199"/>
      <c r="AW169" s="199"/>
      <c r="AX169" s="199"/>
      <c r="AY169" s="199"/>
      <c r="AZ169" s="199"/>
      <c r="BA169" s="199"/>
      <c r="BB169" s="199"/>
      <c r="BF169" s="199"/>
      <c r="BG169" s="199"/>
      <c r="BI169" s="279"/>
      <c r="BJ169" s="279"/>
      <c r="BL169" s="199"/>
      <c r="BX169" s="172">
        <v>131</v>
      </c>
    </row>
    <row r="170" spans="1:76" s="171" customFormat="1" ht="23.25" customHeight="1">
      <c r="A170" s="199"/>
      <c r="F170" s="199"/>
      <c r="G170" s="198"/>
      <c r="H170" s="198"/>
      <c r="I170" s="198"/>
      <c r="J170" s="199"/>
      <c r="K170" s="199"/>
      <c r="L170" s="199"/>
      <c r="M170" s="220"/>
      <c r="N170" s="221"/>
      <c r="O170" s="221"/>
      <c r="P170" s="220"/>
      <c r="AF170" s="199"/>
      <c r="AG170" s="199"/>
      <c r="AH170" s="199"/>
      <c r="AI170" s="279"/>
      <c r="AJ170" s="199"/>
      <c r="AK170" s="199"/>
      <c r="AL170" s="199"/>
      <c r="AM170" s="199"/>
      <c r="AN170" s="199"/>
      <c r="AO170" s="199"/>
      <c r="AP170" s="199"/>
      <c r="AQ170" s="199"/>
      <c r="AR170" s="199"/>
      <c r="AS170" s="199"/>
      <c r="AT170" s="199"/>
      <c r="AU170" s="199"/>
      <c r="AV170" s="199"/>
      <c r="AW170" s="199"/>
      <c r="AX170" s="199"/>
      <c r="AY170" s="199"/>
      <c r="AZ170" s="199"/>
      <c r="BA170" s="199"/>
      <c r="BB170" s="199"/>
      <c r="BF170" s="199"/>
      <c r="BG170" s="199"/>
      <c r="BI170" s="279"/>
      <c r="BJ170" s="279"/>
      <c r="BL170" s="199"/>
      <c r="BX170" s="172">
        <v>132</v>
      </c>
    </row>
    <row r="171" spans="1:76" s="171" customFormat="1" ht="23.25" customHeight="1">
      <c r="A171" s="199"/>
      <c r="F171" s="199"/>
      <c r="G171" s="198"/>
      <c r="H171" s="198"/>
      <c r="I171" s="198"/>
      <c r="J171" s="199"/>
      <c r="K171" s="199"/>
      <c r="L171" s="199"/>
      <c r="M171" s="220"/>
      <c r="N171" s="221"/>
      <c r="O171" s="221"/>
      <c r="P171" s="220"/>
      <c r="AF171" s="199"/>
      <c r="AG171" s="199"/>
      <c r="AH171" s="199"/>
      <c r="AI171" s="279"/>
      <c r="AJ171" s="199"/>
      <c r="AK171" s="199"/>
      <c r="AL171" s="199"/>
      <c r="AM171" s="199"/>
      <c r="AN171" s="199"/>
      <c r="AO171" s="199"/>
      <c r="AP171" s="199"/>
      <c r="AQ171" s="199"/>
      <c r="AR171" s="199"/>
      <c r="AS171" s="199"/>
      <c r="AT171" s="199"/>
      <c r="AU171" s="199"/>
      <c r="AV171" s="199"/>
      <c r="AW171" s="199"/>
      <c r="AX171" s="199"/>
      <c r="AY171" s="199"/>
      <c r="AZ171" s="199"/>
      <c r="BA171" s="199"/>
      <c r="BB171" s="199"/>
      <c r="BF171" s="199"/>
      <c r="BG171" s="199"/>
      <c r="BI171" s="279"/>
      <c r="BJ171" s="279"/>
      <c r="BL171" s="199"/>
      <c r="BX171" s="172">
        <v>133</v>
      </c>
    </row>
    <row r="172" spans="1:76" s="171" customFormat="1" ht="23.25" customHeight="1">
      <c r="A172" s="199"/>
      <c r="F172" s="199"/>
      <c r="G172" s="198"/>
      <c r="H172" s="198"/>
      <c r="I172" s="198"/>
      <c r="J172" s="199"/>
      <c r="K172" s="199"/>
      <c r="L172" s="199"/>
      <c r="M172" s="220"/>
      <c r="N172" s="221"/>
      <c r="O172" s="221"/>
      <c r="P172" s="220"/>
      <c r="AF172" s="199"/>
      <c r="AG172" s="199"/>
      <c r="AH172" s="199"/>
      <c r="AI172" s="279"/>
      <c r="AJ172" s="199"/>
      <c r="AK172" s="199"/>
      <c r="AL172" s="199"/>
      <c r="AM172" s="199"/>
      <c r="AN172" s="199"/>
      <c r="AO172" s="199"/>
      <c r="AP172" s="199"/>
      <c r="AQ172" s="199"/>
      <c r="AR172" s="199"/>
      <c r="AS172" s="199"/>
      <c r="AT172" s="199"/>
      <c r="AU172" s="199"/>
      <c r="AV172" s="199"/>
      <c r="AW172" s="199"/>
      <c r="AX172" s="199"/>
      <c r="AY172" s="199"/>
      <c r="AZ172" s="199"/>
      <c r="BA172" s="199"/>
      <c r="BB172" s="199"/>
      <c r="BF172" s="199"/>
      <c r="BG172" s="199"/>
      <c r="BI172" s="279"/>
      <c r="BJ172" s="279"/>
      <c r="BL172" s="199"/>
      <c r="BX172" s="172">
        <v>134</v>
      </c>
    </row>
    <row r="173" spans="1:76" s="171" customFormat="1" ht="23.25" customHeight="1">
      <c r="A173" s="199"/>
      <c r="F173" s="199"/>
      <c r="G173" s="198"/>
      <c r="H173" s="198"/>
      <c r="I173" s="198"/>
      <c r="J173" s="199"/>
      <c r="K173" s="199"/>
      <c r="L173" s="199"/>
      <c r="M173" s="220"/>
      <c r="N173" s="221"/>
      <c r="O173" s="221"/>
      <c r="P173" s="220"/>
      <c r="AF173" s="199"/>
      <c r="AG173" s="199"/>
      <c r="AH173" s="199"/>
      <c r="AI173" s="279"/>
      <c r="AJ173" s="199"/>
      <c r="AK173" s="199"/>
      <c r="AL173" s="199"/>
      <c r="AM173" s="199"/>
      <c r="AN173" s="199"/>
      <c r="AO173" s="199"/>
      <c r="AP173" s="199"/>
      <c r="AQ173" s="199"/>
      <c r="AR173" s="199"/>
      <c r="AS173" s="199"/>
      <c r="AT173" s="199"/>
      <c r="AU173" s="199"/>
      <c r="AV173" s="199"/>
      <c r="AW173" s="199"/>
      <c r="AX173" s="199"/>
      <c r="AY173" s="199"/>
      <c r="AZ173" s="199"/>
      <c r="BA173" s="199"/>
      <c r="BB173" s="199"/>
      <c r="BF173" s="199"/>
      <c r="BG173" s="199"/>
      <c r="BI173" s="279"/>
      <c r="BJ173" s="279"/>
      <c r="BL173" s="199"/>
      <c r="BX173" s="172">
        <v>135</v>
      </c>
    </row>
    <row r="174" spans="1:76" s="171" customFormat="1" ht="23.25" customHeight="1">
      <c r="A174" s="199"/>
      <c r="F174" s="199"/>
      <c r="G174" s="198"/>
      <c r="H174" s="198"/>
      <c r="I174" s="198"/>
      <c r="J174" s="199"/>
      <c r="K174" s="199"/>
      <c r="L174" s="199"/>
      <c r="M174" s="220"/>
      <c r="N174" s="221"/>
      <c r="O174" s="221"/>
      <c r="P174" s="220"/>
      <c r="AF174" s="199"/>
      <c r="AG174" s="199"/>
      <c r="AH174" s="199"/>
      <c r="AI174" s="279"/>
      <c r="AJ174" s="199"/>
      <c r="AK174" s="199"/>
      <c r="AL174" s="199"/>
      <c r="AM174" s="199"/>
      <c r="AN174" s="199"/>
      <c r="AO174" s="199"/>
      <c r="AP174" s="199"/>
      <c r="AQ174" s="199"/>
      <c r="AR174" s="199"/>
      <c r="AS174" s="199"/>
      <c r="AT174" s="199"/>
      <c r="AU174" s="199"/>
      <c r="AV174" s="199"/>
      <c r="AW174" s="199"/>
      <c r="AX174" s="199"/>
      <c r="AY174" s="199"/>
      <c r="AZ174" s="199"/>
      <c r="BA174" s="199"/>
      <c r="BB174" s="199"/>
      <c r="BF174" s="199"/>
      <c r="BG174" s="199"/>
      <c r="BI174" s="279"/>
      <c r="BJ174" s="279"/>
      <c r="BL174" s="199"/>
      <c r="BX174" s="172">
        <v>136</v>
      </c>
    </row>
    <row r="175" spans="1:76" s="171" customFormat="1" ht="23.25" customHeight="1">
      <c r="A175" s="199"/>
      <c r="F175" s="199"/>
      <c r="G175" s="198"/>
      <c r="H175" s="198"/>
      <c r="I175" s="198"/>
      <c r="J175" s="199"/>
      <c r="K175" s="199"/>
      <c r="L175" s="199"/>
      <c r="M175" s="220"/>
      <c r="N175" s="221"/>
      <c r="O175" s="221"/>
      <c r="P175" s="220"/>
      <c r="AF175" s="199"/>
      <c r="AG175" s="199"/>
      <c r="AH175" s="199"/>
      <c r="AI175" s="279"/>
      <c r="AJ175" s="199"/>
      <c r="AK175" s="199"/>
      <c r="AL175" s="199"/>
      <c r="AM175" s="199"/>
      <c r="AN175" s="199"/>
      <c r="AO175" s="199"/>
      <c r="AP175" s="199"/>
      <c r="AQ175" s="199"/>
      <c r="AR175" s="199"/>
      <c r="AS175" s="199"/>
      <c r="AT175" s="199"/>
      <c r="AU175" s="199"/>
      <c r="AV175" s="199"/>
      <c r="AW175" s="199"/>
      <c r="AX175" s="199"/>
      <c r="AY175" s="199"/>
      <c r="AZ175" s="199"/>
      <c r="BA175" s="199"/>
      <c r="BB175" s="199"/>
      <c r="BF175" s="199"/>
      <c r="BG175" s="199"/>
      <c r="BI175" s="279"/>
      <c r="BJ175" s="279"/>
      <c r="BL175" s="199"/>
      <c r="BX175" s="172">
        <v>137</v>
      </c>
    </row>
    <row r="176" spans="1:76" s="171" customFormat="1" ht="23.25" customHeight="1">
      <c r="A176" s="199"/>
      <c r="F176" s="199"/>
      <c r="G176" s="198"/>
      <c r="H176" s="198"/>
      <c r="I176" s="198"/>
      <c r="J176" s="199"/>
      <c r="K176" s="199"/>
      <c r="L176" s="199"/>
      <c r="M176" s="220"/>
      <c r="N176" s="221"/>
      <c r="O176" s="221"/>
      <c r="P176" s="220"/>
      <c r="AF176" s="199"/>
      <c r="AG176" s="199"/>
      <c r="AH176" s="199"/>
      <c r="AI176" s="279"/>
      <c r="AJ176" s="199"/>
      <c r="AK176" s="199"/>
      <c r="AL176" s="199"/>
      <c r="AM176" s="199"/>
      <c r="AN176" s="199"/>
      <c r="AO176" s="199"/>
      <c r="AP176" s="199"/>
      <c r="AQ176" s="199"/>
      <c r="AR176" s="199"/>
      <c r="AS176" s="199"/>
      <c r="AT176" s="199"/>
      <c r="AU176" s="199"/>
      <c r="AV176" s="199"/>
      <c r="AW176" s="199"/>
      <c r="AX176" s="199"/>
      <c r="AY176" s="199"/>
      <c r="AZ176" s="199"/>
      <c r="BA176" s="199"/>
      <c r="BB176" s="199"/>
      <c r="BF176" s="199"/>
      <c r="BG176" s="199"/>
      <c r="BI176" s="279"/>
      <c r="BJ176" s="279"/>
      <c r="BL176" s="199"/>
      <c r="BX176" s="172">
        <v>138</v>
      </c>
    </row>
    <row r="177" spans="1:76" s="171" customFormat="1" ht="23.25" customHeight="1">
      <c r="A177" s="199"/>
      <c r="F177" s="199"/>
      <c r="G177" s="198"/>
      <c r="H177" s="198"/>
      <c r="I177" s="198"/>
      <c r="J177" s="199"/>
      <c r="K177" s="199"/>
      <c r="L177" s="199"/>
      <c r="M177" s="220"/>
      <c r="N177" s="221"/>
      <c r="O177" s="221"/>
      <c r="P177" s="220"/>
      <c r="AF177" s="199"/>
      <c r="AG177" s="199"/>
      <c r="AH177" s="199"/>
      <c r="AI177" s="279"/>
      <c r="AJ177" s="199"/>
      <c r="AK177" s="199"/>
      <c r="AL177" s="199"/>
      <c r="AM177" s="199"/>
      <c r="AN177" s="199"/>
      <c r="AO177" s="199"/>
      <c r="AP177" s="199"/>
      <c r="AQ177" s="199"/>
      <c r="AR177" s="199"/>
      <c r="AS177" s="199"/>
      <c r="AT177" s="199"/>
      <c r="AU177" s="199"/>
      <c r="AV177" s="199"/>
      <c r="AW177" s="199"/>
      <c r="AX177" s="199"/>
      <c r="AY177" s="199"/>
      <c r="AZ177" s="199"/>
      <c r="BA177" s="199"/>
      <c r="BB177" s="199"/>
      <c r="BF177" s="199"/>
      <c r="BG177" s="199"/>
      <c r="BI177" s="279"/>
      <c r="BJ177" s="279"/>
      <c r="BL177" s="199"/>
      <c r="BX177" s="172">
        <v>139</v>
      </c>
    </row>
    <row r="178" spans="1:76" s="171" customFormat="1" ht="23.25" customHeight="1">
      <c r="A178" s="199"/>
      <c r="F178" s="199"/>
      <c r="G178" s="198"/>
      <c r="H178" s="198"/>
      <c r="I178" s="198"/>
      <c r="J178" s="199"/>
      <c r="K178" s="199"/>
      <c r="L178" s="199"/>
      <c r="M178" s="220"/>
      <c r="N178" s="221"/>
      <c r="O178" s="221"/>
      <c r="P178" s="220"/>
      <c r="AF178" s="199"/>
      <c r="AG178" s="199"/>
      <c r="AH178" s="199"/>
      <c r="AI178" s="279"/>
      <c r="AJ178" s="199"/>
      <c r="AK178" s="199"/>
      <c r="AL178" s="199"/>
      <c r="AM178" s="199"/>
      <c r="AN178" s="199"/>
      <c r="AO178" s="199"/>
      <c r="AP178" s="199"/>
      <c r="AQ178" s="199"/>
      <c r="AR178" s="199"/>
      <c r="AS178" s="199"/>
      <c r="AT178" s="199"/>
      <c r="AU178" s="199"/>
      <c r="AV178" s="199"/>
      <c r="AW178" s="199"/>
      <c r="AX178" s="199"/>
      <c r="AY178" s="199"/>
      <c r="AZ178" s="199"/>
      <c r="BA178" s="199"/>
      <c r="BB178" s="199"/>
      <c r="BF178" s="199"/>
      <c r="BG178" s="199"/>
      <c r="BI178" s="279"/>
      <c r="BJ178" s="279"/>
      <c r="BL178" s="199"/>
      <c r="BX178" s="172">
        <v>140</v>
      </c>
    </row>
    <row r="179" spans="1:76" s="171" customFormat="1" ht="23.25" customHeight="1">
      <c r="A179" s="199"/>
      <c r="F179" s="199"/>
      <c r="G179" s="198"/>
      <c r="H179" s="198"/>
      <c r="I179" s="198"/>
      <c r="J179" s="199"/>
      <c r="K179" s="199"/>
      <c r="L179" s="199"/>
      <c r="M179" s="220"/>
      <c r="N179" s="221"/>
      <c r="O179" s="221"/>
      <c r="P179" s="220"/>
      <c r="AF179" s="199"/>
      <c r="AG179" s="199"/>
      <c r="AH179" s="199"/>
      <c r="AI179" s="279"/>
      <c r="AJ179" s="199"/>
      <c r="AK179" s="199"/>
      <c r="AL179" s="199"/>
      <c r="AM179" s="199"/>
      <c r="AN179" s="199"/>
      <c r="AO179" s="199"/>
      <c r="AP179" s="199"/>
      <c r="AQ179" s="199"/>
      <c r="AR179" s="199"/>
      <c r="AS179" s="199"/>
      <c r="AT179" s="199"/>
      <c r="AU179" s="199"/>
      <c r="AV179" s="199"/>
      <c r="AW179" s="199"/>
      <c r="AX179" s="199"/>
      <c r="AY179" s="199"/>
      <c r="AZ179" s="199"/>
      <c r="BA179" s="199"/>
      <c r="BB179" s="199"/>
      <c r="BF179" s="199"/>
      <c r="BG179" s="199"/>
      <c r="BI179" s="279"/>
      <c r="BJ179" s="279"/>
      <c r="BL179" s="199"/>
      <c r="BX179" s="172">
        <v>141</v>
      </c>
    </row>
    <row r="180" spans="1:76" s="171" customFormat="1" ht="23.25" customHeight="1">
      <c r="A180" s="199"/>
      <c r="F180" s="199"/>
      <c r="G180" s="198"/>
      <c r="H180" s="198"/>
      <c r="I180" s="198"/>
      <c r="J180" s="199"/>
      <c r="K180" s="199"/>
      <c r="L180" s="199"/>
      <c r="M180" s="220"/>
      <c r="N180" s="221"/>
      <c r="O180" s="221"/>
      <c r="P180" s="220"/>
      <c r="AF180" s="199"/>
      <c r="AG180" s="199"/>
      <c r="AH180" s="199"/>
      <c r="AI180" s="279"/>
      <c r="AJ180" s="199"/>
      <c r="AK180" s="199"/>
      <c r="AL180" s="199"/>
      <c r="AM180" s="199"/>
      <c r="AN180" s="199"/>
      <c r="AO180" s="199"/>
      <c r="AP180" s="199"/>
      <c r="AQ180" s="199"/>
      <c r="AR180" s="199"/>
      <c r="AS180" s="199"/>
      <c r="AT180" s="199"/>
      <c r="AU180" s="199"/>
      <c r="AV180" s="199"/>
      <c r="AW180" s="199"/>
      <c r="AX180" s="199"/>
      <c r="AY180" s="199"/>
      <c r="AZ180" s="199"/>
      <c r="BA180" s="199"/>
      <c r="BB180" s="199"/>
      <c r="BF180" s="199"/>
      <c r="BG180" s="199"/>
      <c r="BI180" s="279"/>
      <c r="BJ180" s="279"/>
      <c r="BL180" s="199"/>
      <c r="BX180" s="172">
        <v>142</v>
      </c>
    </row>
    <row r="181" spans="1:76" s="171" customFormat="1" ht="23.25" customHeight="1">
      <c r="A181" s="199"/>
      <c r="F181" s="199"/>
      <c r="G181" s="198"/>
      <c r="H181" s="198"/>
      <c r="I181" s="198"/>
      <c r="J181" s="199"/>
      <c r="K181" s="199"/>
      <c r="L181" s="199"/>
      <c r="M181" s="220"/>
      <c r="N181" s="221"/>
      <c r="O181" s="221"/>
      <c r="P181" s="220"/>
      <c r="AF181" s="199"/>
      <c r="AG181" s="199"/>
      <c r="AH181" s="199"/>
      <c r="AI181" s="279"/>
      <c r="AJ181" s="199"/>
      <c r="AK181" s="199"/>
      <c r="AL181" s="199"/>
      <c r="AM181" s="199"/>
      <c r="AN181" s="199"/>
      <c r="AO181" s="199"/>
      <c r="AP181" s="199"/>
      <c r="AQ181" s="199"/>
      <c r="AR181" s="199"/>
      <c r="AS181" s="199"/>
      <c r="AT181" s="199"/>
      <c r="AU181" s="199"/>
      <c r="AV181" s="199"/>
      <c r="AW181" s="199"/>
      <c r="AX181" s="199"/>
      <c r="AY181" s="199"/>
      <c r="AZ181" s="199"/>
      <c r="BA181" s="199"/>
      <c r="BB181" s="199"/>
      <c r="BF181" s="199"/>
      <c r="BG181" s="199"/>
      <c r="BI181" s="279"/>
      <c r="BJ181" s="279"/>
      <c r="BL181" s="199"/>
      <c r="BX181" s="172">
        <v>143</v>
      </c>
    </row>
    <row r="182" spans="1:76" s="171" customFormat="1" ht="23.25" customHeight="1">
      <c r="A182" s="199"/>
      <c r="F182" s="199"/>
      <c r="G182" s="198"/>
      <c r="H182" s="198"/>
      <c r="I182" s="198"/>
      <c r="J182" s="199"/>
      <c r="K182" s="199"/>
      <c r="L182" s="199"/>
      <c r="M182" s="220"/>
      <c r="N182" s="221"/>
      <c r="O182" s="221"/>
      <c r="P182" s="220"/>
      <c r="AF182" s="199"/>
      <c r="AG182" s="199"/>
      <c r="AH182" s="199"/>
      <c r="AI182" s="279"/>
      <c r="AJ182" s="199"/>
      <c r="AK182" s="199"/>
      <c r="AL182" s="199"/>
      <c r="AM182" s="199"/>
      <c r="AN182" s="199"/>
      <c r="AO182" s="199"/>
      <c r="AP182" s="199"/>
      <c r="AQ182" s="199"/>
      <c r="AR182" s="199"/>
      <c r="AS182" s="199"/>
      <c r="AT182" s="199"/>
      <c r="AU182" s="199"/>
      <c r="AV182" s="199"/>
      <c r="AW182" s="199"/>
      <c r="AX182" s="199"/>
      <c r="AY182" s="199"/>
      <c r="AZ182" s="199"/>
      <c r="BA182" s="199"/>
      <c r="BB182" s="199"/>
      <c r="BF182" s="199"/>
      <c r="BG182" s="199"/>
      <c r="BI182" s="279"/>
      <c r="BJ182" s="279"/>
      <c r="BL182" s="199"/>
      <c r="BX182" s="172">
        <v>144</v>
      </c>
    </row>
    <row r="183" spans="1:76" s="171" customFormat="1" ht="23.25" customHeight="1">
      <c r="A183" s="199"/>
      <c r="F183" s="199"/>
      <c r="G183" s="198"/>
      <c r="H183" s="198"/>
      <c r="I183" s="198"/>
      <c r="J183" s="199"/>
      <c r="K183" s="199"/>
      <c r="L183" s="199"/>
      <c r="M183" s="220"/>
      <c r="N183" s="221"/>
      <c r="O183" s="221"/>
      <c r="P183" s="220"/>
      <c r="AF183" s="199"/>
      <c r="AG183" s="199"/>
      <c r="AH183" s="199"/>
      <c r="AI183" s="279"/>
      <c r="AJ183" s="199"/>
      <c r="AK183" s="199"/>
      <c r="AL183" s="199"/>
      <c r="AM183" s="199"/>
      <c r="AN183" s="199"/>
      <c r="AO183" s="199"/>
      <c r="AP183" s="199"/>
      <c r="AQ183" s="199"/>
      <c r="AR183" s="199"/>
      <c r="AS183" s="199"/>
      <c r="AT183" s="199"/>
      <c r="AU183" s="199"/>
      <c r="AV183" s="199"/>
      <c r="AW183" s="199"/>
      <c r="AX183" s="199"/>
      <c r="AY183" s="199"/>
      <c r="AZ183" s="199"/>
      <c r="BA183" s="199"/>
      <c r="BB183" s="199"/>
      <c r="BF183" s="199"/>
      <c r="BG183" s="199"/>
      <c r="BI183" s="279"/>
      <c r="BJ183" s="279"/>
      <c r="BL183" s="199"/>
      <c r="BX183" s="172">
        <v>145</v>
      </c>
    </row>
    <row r="184" spans="1:76" s="171" customFormat="1" ht="23.25" customHeight="1">
      <c r="A184" s="199"/>
      <c r="F184" s="199"/>
      <c r="G184" s="198"/>
      <c r="H184" s="198"/>
      <c r="I184" s="198"/>
      <c r="J184" s="199"/>
      <c r="K184" s="199"/>
      <c r="L184" s="199"/>
      <c r="M184" s="220"/>
      <c r="N184" s="221"/>
      <c r="O184" s="221"/>
      <c r="P184" s="220"/>
      <c r="AF184" s="199"/>
      <c r="AG184" s="199"/>
      <c r="AH184" s="199"/>
      <c r="AI184" s="279"/>
      <c r="AJ184" s="199"/>
      <c r="AK184" s="199"/>
      <c r="AL184" s="199"/>
      <c r="AM184" s="199"/>
      <c r="AN184" s="199"/>
      <c r="AO184" s="199"/>
      <c r="AP184" s="199"/>
      <c r="AQ184" s="199"/>
      <c r="AR184" s="199"/>
      <c r="AS184" s="199"/>
      <c r="AT184" s="199"/>
      <c r="AU184" s="199"/>
      <c r="AV184" s="199"/>
      <c r="AW184" s="199"/>
      <c r="AX184" s="199"/>
      <c r="AY184" s="199"/>
      <c r="AZ184" s="199"/>
      <c r="BA184" s="199"/>
      <c r="BB184" s="199"/>
      <c r="BF184" s="199"/>
      <c r="BG184" s="199"/>
      <c r="BI184" s="279"/>
      <c r="BJ184" s="279"/>
      <c r="BL184" s="199"/>
      <c r="BX184" s="172">
        <v>146</v>
      </c>
    </row>
    <row r="185" spans="1:76" s="171" customFormat="1" ht="23.25" customHeight="1">
      <c r="A185" s="199"/>
      <c r="F185" s="199"/>
      <c r="G185" s="198"/>
      <c r="H185" s="198"/>
      <c r="I185" s="198"/>
      <c r="J185" s="199"/>
      <c r="K185" s="199"/>
      <c r="L185" s="199"/>
      <c r="M185" s="220"/>
      <c r="N185" s="221"/>
      <c r="O185" s="221"/>
      <c r="P185" s="220"/>
      <c r="AF185" s="199"/>
      <c r="AG185" s="199"/>
      <c r="AH185" s="199"/>
      <c r="AI185" s="279"/>
      <c r="AJ185" s="199"/>
      <c r="AK185" s="199"/>
      <c r="AL185" s="199"/>
      <c r="AM185" s="199"/>
      <c r="AN185" s="199"/>
      <c r="AO185" s="199"/>
      <c r="AP185" s="199"/>
      <c r="AQ185" s="199"/>
      <c r="AR185" s="199"/>
      <c r="AS185" s="199"/>
      <c r="AT185" s="199"/>
      <c r="AU185" s="199"/>
      <c r="AV185" s="199"/>
      <c r="AW185" s="199"/>
      <c r="AX185" s="199"/>
      <c r="AY185" s="199"/>
      <c r="AZ185" s="199"/>
      <c r="BA185" s="199"/>
      <c r="BB185" s="199"/>
      <c r="BF185" s="199"/>
      <c r="BG185" s="199"/>
      <c r="BI185" s="279"/>
      <c r="BJ185" s="279"/>
      <c r="BL185" s="199"/>
      <c r="BX185" s="172">
        <v>147</v>
      </c>
    </row>
    <row r="186" spans="1:76" s="171" customFormat="1" ht="23.25" customHeight="1">
      <c r="A186" s="199"/>
      <c r="F186" s="199"/>
      <c r="G186" s="198"/>
      <c r="H186" s="198"/>
      <c r="I186" s="198"/>
      <c r="J186" s="199"/>
      <c r="K186" s="199"/>
      <c r="L186" s="199"/>
      <c r="M186" s="220"/>
      <c r="N186" s="221"/>
      <c r="O186" s="221"/>
      <c r="P186" s="220"/>
      <c r="AF186" s="199"/>
      <c r="AG186" s="199"/>
      <c r="AH186" s="199"/>
      <c r="AI186" s="279"/>
      <c r="AJ186" s="199"/>
      <c r="AK186" s="199"/>
      <c r="AL186" s="199"/>
      <c r="AM186" s="199"/>
      <c r="AN186" s="199"/>
      <c r="AO186" s="199"/>
      <c r="AP186" s="199"/>
      <c r="AQ186" s="199"/>
      <c r="AR186" s="199"/>
      <c r="AS186" s="199"/>
      <c r="AT186" s="199"/>
      <c r="AU186" s="199"/>
      <c r="AV186" s="199"/>
      <c r="AW186" s="199"/>
      <c r="AX186" s="199"/>
      <c r="AY186" s="199"/>
      <c r="AZ186" s="199"/>
      <c r="BA186" s="199"/>
      <c r="BB186" s="199"/>
      <c r="BF186" s="199"/>
      <c r="BG186" s="199"/>
      <c r="BI186" s="279"/>
      <c r="BJ186" s="279"/>
      <c r="BL186" s="199"/>
      <c r="BX186" s="172">
        <v>148</v>
      </c>
    </row>
    <row r="187" spans="1:76" s="171" customFormat="1" ht="23.25" customHeight="1">
      <c r="A187" s="199"/>
      <c r="F187" s="199"/>
      <c r="G187" s="198"/>
      <c r="H187" s="198"/>
      <c r="I187" s="198"/>
      <c r="J187" s="199"/>
      <c r="K187" s="199"/>
      <c r="L187" s="199"/>
      <c r="M187" s="220"/>
      <c r="N187" s="221"/>
      <c r="O187" s="221"/>
      <c r="P187" s="220"/>
      <c r="AF187" s="199"/>
      <c r="AG187" s="199"/>
      <c r="AH187" s="199"/>
      <c r="AI187" s="279"/>
      <c r="AJ187" s="199"/>
      <c r="AK187" s="199"/>
      <c r="AL187" s="199"/>
      <c r="AM187" s="199"/>
      <c r="AN187" s="199"/>
      <c r="AO187" s="199"/>
      <c r="AP187" s="199"/>
      <c r="AQ187" s="199"/>
      <c r="AR187" s="199"/>
      <c r="AS187" s="199"/>
      <c r="AT187" s="199"/>
      <c r="AU187" s="199"/>
      <c r="AV187" s="199"/>
      <c r="AW187" s="199"/>
      <c r="AX187" s="199"/>
      <c r="AY187" s="199"/>
      <c r="AZ187" s="199"/>
      <c r="BA187" s="199"/>
      <c r="BB187" s="199"/>
      <c r="BF187" s="199"/>
      <c r="BG187" s="199"/>
      <c r="BI187" s="279"/>
      <c r="BJ187" s="279"/>
      <c r="BL187" s="199"/>
      <c r="BX187" s="172">
        <v>149</v>
      </c>
    </row>
    <row r="188" spans="1:76" s="171" customFormat="1" ht="23.25" customHeight="1">
      <c r="A188" s="199"/>
      <c r="F188" s="199"/>
      <c r="G188" s="198"/>
      <c r="H188" s="198"/>
      <c r="I188" s="198"/>
      <c r="J188" s="199"/>
      <c r="K188" s="199"/>
      <c r="L188" s="199"/>
      <c r="M188" s="220"/>
      <c r="N188" s="221"/>
      <c r="O188" s="221"/>
      <c r="P188" s="220"/>
      <c r="AF188" s="199"/>
      <c r="AG188" s="199"/>
      <c r="AH188" s="199"/>
      <c r="AI188" s="279"/>
      <c r="AJ188" s="199"/>
      <c r="AK188" s="199"/>
      <c r="AL188" s="199"/>
      <c r="AM188" s="199"/>
      <c r="AN188" s="199"/>
      <c r="AO188" s="199"/>
      <c r="AP188" s="199"/>
      <c r="AQ188" s="199"/>
      <c r="AR188" s="199"/>
      <c r="AS188" s="199"/>
      <c r="AT188" s="199"/>
      <c r="AU188" s="199"/>
      <c r="AV188" s="199"/>
      <c r="AW188" s="199"/>
      <c r="AX188" s="199"/>
      <c r="AY188" s="199"/>
      <c r="AZ188" s="199"/>
      <c r="BA188" s="199"/>
      <c r="BB188" s="199"/>
      <c r="BF188" s="199"/>
      <c r="BG188" s="199"/>
      <c r="BI188" s="279"/>
      <c r="BJ188" s="279"/>
      <c r="BL188" s="199"/>
      <c r="BX188" s="172">
        <v>150</v>
      </c>
    </row>
    <row r="189" spans="1:76" s="171" customFormat="1" ht="23.25" customHeight="1">
      <c r="A189" s="199"/>
      <c r="F189" s="199"/>
      <c r="G189" s="198"/>
      <c r="H189" s="198"/>
      <c r="I189" s="198"/>
      <c r="J189" s="199"/>
      <c r="K189" s="199"/>
      <c r="L189" s="199"/>
      <c r="M189" s="220"/>
      <c r="N189" s="221"/>
      <c r="O189" s="221"/>
      <c r="P189" s="220"/>
      <c r="AF189" s="199"/>
      <c r="AG189" s="199"/>
      <c r="AH189" s="199"/>
      <c r="AI189" s="279"/>
      <c r="AJ189" s="199"/>
      <c r="AK189" s="199"/>
      <c r="AL189" s="199"/>
      <c r="AM189" s="199"/>
      <c r="AN189" s="199"/>
      <c r="AO189" s="199"/>
      <c r="AP189" s="199"/>
      <c r="AQ189" s="199"/>
      <c r="AR189" s="199"/>
      <c r="AS189" s="199"/>
      <c r="AT189" s="199"/>
      <c r="AU189" s="199"/>
      <c r="AV189" s="199"/>
      <c r="AW189" s="199"/>
      <c r="AX189" s="199"/>
      <c r="AY189" s="199"/>
      <c r="AZ189" s="199"/>
      <c r="BA189" s="199"/>
      <c r="BB189" s="199"/>
      <c r="BF189" s="199"/>
      <c r="BG189" s="199"/>
      <c r="BI189" s="279"/>
      <c r="BJ189" s="279"/>
      <c r="BL189" s="199"/>
      <c r="BX189" s="172">
        <v>151</v>
      </c>
    </row>
    <row r="190" spans="1:76" s="171" customFormat="1" ht="23.25" customHeight="1">
      <c r="A190" s="199"/>
      <c r="F190" s="199"/>
      <c r="G190" s="198"/>
      <c r="H190" s="198"/>
      <c r="I190" s="198"/>
      <c r="J190" s="199"/>
      <c r="K190" s="199"/>
      <c r="L190" s="199"/>
      <c r="M190" s="220"/>
      <c r="N190" s="221"/>
      <c r="O190" s="221"/>
      <c r="P190" s="220"/>
      <c r="AF190" s="199"/>
      <c r="AG190" s="199"/>
      <c r="AH190" s="199"/>
      <c r="AI190" s="279"/>
      <c r="AJ190" s="199"/>
      <c r="AK190" s="199"/>
      <c r="AL190" s="199"/>
      <c r="AM190" s="199"/>
      <c r="AN190" s="199"/>
      <c r="AO190" s="199"/>
      <c r="AP190" s="199"/>
      <c r="AQ190" s="199"/>
      <c r="AR190" s="199"/>
      <c r="AS190" s="199"/>
      <c r="AT190" s="199"/>
      <c r="AU190" s="199"/>
      <c r="AV190" s="199"/>
      <c r="AW190" s="199"/>
      <c r="AX190" s="199"/>
      <c r="AY190" s="199"/>
      <c r="AZ190" s="199"/>
      <c r="BA190" s="199"/>
      <c r="BB190" s="199"/>
      <c r="BF190" s="199"/>
      <c r="BG190" s="199"/>
      <c r="BI190" s="279"/>
      <c r="BJ190" s="279"/>
      <c r="BL190" s="199"/>
      <c r="BX190" s="172">
        <v>152</v>
      </c>
    </row>
    <row r="191" spans="1:76" s="171" customFormat="1" ht="23.25" customHeight="1">
      <c r="A191" s="199"/>
      <c r="F191" s="199"/>
      <c r="G191" s="198"/>
      <c r="H191" s="198"/>
      <c r="I191" s="198"/>
      <c r="J191" s="199"/>
      <c r="K191" s="199"/>
      <c r="L191" s="199"/>
      <c r="M191" s="220"/>
      <c r="N191" s="221"/>
      <c r="O191" s="221"/>
      <c r="P191" s="220"/>
      <c r="AF191" s="199"/>
      <c r="AG191" s="199"/>
      <c r="AH191" s="199"/>
      <c r="AI191" s="279"/>
      <c r="AJ191" s="199"/>
      <c r="AK191" s="199"/>
      <c r="AL191" s="199"/>
      <c r="AM191" s="199"/>
      <c r="AN191" s="199"/>
      <c r="AO191" s="199"/>
      <c r="AP191" s="199"/>
      <c r="AQ191" s="199"/>
      <c r="AR191" s="199"/>
      <c r="AS191" s="199"/>
      <c r="AT191" s="199"/>
      <c r="AU191" s="199"/>
      <c r="AV191" s="199"/>
      <c r="AW191" s="199"/>
      <c r="AX191" s="199"/>
      <c r="AY191" s="199"/>
      <c r="AZ191" s="199"/>
      <c r="BA191" s="199"/>
      <c r="BB191" s="199"/>
      <c r="BF191" s="199"/>
      <c r="BG191" s="199"/>
      <c r="BI191" s="279"/>
      <c r="BJ191" s="279"/>
      <c r="BL191" s="199"/>
      <c r="BX191" s="172">
        <v>153</v>
      </c>
    </row>
    <row r="192" spans="1:76" s="171" customFormat="1" ht="23.25" customHeight="1">
      <c r="A192" s="199"/>
      <c r="F192" s="199"/>
      <c r="G192" s="198"/>
      <c r="H192" s="198"/>
      <c r="I192" s="198"/>
      <c r="J192" s="199"/>
      <c r="K192" s="199"/>
      <c r="L192" s="199"/>
      <c r="M192" s="220"/>
      <c r="N192" s="221"/>
      <c r="O192" s="221"/>
      <c r="P192" s="220"/>
      <c r="AF192" s="199"/>
      <c r="AG192" s="199"/>
      <c r="AH192" s="199"/>
      <c r="AI192" s="279"/>
      <c r="AJ192" s="199"/>
      <c r="AK192" s="199"/>
      <c r="AL192" s="199"/>
      <c r="AM192" s="199"/>
      <c r="AN192" s="199"/>
      <c r="AO192" s="199"/>
      <c r="AP192" s="199"/>
      <c r="AQ192" s="199"/>
      <c r="AR192" s="199"/>
      <c r="AS192" s="199"/>
      <c r="AT192" s="199"/>
      <c r="AU192" s="199"/>
      <c r="AV192" s="199"/>
      <c r="AW192" s="199"/>
      <c r="AX192" s="199"/>
      <c r="AY192" s="199"/>
      <c r="AZ192" s="199"/>
      <c r="BA192" s="199"/>
      <c r="BB192" s="199"/>
      <c r="BF192" s="199"/>
      <c r="BG192" s="199"/>
      <c r="BI192" s="279"/>
      <c r="BJ192" s="279"/>
      <c r="BL192" s="199"/>
      <c r="BX192" s="172">
        <v>154</v>
      </c>
    </row>
    <row r="193" spans="1:76" s="171" customFormat="1" ht="23.25" customHeight="1">
      <c r="A193" s="199"/>
      <c r="F193" s="199"/>
      <c r="G193" s="198"/>
      <c r="H193" s="198"/>
      <c r="I193" s="198"/>
      <c r="J193" s="199"/>
      <c r="K193" s="199"/>
      <c r="L193" s="199"/>
      <c r="M193" s="220"/>
      <c r="N193" s="221"/>
      <c r="O193" s="221"/>
      <c r="P193" s="220"/>
      <c r="AF193" s="199"/>
      <c r="AG193" s="199"/>
      <c r="AH193" s="199"/>
      <c r="AI193" s="279"/>
      <c r="AJ193" s="199"/>
      <c r="AK193" s="199"/>
      <c r="AL193" s="199"/>
      <c r="AM193" s="199"/>
      <c r="AN193" s="199"/>
      <c r="AO193" s="199"/>
      <c r="AP193" s="199"/>
      <c r="AQ193" s="199"/>
      <c r="AR193" s="199"/>
      <c r="AS193" s="199"/>
      <c r="AT193" s="199"/>
      <c r="AU193" s="199"/>
      <c r="AV193" s="199"/>
      <c r="AW193" s="199"/>
      <c r="AX193" s="199"/>
      <c r="AY193" s="199"/>
      <c r="AZ193" s="199"/>
      <c r="BA193" s="199"/>
      <c r="BB193" s="199"/>
      <c r="BF193" s="199"/>
      <c r="BG193" s="199"/>
      <c r="BI193" s="279"/>
      <c r="BJ193" s="279"/>
      <c r="BL193" s="199"/>
      <c r="BX193" s="172">
        <v>155</v>
      </c>
    </row>
    <row r="194" spans="1:76" s="171" customFormat="1" ht="23.25" customHeight="1">
      <c r="A194" s="199"/>
      <c r="F194" s="199"/>
      <c r="G194" s="198"/>
      <c r="H194" s="198"/>
      <c r="I194" s="198"/>
      <c r="J194" s="199"/>
      <c r="K194" s="199"/>
      <c r="L194" s="199"/>
      <c r="M194" s="220"/>
      <c r="N194" s="221"/>
      <c r="O194" s="221"/>
      <c r="P194" s="220"/>
      <c r="AF194" s="199"/>
      <c r="AG194" s="199"/>
      <c r="AH194" s="199"/>
      <c r="AI194" s="279"/>
      <c r="AJ194" s="199"/>
      <c r="AK194" s="199"/>
      <c r="AL194" s="199"/>
      <c r="AM194" s="199"/>
      <c r="AN194" s="199"/>
      <c r="AO194" s="199"/>
      <c r="AP194" s="199"/>
      <c r="AQ194" s="199"/>
      <c r="AR194" s="199"/>
      <c r="AS194" s="199"/>
      <c r="AT194" s="199"/>
      <c r="AU194" s="199"/>
      <c r="AV194" s="199"/>
      <c r="AW194" s="199"/>
      <c r="AX194" s="199"/>
      <c r="AY194" s="199"/>
      <c r="AZ194" s="199"/>
      <c r="BA194" s="199"/>
      <c r="BB194" s="199"/>
      <c r="BF194" s="199"/>
      <c r="BG194" s="199"/>
      <c r="BI194" s="279"/>
      <c r="BJ194" s="279"/>
      <c r="BL194" s="199"/>
      <c r="BX194" s="172">
        <v>156</v>
      </c>
    </row>
    <row r="195" spans="1:76" s="171" customFormat="1" ht="23.25" customHeight="1">
      <c r="A195" s="199"/>
      <c r="F195" s="199"/>
      <c r="G195" s="198"/>
      <c r="H195" s="198"/>
      <c r="I195" s="198"/>
      <c r="J195" s="199"/>
      <c r="K195" s="199"/>
      <c r="L195" s="199"/>
      <c r="M195" s="220"/>
      <c r="N195" s="221"/>
      <c r="O195" s="221"/>
      <c r="P195" s="220"/>
      <c r="AF195" s="199"/>
      <c r="AG195" s="199"/>
      <c r="AH195" s="199"/>
      <c r="AI195" s="279"/>
      <c r="AJ195" s="199"/>
      <c r="AK195" s="199"/>
      <c r="AL195" s="199"/>
      <c r="AM195" s="199"/>
      <c r="AN195" s="199"/>
      <c r="AO195" s="199"/>
      <c r="AP195" s="199"/>
      <c r="AQ195" s="199"/>
      <c r="AR195" s="199"/>
      <c r="AS195" s="199"/>
      <c r="AT195" s="199"/>
      <c r="AU195" s="199"/>
      <c r="AV195" s="199"/>
      <c r="AW195" s="199"/>
      <c r="AX195" s="199"/>
      <c r="AY195" s="199"/>
      <c r="AZ195" s="199"/>
      <c r="BA195" s="199"/>
      <c r="BB195" s="199"/>
      <c r="BF195" s="199"/>
      <c r="BG195" s="199"/>
      <c r="BI195" s="279"/>
      <c r="BJ195" s="279"/>
      <c r="BL195" s="199"/>
      <c r="BX195" s="172">
        <v>157</v>
      </c>
    </row>
    <row r="196" spans="1:76" s="171" customFormat="1" ht="23.25" customHeight="1">
      <c r="A196" s="199"/>
      <c r="F196" s="199"/>
      <c r="G196" s="198"/>
      <c r="H196" s="198"/>
      <c r="I196" s="198"/>
      <c r="J196" s="199"/>
      <c r="K196" s="199"/>
      <c r="L196" s="199"/>
      <c r="M196" s="220"/>
      <c r="N196" s="221"/>
      <c r="O196" s="221"/>
      <c r="P196" s="220"/>
      <c r="AF196" s="199"/>
      <c r="AG196" s="199"/>
      <c r="AH196" s="199"/>
      <c r="AI196" s="279"/>
      <c r="AJ196" s="199"/>
      <c r="AK196" s="199"/>
      <c r="AL196" s="199"/>
      <c r="AM196" s="199"/>
      <c r="AN196" s="199"/>
      <c r="AO196" s="199"/>
      <c r="AP196" s="199"/>
      <c r="AQ196" s="199"/>
      <c r="AR196" s="199"/>
      <c r="AS196" s="199"/>
      <c r="AT196" s="199"/>
      <c r="AU196" s="199"/>
      <c r="AV196" s="199"/>
      <c r="AW196" s="199"/>
      <c r="AX196" s="199"/>
      <c r="AY196" s="199"/>
      <c r="AZ196" s="199"/>
      <c r="BA196" s="199"/>
      <c r="BB196" s="199"/>
      <c r="BF196" s="199"/>
      <c r="BG196" s="199"/>
      <c r="BI196" s="279"/>
      <c r="BJ196" s="279"/>
      <c r="BL196" s="199"/>
      <c r="BX196" s="172">
        <v>158</v>
      </c>
    </row>
    <row r="197" spans="1:76" s="171" customFormat="1" ht="23.25" customHeight="1">
      <c r="A197" s="199"/>
      <c r="F197" s="199"/>
      <c r="G197" s="198"/>
      <c r="H197" s="198"/>
      <c r="I197" s="198"/>
      <c r="J197" s="199"/>
      <c r="K197" s="199"/>
      <c r="L197" s="199"/>
      <c r="M197" s="220"/>
      <c r="N197" s="221"/>
      <c r="O197" s="221"/>
      <c r="P197" s="220"/>
      <c r="AF197" s="199"/>
      <c r="AG197" s="199"/>
      <c r="AH197" s="199"/>
      <c r="AI197" s="279"/>
      <c r="AJ197" s="199"/>
      <c r="AK197" s="199"/>
      <c r="AL197" s="199"/>
      <c r="AM197" s="199"/>
      <c r="AN197" s="199"/>
      <c r="AO197" s="199"/>
      <c r="AP197" s="199"/>
      <c r="AQ197" s="199"/>
      <c r="AR197" s="199"/>
      <c r="AS197" s="199"/>
      <c r="AT197" s="199"/>
      <c r="AU197" s="199"/>
      <c r="AV197" s="199"/>
      <c r="AW197" s="199"/>
      <c r="AX197" s="199"/>
      <c r="AY197" s="199"/>
      <c r="AZ197" s="199"/>
      <c r="BA197" s="199"/>
      <c r="BB197" s="199"/>
      <c r="BF197" s="199"/>
      <c r="BG197" s="199"/>
      <c r="BI197" s="279"/>
      <c r="BJ197" s="279"/>
      <c r="BL197" s="199"/>
      <c r="BX197" s="172">
        <v>159</v>
      </c>
    </row>
    <row r="198" spans="1:76" s="171" customFormat="1" ht="23.25" customHeight="1">
      <c r="A198" s="199"/>
      <c r="F198" s="199"/>
      <c r="G198" s="198"/>
      <c r="H198" s="198"/>
      <c r="I198" s="198"/>
      <c r="J198" s="199"/>
      <c r="K198" s="199"/>
      <c r="L198" s="199"/>
      <c r="M198" s="220"/>
      <c r="N198" s="221"/>
      <c r="O198" s="221"/>
      <c r="P198" s="220"/>
      <c r="AF198" s="199"/>
      <c r="AG198" s="199"/>
      <c r="AH198" s="199"/>
      <c r="AI198" s="279"/>
      <c r="AJ198" s="199"/>
      <c r="AK198" s="199"/>
      <c r="AL198" s="199"/>
      <c r="AM198" s="199"/>
      <c r="AN198" s="199"/>
      <c r="AO198" s="199"/>
      <c r="AP198" s="199"/>
      <c r="AQ198" s="199"/>
      <c r="AR198" s="199"/>
      <c r="AS198" s="199"/>
      <c r="AT198" s="199"/>
      <c r="AU198" s="199"/>
      <c r="AV198" s="199"/>
      <c r="AW198" s="199"/>
      <c r="AX198" s="199"/>
      <c r="AY198" s="199"/>
      <c r="AZ198" s="199"/>
      <c r="BA198" s="199"/>
      <c r="BB198" s="199"/>
      <c r="BF198" s="199"/>
      <c r="BG198" s="199"/>
      <c r="BI198" s="279"/>
      <c r="BJ198" s="279"/>
      <c r="BL198" s="199"/>
      <c r="BX198" s="172">
        <v>160</v>
      </c>
    </row>
    <row r="199" spans="1:76" s="171" customFormat="1" ht="23.25" customHeight="1">
      <c r="A199" s="199"/>
      <c r="F199" s="199"/>
      <c r="G199" s="198"/>
      <c r="H199" s="198"/>
      <c r="I199" s="198"/>
      <c r="J199" s="199"/>
      <c r="K199" s="199"/>
      <c r="L199" s="199"/>
      <c r="M199" s="220"/>
      <c r="N199" s="221"/>
      <c r="O199" s="221"/>
      <c r="P199" s="220"/>
      <c r="AF199" s="199"/>
      <c r="AG199" s="199"/>
      <c r="AH199" s="199"/>
      <c r="AI199" s="279"/>
      <c r="AJ199" s="199"/>
      <c r="AK199" s="199"/>
      <c r="AL199" s="199"/>
      <c r="AM199" s="199"/>
      <c r="AN199" s="199"/>
      <c r="AO199" s="199"/>
      <c r="AP199" s="199"/>
      <c r="AQ199" s="199"/>
      <c r="AR199" s="199"/>
      <c r="AS199" s="199"/>
      <c r="AT199" s="199"/>
      <c r="AU199" s="199"/>
      <c r="AV199" s="199"/>
      <c r="AW199" s="199"/>
      <c r="AX199" s="199"/>
      <c r="AY199" s="199"/>
      <c r="AZ199" s="199"/>
      <c r="BA199" s="199"/>
      <c r="BB199" s="199"/>
      <c r="BF199" s="199"/>
      <c r="BG199" s="199"/>
      <c r="BI199" s="279"/>
      <c r="BJ199" s="279"/>
      <c r="BL199" s="199"/>
      <c r="BX199" s="172">
        <v>161</v>
      </c>
    </row>
    <row r="200" spans="1:76" s="171" customFormat="1" ht="23.25" customHeight="1">
      <c r="A200" s="199"/>
      <c r="F200" s="199"/>
      <c r="G200" s="198"/>
      <c r="H200" s="198"/>
      <c r="I200" s="198"/>
      <c r="J200" s="199"/>
      <c r="K200" s="199"/>
      <c r="L200" s="199"/>
      <c r="M200" s="220"/>
      <c r="N200" s="221"/>
      <c r="O200" s="221"/>
      <c r="P200" s="220"/>
      <c r="AF200" s="199"/>
      <c r="AG200" s="199"/>
      <c r="AH200" s="199"/>
      <c r="AI200" s="279"/>
      <c r="AJ200" s="199"/>
      <c r="AK200" s="199"/>
      <c r="AL200" s="199"/>
      <c r="AM200" s="199"/>
      <c r="AN200" s="199"/>
      <c r="AO200" s="199"/>
      <c r="AP200" s="199"/>
      <c r="AQ200" s="199"/>
      <c r="AR200" s="199"/>
      <c r="AS200" s="199"/>
      <c r="AT200" s="199"/>
      <c r="AU200" s="199"/>
      <c r="AV200" s="199"/>
      <c r="AW200" s="199"/>
      <c r="AX200" s="199"/>
      <c r="AY200" s="199"/>
      <c r="AZ200" s="199"/>
      <c r="BA200" s="199"/>
      <c r="BB200" s="199"/>
      <c r="BF200" s="199"/>
      <c r="BG200" s="199"/>
      <c r="BI200" s="279"/>
      <c r="BJ200" s="279"/>
      <c r="BL200" s="199"/>
      <c r="BX200" s="172">
        <v>162</v>
      </c>
    </row>
    <row r="201" spans="1:76" s="171" customFormat="1" ht="23.25" customHeight="1">
      <c r="A201" s="199"/>
      <c r="F201" s="199"/>
      <c r="G201" s="198"/>
      <c r="H201" s="198"/>
      <c r="I201" s="198"/>
      <c r="J201" s="199"/>
      <c r="K201" s="199"/>
      <c r="L201" s="199"/>
      <c r="M201" s="220"/>
      <c r="N201" s="221"/>
      <c r="O201" s="221"/>
      <c r="P201" s="220"/>
      <c r="AF201" s="199"/>
      <c r="AG201" s="199"/>
      <c r="AH201" s="199"/>
      <c r="AI201" s="279"/>
      <c r="AJ201" s="199"/>
      <c r="AK201" s="199"/>
      <c r="AL201" s="199"/>
      <c r="AM201" s="199"/>
      <c r="AN201" s="199"/>
      <c r="AO201" s="199"/>
      <c r="AP201" s="199"/>
      <c r="AQ201" s="199"/>
      <c r="AR201" s="199"/>
      <c r="AS201" s="199"/>
      <c r="AT201" s="199"/>
      <c r="AU201" s="199"/>
      <c r="AV201" s="199"/>
      <c r="AW201" s="199"/>
      <c r="AX201" s="199"/>
      <c r="AY201" s="199"/>
      <c r="AZ201" s="199"/>
      <c r="BA201" s="199"/>
      <c r="BB201" s="199"/>
      <c r="BF201" s="199"/>
      <c r="BG201" s="199"/>
      <c r="BI201" s="279"/>
      <c r="BJ201" s="279"/>
      <c r="BL201" s="199"/>
      <c r="BX201" s="172">
        <v>163</v>
      </c>
    </row>
    <row r="202" spans="1:76" s="171" customFormat="1" ht="23.25" customHeight="1">
      <c r="A202" s="199"/>
      <c r="F202" s="199"/>
      <c r="G202" s="198"/>
      <c r="H202" s="198"/>
      <c r="I202" s="198"/>
      <c r="J202" s="199"/>
      <c r="K202" s="199"/>
      <c r="L202" s="199"/>
      <c r="M202" s="220"/>
      <c r="N202" s="221"/>
      <c r="O202" s="221"/>
      <c r="P202" s="220"/>
      <c r="AF202" s="199"/>
      <c r="AG202" s="199"/>
      <c r="AH202" s="199"/>
      <c r="AI202" s="279"/>
      <c r="AJ202" s="199"/>
      <c r="AK202" s="199"/>
      <c r="AL202" s="199"/>
      <c r="AM202" s="199"/>
      <c r="AN202" s="199"/>
      <c r="AO202" s="199"/>
      <c r="AP202" s="199"/>
      <c r="AQ202" s="199"/>
      <c r="AR202" s="199"/>
      <c r="AS202" s="199"/>
      <c r="AT202" s="199"/>
      <c r="AU202" s="199"/>
      <c r="AV202" s="199"/>
      <c r="AW202" s="199"/>
      <c r="AX202" s="199"/>
      <c r="AY202" s="199"/>
      <c r="AZ202" s="199"/>
      <c r="BA202" s="199"/>
      <c r="BB202" s="199"/>
      <c r="BF202" s="199"/>
      <c r="BG202" s="199"/>
      <c r="BI202" s="279"/>
      <c r="BJ202" s="279"/>
      <c r="BL202" s="199"/>
      <c r="BX202" s="172">
        <v>164</v>
      </c>
    </row>
    <row r="203" spans="1:76" s="171" customFormat="1" ht="23.25" customHeight="1">
      <c r="A203" s="199"/>
      <c r="F203" s="199"/>
      <c r="G203" s="198"/>
      <c r="H203" s="198"/>
      <c r="I203" s="198"/>
      <c r="J203" s="199"/>
      <c r="K203" s="199"/>
      <c r="L203" s="199"/>
      <c r="M203" s="220"/>
      <c r="N203" s="221"/>
      <c r="O203" s="221"/>
      <c r="P203" s="220"/>
      <c r="AF203" s="199"/>
      <c r="AG203" s="199"/>
      <c r="AH203" s="199"/>
      <c r="AI203" s="279"/>
      <c r="AJ203" s="199"/>
      <c r="AK203" s="199"/>
      <c r="AL203" s="199"/>
      <c r="AM203" s="199"/>
      <c r="AN203" s="199"/>
      <c r="AO203" s="199"/>
      <c r="AP203" s="199"/>
      <c r="AQ203" s="199"/>
      <c r="AR203" s="199"/>
      <c r="AS203" s="199"/>
      <c r="AT203" s="199"/>
      <c r="AU203" s="199"/>
      <c r="AV203" s="199"/>
      <c r="AW203" s="199"/>
      <c r="AX203" s="199"/>
      <c r="AY203" s="199"/>
      <c r="AZ203" s="199"/>
      <c r="BA203" s="199"/>
      <c r="BB203" s="199"/>
      <c r="BF203" s="199"/>
      <c r="BG203" s="199"/>
      <c r="BI203" s="279"/>
      <c r="BJ203" s="279"/>
      <c r="BL203" s="199"/>
      <c r="BX203" s="172">
        <v>165</v>
      </c>
    </row>
    <row r="204" spans="1:76" s="171" customFormat="1" ht="23.25" customHeight="1">
      <c r="A204" s="199"/>
      <c r="F204" s="199"/>
      <c r="G204" s="198"/>
      <c r="H204" s="198"/>
      <c r="I204" s="198"/>
      <c r="J204" s="199"/>
      <c r="K204" s="199"/>
      <c r="L204" s="199"/>
      <c r="M204" s="220"/>
      <c r="N204" s="221"/>
      <c r="O204" s="221"/>
      <c r="P204" s="220"/>
      <c r="AF204" s="199"/>
      <c r="AG204" s="199"/>
      <c r="AH204" s="199"/>
      <c r="AI204" s="279"/>
      <c r="AJ204" s="199"/>
      <c r="AK204" s="199"/>
      <c r="AL204" s="199"/>
      <c r="AM204" s="199"/>
      <c r="AN204" s="199"/>
      <c r="AO204" s="199"/>
      <c r="AP204" s="199"/>
      <c r="AQ204" s="199"/>
      <c r="AR204" s="199"/>
      <c r="AS204" s="199"/>
      <c r="AT204" s="199"/>
      <c r="AU204" s="199"/>
      <c r="AV204" s="199"/>
      <c r="AW204" s="199"/>
      <c r="AX204" s="199"/>
      <c r="AY204" s="199"/>
      <c r="AZ204" s="199"/>
      <c r="BA204" s="199"/>
      <c r="BB204" s="199"/>
      <c r="BF204" s="199"/>
      <c r="BG204" s="199"/>
      <c r="BI204" s="279"/>
      <c r="BJ204" s="279"/>
      <c r="BL204" s="199"/>
      <c r="BX204" s="172">
        <v>166</v>
      </c>
    </row>
    <row r="205" spans="1:76" s="171" customFormat="1" ht="23.25" customHeight="1">
      <c r="A205" s="199"/>
      <c r="F205" s="199"/>
      <c r="G205" s="198"/>
      <c r="H205" s="198"/>
      <c r="I205" s="198"/>
      <c r="J205" s="199"/>
      <c r="K205" s="199"/>
      <c r="L205" s="199"/>
      <c r="M205" s="220"/>
      <c r="N205" s="221"/>
      <c r="O205" s="221"/>
      <c r="P205" s="220"/>
      <c r="AF205" s="199"/>
      <c r="AG205" s="199"/>
      <c r="AH205" s="199"/>
      <c r="AI205" s="279"/>
      <c r="AJ205" s="199"/>
      <c r="AK205" s="199"/>
      <c r="AL205" s="199"/>
      <c r="AM205" s="199"/>
      <c r="AN205" s="199"/>
      <c r="AO205" s="199"/>
      <c r="AP205" s="199"/>
      <c r="AQ205" s="199"/>
      <c r="AR205" s="199"/>
      <c r="AS205" s="199"/>
      <c r="AT205" s="199"/>
      <c r="AU205" s="199"/>
      <c r="AV205" s="199"/>
      <c r="AW205" s="199"/>
      <c r="AX205" s="199"/>
      <c r="AY205" s="199"/>
      <c r="AZ205" s="199"/>
      <c r="BA205" s="199"/>
      <c r="BB205" s="199"/>
      <c r="BF205" s="199"/>
      <c r="BG205" s="199"/>
      <c r="BI205" s="279"/>
      <c r="BJ205" s="279"/>
      <c r="BL205" s="199"/>
      <c r="BX205" s="172">
        <v>167</v>
      </c>
    </row>
    <row r="206" spans="1:76" s="171" customFormat="1" ht="23.25" customHeight="1">
      <c r="A206" s="199"/>
      <c r="F206" s="199"/>
      <c r="G206" s="198"/>
      <c r="H206" s="198"/>
      <c r="I206" s="198"/>
      <c r="J206" s="199"/>
      <c r="K206" s="199"/>
      <c r="L206" s="199"/>
      <c r="M206" s="220"/>
      <c r="N206" s="221"/>
      <c r="O206" s="221"/>
      <c r="P206" s="220"/>
      <c r="AF206" s="199"/>
      <c r="AG206" s="199"/>
      <c r="AH206" s="199"/>
      <c r="AI206" s="279"/>
      <c r="AJ206" s="199"/>
      <c r="AK206" s="199"/>
      <c r="AL206" s="199"/>
      <c r="AM206" s="199"/>
      <c r="AN206" s="199"/>
      <c r="AO206" s="199"/>
      <c r="AP206" s="199"/>
      <c r="AQ206" s="199"/>
      <c r="AR206" s="199"/>
      <c r="AS206" s="199"/>
      <c r="AT206" s="199"/>
      <c r="AU206" s="199"/>
      <c r="AV206" s="199"/>
      <c r="AW206" s="199"/>
      <c r="AX206" s="199"/>
      <c r="AY206" s="199"/>
      <c r="AZ206" s="199"/>
      <c r="BA206" s="199"/>
      <c r="BB206" s="199"/>
      <c r="BF206" s="199"/>
      <c r="BG206" s="199"/>
      <c r="BI206" s="279"/>
      <c r="BJ206" s="279"/>
      <c r="BL206" s="199"/>
      <c r="BX206" s="172">
        <v>168</v>
      </c>
    </row>
    <row r="207" spans="1:76" s="171" customFormat="1" ht="23.25" customHeight="1">
      <c r="A207" s="199"/>
      <c r="F207" s="199"/>
      <c r="G207" s="198"/>
      <c r="H207" s="198"/>
      <c r="I207" s="198"/>
      <c r="J207" s="199"/>
      <c r="K207" s="199"/>
      <c r="L207" s="199"/>
      <c r="M207" s="220"/>
      <c r="N207" s="221"/>
      <c r="O207" s="221"/>
      <c r="P207" s="220"/>
      <c r="AF207" s="199"/>
      <c r="AG207" s="199"/>
      <c r="AH207" s="199"/>
      <c r="AI207" s="279"/>
      <c r="AJ207" s="199"/>
      <c r="AK207" s="199"/>
      <c r="AL207" s="199"/>
      <c r="AM207" s="199"/>
      <c r="AN207" s="199"/>
      <c r="AO207" s="199"/>
      <c r="AP207" s="199"/>
      <c r="AQ207" s="199"/>
      <c r="AR207" s="199"/>
      <c r="AS207" s="199"/>
      <c r="AT207" s="199"/>
      <c r="AU207" s="199"/>
      <c r="AV207" s="199"/>
      <c r="AW207" s="199"/>
      <c r="AX207" s="199"/>
      <c r="AY207" s="199"/>
      <c r="AZ207" s="199"/>
      <c r="BA207" s="199"/>
      <c r="BB207" s="199"/>
      <c r="BF207" s="199"/>
      <c r="BG207" s="199"/>
      <c r="BI207" s="279"/>
      <c r="BJ207" s="279"/>
      <c r="BL207" s="199"/>
      <c r="BX207" s="172">
        <v>169</v>
      </c>
    </row>
    <row r="208" spans="1:76" s="171" customFormat="1" ht="23.25" customHeight="1">
      <c r="A208" s="199"/>
      <c r="F208" s="199"/>
      <c r="G208" s="198"/>
      <c r="H208" s="198"/>
      <c r="I208" s="198"/>
      <c r="J208" s="199"/>
      <c r="K208" s="199"/>
      <c r="L208" s="199"/>
      <c r="M208" s="220"/>
      <c r="N208" s="221"/>
      <c r="O208" s="221"/>
      <c r="P208" s="220"/>
      <c r="AF208" s="199"/>
      <c r="AG208" s="199"/>
      <c r="AH208" s="199"/>
      <c r="AI208" s="279"/>
      <c r="AJ208" s="199"/>
      <c r="AK208" s="199"/>
      <c r="AL208" s="199"/>
      <c r="AM208" s="199"/>
      <c r="AN208" s="199"/>
      <c r="AO208" s="199"/>
      <c r="AP208" s="199"/>
      <c r="AQ208" s="199"/>
      <c r="AR208" s="199"/>
      <c r="AS208" s="199"/>
      <c r="AT208" s="199"/>
      <c r="AU208" s="199"/>
      <c r="AV208" s="199"/>
      <c r="AW208" s="199"/>
      <c r="AX208" s="199"/>
      <c r="AY208" s="199"/>
      <c r="AZ208" s="199"/>
      <c r="BA208" s="199"/>
      <c r="BB208" s="199"/>
      <c r="BF208" s="199"/>
      <c r="BG208" s="199"/>
      <c r="BI208" s="279"/>
      <c r="BJ208" s="279"/>
      <c r="BL208" s="199"/>
      <c r="BX208" s="172">
        <v>170</v>
      </c>
    </row>
    <row r="209" spans="1:76" s="171" customFormat="1" ht="23.25" customHeight="1">
      <c r="A209" s="199"/>
      <c r="F209" s="199"/>
      <c r="G209" s="198"/>
      <c r="H209" s="198"/>
      <c r="I209" s="198"/>
      <c r="J209" s="199"/>
      <c r="K209" s="199"/>
      <c r="L209" s="199"/>
      <c r="M209" s="220"/>
      <c r="N209" s="221"/>
      <c r="O209" s="221"/>
      <c r="P209" s="220"/>
      <c r="AF209" s="199"/>
      <c r="AG209" s="199"/>
      <c r="AH209" s="199"/>
      <c r="AI209" s="279"/>
      <c r="AJ209" s="199"/>
      <c r="AK209" s="199"/>
      <c r="AL209" s="199"/>
      <c r="AM209" s="199"/>
      <c r="AN209" s="199"/>
      <c r="AO209" s="199"/>
      <c r="AP209" s="199"/>
      <c r="AQ209" s="199"/>
      <c r="AR209" s="199"/>
      <c r="AS209" s="199"/>
      <c r="AT209" s="199"/>
      <c r="AU209" s="199"/>
      <c r="AV209" s="199"/>
      <c r="AW209" s="199"/>
      <c r="AX209" s="199"/>
      <c r="AY209" s="199"/>
      <c r="AZ209" s="199"/>
      <c r="BA209" s="199"/>
      <c r="BB209" s="199"/>
      <c r="BF209" s="199"/>
      <c r="BG209" s="199"/>
      <c r="BI209" s="279"/>
      <c r="BJ209" s="279"/>
      <c r="BL209" s="199"/>
      <c r="BX209" s="172">
        <v>171</v>
      </c>
    </row>
    <row r="210" spans="1:76" s="171" customFormat="1" ht="23.25" customHeight="1">
      <c r="A210" s="199"/>
      <c r="F210" s="199"/>
      <c r="G210" s="198"/>
      <c r="H210" s="198"/>
      <c r="I210" s="198"/>
      <c r="J210" s="199"/>
      <c r="K210" s="199"/>
      <c r="L210" s="199"/>
      <c r="M210" s="220"/>
      <c r="N210" s="221"/>
      <c r="O210" s="221"/>
      <c r="P210" s="220"/>
      <c r="AF210" s="199"/>
      <c r="AG210" s="199"/>
      <c r="AH210" s="199"/>
      <c r="AI210" s="279"/>
      <c r="AJ210" s="199"/>
      <c r="AK210" s="199"/>
      <c r="AL210" s="199"/>
      <c r="AM210" s="199"/>
      <c r="AN210" s="199"/>
      <c r="AO210" s="199"/>
      <c r="AP210" s="199"/>
      <c r="AQ210" s="199"/>
      <c r="AR210" s="199"/>
      <c r="AS210" s="199"/>
      <c r="AT210" s="199"/>
      <c r="AU210" s="199"/>
      <c r="AV210" s="199"/>
      <c r="AW210" s="199"/>
      <c r="AX210" s="199"/>
      <c r="AY210" s="199"/>
      <c r="AZ210" s="199"/>
      <c r="BA210" s="199"/>
      <c r="BB210" s="199"/>
      <c r="BF210" s="199"/>
      <c r="BG210" s="199"/>
      <c r="BI210" s="279"/>
      <c r="BJ210" s="279"/>
      <c r="BL210" s="199"/>
      <c r="BX210" s="172">
        <v>172</v>
      </c>
    </row>
    <row r="211" spans="1:76" s="171" customFormat="1" ht="23.25" customHeight="1">
      <c r="A211" s="199"/>
      <c r="F211" s="199"/>
      <c r="G211" s="198"/>
      <c r="H211" s="198"/>
      <c r="I211" s="198"/>
      <c r="J211" s="199"/>
      <c r="K211" s="199"/>
      <c r="L211" s="199"/>
      <c r="M211" s="220"/>
      <c r="N211" s="221"/>
      <c r="O211" s="221"/>
      <c r="P211" s="220"/>
      <c r="AF211" s="199"/>
      <c r="AG211" s="199"/>
      <c r="AH211" s="199"/>
      <c r="AI211" s="279"/>
      <c r="AJ211" s="199"/>
      <c r="AK211" s="199"/>
      <c r="AL211" s="199"/>
      <c r="AM211" s="199"/>
      <c r="AN211" s="199"/>
      <c r="AO211" s="199"/>
      <c r="AP211" s="199"/>
      <c r="AQ211" s="199"/>
      <c r="AR211" s="199"/>
      <c r="AS211" s="199"/>
      <c r="AT211" s="199"/>
      <c r="AU211" s="199"/>
      <c r="AV211" s="199"/>
      <c r="AW211" s="199"/>
      <c r="AX211" s="199"/>
      <c r="AY211" s="199"/>
      <c r="AZ211" s="199"/>
      <c r="BA211" s="199"/>
      <c r="BB211" s="199"/>
      <c r="BF211" s="199"/>
      <c r="BG211" s="199"/>
      <c r="BI211" s="279"/>
      <c r="BJ211" s="279"/>
      <c r="BL211" s="199"/>
      <c r="BX211" s="172">
        <v>173</v>
      </c>
    </row>
    <row r="212" spans="1:76" s="171" customFormat="1" ht="23.25" customHeight="1">
      <c r="A212" s="199"/>
      <c r="F212" s="199"/>
      <c r="G212" s="198"/>
      <c r="H212" s="198"/>
      <c r="I212" s="198"/>
      <c r="J212" s="199"/>
      <c r="K212" s="199"/>
      <c r="L212" s="199"/>
      <c r="M212" s="220"/>
      <c r="N212" s="221"/>
      <c r="O212" s="221"/>
      <c r="P212" s="220"/>
      <c r="AF212" s="199"/>
      <c r="AG212" s="199"/>
      <c r="AH212" s="199"/>
      <c r="AI212" s="279"/>
      <c r="AJ212" s="199"/>
      <c r="AK212" s="199"/>
      <c r="AL212" s="199"/>
      <c r="AM212" s="199"/>
      <c r="AN212" s="199"/>
      <c r="AO212" s="199"/>
      <c r="AP212" s="199"/>
      <c r="AQ212" s="199"/>
      <c r="AR212" s="199"/>
      <c r="AS212" s="199"/>
      <c r="AT212" s="199"/>
      <c r="AU212" s="199"/>
      <c r="AV212" s="199"/>
      <c r="AW212" s="199"/>
      <c r="AX212" s="199"/>
      <c r="AY212" s="199"/>
      <c r="AZ212" s="199"/>
      <c r="BA212" s="199"/>
      <c r="BB212" s="199"/>
      <c r="BF212" s="199"/>
      <c r="BG212" s="199"/>
      <c r="BI212" s="279"/>
      <c r="BJ212" s="279"/>
      <c r="BL212" s="199"/>
      <c r="BX212" s="172">
        <v>174</v>
      </c>
    </row>
    <row r="213" spans="1:76" s="171" customFormat="1" ht="23.25" customHeight="1">
      <c r="A213" s="199"/>
      <c r="F213" s="199"/>
      <c r="G213" s="198"/>
      <c r="H213" s="198"/>
      <c r="I213" s="198"/>
      <c r="J213" s="199"/>
      <c r="K213" s="199"/>
      <c r="L213" s="199"/>
      <c r="M213" s="220"/>
      <c r="N213" s="221"/>
      <c r="O213" s="221"/>
      <c r="P213" s="220"/>
      <c r="AF213" s="199"/>
      <c r="AG213" s="199"/>
      <c r="AH213" s="199"/>
      <c r="AI213" s="279"/>
      <c r="AJ213" s="199"/>
      <c r="AK213" s="199"/>
      <c r="AL213" s="199"/>
      <c r="AM213" s="199"/>
      <c r="AN213" s="199"/>
      <c r="AO213" s="199"/>
      <c r="AP213" s="199"/>
      <c r="AQ213" s="199"/>
      <c r="AR213" s="199"/>
      <c r="AS213" s="199"/>
      <c r="AT213" s="199"/>
      <c r="AU213" s="199"/>
      <c r="AV213" s="199"/>
      <c r="AW213" s="199"/>
      <c r="AX213" s="199"/>
      <c r="AY213" s="199"/>
      <c r="AZ213" s="199"/>
      <c r="BA213" s="199"/>
      <c r="BB213" s="199"/>
      <c r="BF213" s="199"/>
      <c r="BG213" s="199"/>
      <c r="BI213" s="279"/>
      <c r="BJ213" s="279"/>
      <c r="BL213" s="199"/>
      <c r="BX213" s="172">
        <v>175</v>
      </c>
    </row>
    <row r="214" spans="1:76" s="171" customFormat="1" ht="23.25" customHeight="1">
      <c r="A214" s="199"/>
      <c r="F214" s="199"/>
      <c r="G214" s="198"/>
      <c r="H214" s="198"/>
      <c r="I214" s="198"/>
      <c r="J214" s="199"/>
      <c r="K214" s="199"/>
      <c r="L214" s="199"/>
      <c r="M214" s="220"/>
      <c r="N214" s="221"/>
      <c r="O214" s="221"/>
      <c r="P214" s="220"/>
      <c r="AF214" s="199"/>
      <c r="AG214" s="199"/>
      <c r="AH214" s="199"/>
      <c r="AI214" s="279"/>
      <c r="AJ214" s="199"/>
      <c r="AK214" s="199"/>
      <c r="AL214" s="199"/>
      <c r="AM214" s="199"/>
      <c r="AN214" s="199"/>
      <c r="AO214" s="199"/>
      <c r="AP214" s="199"/>
      <c r="AQ214" s="199"/>
      <c r="AR214" s="199"/>
      <c r="AS214" s="199"/>
      <c r="AT214" s="199"/>
      <c r="AU214" s="199"/>
      <c r="AV214" s="199"/>
      <c r="AW214" s="199"/>
      <c r="AX214" s="199"/>
      <c r="AY214" s="199"/>
      <c r="AZ214" s="199"/>
      <c r="BA214" s="199"/>
      <c r="BB214" s="199"/>
      <c r="BF214" s="199"/>
      <c r="BG214" s="199"/>
      <c r="BI214" s="279"/>
      <c r="BJ214" s="279"/>
      <c r="BL214" s="199"/>
      <c r="BX214" s="172">
        <v>176</v>
      </c>
    </row>
    <row r="215" spans="1:76" s="171" customFormat="1" ht="23.25" customHeight="1">
      <c r="A215" s="199"/>
      <c r="F215" s="199"/>
      <c r="G215" s="198"/>
      <c r="H215" s="198"/>
      <c r="I215" s="198"/>
      <c r="J215" s="199"/>
      <c r="K215" s="199"/>
      <c r="L215" s="199"/>
      <c r="M215" s="220"/>
      <c r="N215" s="221"/>
      <c r="O215" s="221"/>
      <c r="P215" s="220"/>
      <c r="AF215" s="199"/>
      <c r="AG215" s="199"/>
      <c r="AH215" s="199"/>
      <c r="AI215" s="279"/>
      <c r="AJ215" s="199"/>
      <c r="AK215" s="199"/>
      <c r="AL215" s="199"/>
      <c r="AM215" s="199"/>
      <c r="AN215" s="199"/>
      <c r="AO215" s="199"/>
      <c r="AP215" s="199"/>
      <c r="AQ215" s="199"/>
      <c r="AR215" s="199"/>
      <c r="AS215" s="199"/>
      <c r="AT215" s="199"/>
      <c r="AU215" s="199"/>
      <c r="AV215" s="199"/>
      <c r="AW215" s="199"/>
      <c r="AX215" s="199"/>
      <c r="AY215" s="199"/>
      <c r="AZ215" s="199"/>
      <c r="BA215" s="199"/>
      <c r="BB215" s="199"/>
      <c r="BF215" s="199"/>
      <c r="BG215" s="199"/>
      <c r="BI215" s="279"/>
      <c r="BJ215" s="279"/>
      <c r="BL215" s="199"/>
      <c r="BX215" s="172">
        <v>177</v>
      </c>
    </row>
    <row r="216" spans="1:76" s="171" customFormat="1" ht="23.25" customHeight="1">
      <c r="A216" s="199"/>
      <c r="F216" s="199"/>
      <c r="G216" s="198"/>
      <c r="H216" s="198"/>
      <c r="I216" s="198"/>
      <c r="J216" s="199"/>
      <c r="K216" s="199"/>
      <c r="L216" s="199"/>
      <c r="M216" s="220"/>
      <c r="N216" s="221"/>
      <c r="O216" s="221"/>
      <c r="P216" s="220"/>
      <c r="AF216" s="199"/>
      <c r="AG216" s="199"/>
      <c r="AH216" s="199"/>
      <c r="AI216" s="279"/>
      <c r="AJ216" s="199"/>
      <c r="AK216" s="199"/>
      <c r="AL216" s="199"/>
      <c r="AM216" s="199"/>
      <c r="AN216" s="199"/>
      <c r="AO216" s="199"/>
      <c r="AP216" s="199"/>
      <c r="AQ216" s="199"/>
      <c r="AR216" s="199"/>
      <c r="AS216" s="199"/>
      <c r="AT216" s="199"/>
      <c r="AU216" s="199"/>
      <c r="AV216" s="199"/>
      <c r="AW216" s="199"/>
      <c r="AX216" s="199"/>
      <c r="AY216" s="199"/>
      <c r="AZ216" s="199"/>
      <c r="BA216" s="199"/>
      <c r="BB216" s="199"/>
      <c r="BF216" s="199"/>
      <c r="BG216" s="199"/>
      <c r="BI216" s="279"/>
      <c r="BJ216" s="279"/>
      <c r="BL216" s="199"/>
      <c r="BX216" s="172">
        <v>178</v>
      </c>
    </row>
    <row r="217" spans="1:76" s="171" customFormat="1" ht="23.25" customHeight="1">
      <c r="A217" s="199"/>
      <c r="F217" s="199"/>
      <c r="G217" s="198"/>
      <c r="H217" s="198"/>
      <c r="I217" s="198"/>
      <c r="J217" s="199"/>
      <c r="K217" s="199"/>
      <c r="L217" s="199"/>
      <c r="M217" s="220"/>
      <c r="N217" s="221"/>
      <c r="O217" s="221"/>
      <c r="P217" s="220"/>
      <c r="AF217" s="199"/>
      <c r="AG217" s="199"/>
      <c r="AH217" s="199"/>
      <c r="AI217" s="279"/>
      <c r="AJ217" s="199"/>
      <c r="AK217" s="199"/>
      <c r="AL217" s="199"/>
      <c r="AM217" s="199"/>
      <c r="AN217" s="199"/>
      <c r="AO217" s="199"/>
      <c r="AP217" s="199"/>
      <c r="AQ217" s="199"/>
      <c r="AR217" s="199"/>
      <c r="AS217" s="199"/>
      <c r="AT217" s="199"/>
      <c r="AU217" s="199"/>
      <c r="AV217" s="199"/>
      <c r="AW217" s="199"/>
      <c r="AX217" s="199"/>
      <c r="AY217" s="199"/>
      <c r="AZ217" s="199"/>
      <c r="BA217" s="199"/>
      <c r="BB217" s="199"/>
      <c r="BF217" s="199"/>
      <c r="BG217" s="199"/>
      <c r="BI217" s="279"/>
      <c r="BJ217" s="279"/>
      <c r="BL217" s="199"/>
      <c r="BX217" s="172">
        <v>179</v>
      </c>
    </row>
    <row r="218" spans="1:76" s="171" customFormat="1" ht="23.25" customHeight="1">
      <c r="A218" s="199"/>
      <c r="F218" s="199"/>
      <c r="G218" s="198"/>
      <c r="H218" s="198"/>
      <c r="I218" s="198"/>
      <c r="J218" s="199"/>
      <c r="K218" s="199"/>
      <c r="L218" s="199"/>
      <c r="M218" s="220"/>
      <c r="N218" s="221"/>
      <c r="O218" s="221"/>
      <c r="P218" s="220"/>
      <c r="AF218" s="199"/>
      <c r="AG218" s="199"/>
      <c r="AH218" s="199"/>
      <c r="AI218" s="279"/>
      <c r="AJ218" s="199"/>
      <c r="AK218" s="199"/>
      <c r="AL218" s="199"/>
      <c r="AM218" s="199"/>
      <c r="AN218" s="199"/>
      <c r="AO218" s="199"/>
      <c r="AP218" s="199"/>
      <c r="AQ218" s="199"/>
      <c r="AR218" s="199"/>
      <c r="AS218" s="199"/>
      <c r="AT218" s="199"/>
      <c r="AU218" s="199"/>
      <c r="AV218" s="199"/>
      <c r="AW218" s="199"/>
      <c r="AX218" s="199"/>
      <c r="AY218" s="199"/>
      <c r="AZ218" s="199"/>
      <c r="BA218" s="199"/>
      <c r="BB218" s="199"/>
      <c r="BF218" s="199"/>
      <c r="BG218" s="199"/>
      <c r="BI218" s="279"/>
      <c r="BJ218" s="279"/>
      <c r="BL218" s="199"/>
      <c r="BX218" s="172">
        <v>180</v>
      </c>
    </row>
    <row r="219" spans="1:76" s="171" customFormat="1" ht="23.25" customHeight="1">
      <c r="A219" s="199"/>
      <c r="F219" s="199"/>
      <c r="G219" s="198"/>
      <c r="H219" s="198"/>
      <c r="I219" s="198"/>
      <c r="J219" s="199"/>
      <c r="K219" s="199"/>
      <c r="L219" s="199"/>
      <c r="M219" s="220"/>
      <c r="N219" s="221"/>
      <c r="O219" s="221"/>
      <c r="P219" s="220"/>
      <c r="AF219" s="199"/>
      <c r="AG219" s="199"/>
      <c r="AH219" s="199"/>
      <c r="AI219" s="279"/>
      <c r="AJ219" s="199"/>
      <c r="AK219" s="199"/>
      <c r="AL219" s="199"/>
      <c r="AM219" s="199"/>
      <c r="AN219" s="199"/>
      <c r="AO219" s="199"/>
      <c r="AP219" s="199"/>
      <c r="AQ219" s="199"/>
      <c r="AR219" s="199"/>
      <c r="AS219" s="199"/>
      <c r="AT219" s="199"/>
      <c r="AU219" s="199"/>
      <c r="AV219" s="199"/>
      <c r="AW219" s="199"/>
      <c r="AX219" s="199"/>
      <c r="AY219" s="199"/>
      <c r="AZ219" s="199"/>
      <c r="BA219" s="199"/>
      <c r="BB219" s="199"/>
      <c r="BF219" s="199"/>
      <c r="BG219" s="199"/>
      <c r="BI219" s="279"/>
      <c r="BJ219" s="279"/>
      <c r="BL219" s="199"/>
      <c r="BX219" s="172">
        <v>181</v>
      </c>
    </row>
    <row r="220" spans="1:76" s="171" customFormat="1" ht="23.25" customHeight="1">
      <c r="A220" s="199"/>
      <c r="F220" s="199"/>
      <c r="G220" s="198"/>
      <c r="H220" s="198"/>
      <c r="I220" s="198"/>
      <c r="J220" s="199"/>
      <c r="K220" s="199"/>
      <c r="L220" s="199"/>
      <c r="M220" s="220"/>
      <c r="N220" s="221"/>
      <c r="O220" s="221"/>
      <c r="P220" s="220"/>
      <c r="AF220" s="199"/>
      <c r="AG220" s="199"/>
      <c r="AH220" s="199"/>
      <c r="AI220" s="279"/>
      <c r="AJ220" s="199"/>
      <c r="AK220" s="199"/>
      <c r="AL220" s="199"/>
      <c r="AM220" s="199"/>
      <c r="AN220" s="199"/>
      <c r="AO220" s="199"/>
      <c r="AP220" s="199"/>
      <c r="AQ220" s="199"/>
      <c r="AR220" s="199"/>
      <c r="AS220" s="199"/>
      <c r="AT220" s="199"/>
      <c r="AU220" s="199"/>
      <c r="AV220" s="199"/>
      <c r="AW220" s="199"/>
      <c r="AX220" s="199"/>
      <c r="AY220" s="199"/>
      <c r="AZ220" s="199"/>
      <c r="BA220" s="199"/>
      <c r="BB220" s="199"/>
      <c r="BF220" s="199"/>
      <c r="BG220" s="199"/>
      <c r="BI220" s="279"/>
      <c r="BJ220" s="279"/>
      <c r="BL220" s="199"/>
      <c r="BX220" s="172">
        <v>182</v>
      </c>
    </row>
    <row r="221" spans="1:76" s="171" customFormat="1" ht="23.25" customHeight="1">
      <c r="A221" s="199"/>
      <c r="F221" s="199"/>
      <c r="G221" s="198"/>
      <c r="H221" s="198"/>
      <c r="I221" s="198"/>
      <c r="J221" s="199"/>
      <c r="K221" s="199"/>
      <c r="L221" s="199"/>
      <c r="M221" s="220"/>
      <c r="N221" s="221"/>
      <c r="O221" s="221"/>
      <c r="P221" s="220"/>
      <c r="AF221" s="199"/>
      <c r="AG221" s="199"/>
      <c r="AH221" s="199"/>
      <c r="AI221" s="279"/>
      <c r="AJ221" s="199"/>
      <c r="AK221" s="199"/>
      <c r="AL221" s="199"/>
      <c r="AM221" s="199"/>
      <c r="AN221" s="199"/>
      <c r="AO221" s="199"/>
      <c r="AP221" s="199"/>
      <c r="AQ221" s="199"/>
      <c r="AR221" s="199"/>
      <c r="AS221" s="199"/>
      <c r="AT221" s="199"/>
      <c r="AU221" s="199"/>
      <c r="AV221" s="199"/>
      <c r="AW221" s="199"/>
      <c r="AX221" s="199"/>
      <c r="AY221" s="199"/>
      <c r="AZ221" s="199"/>
      <c r="BA221" s="199"/>
      <c r="BB221" s="199"/>
      <c r="BF221" s="199"/>
      <c r="BG221" s="199"/>
      <c r="BI221" s="279"/>
      <c r="BJ221" s="279"/>
      <c r="BL221" s="199"/>
      <c r="BX221" s="172">
        <v>183</v>
      </c>
    </row>
    <row r="222" spans="1:76" s="171" customFormat="1" ht="23.25" customHeight="1">
      <c r="A222" s="199"/>
      <c r="F222" s="199"/>
      <c r="G222" s="198"/>
      <c r="H222" s="198"/>
      <c r="I222" s="198"/>
      <c r="J222" s="199"/>
      <c r="K222" s="199"/>
      <c r="L222" s="199"/>
      <c r="M222" s="220"/>
      <c r="N222" s="221"/>
      <c r="O222" s="221"/>
      <c r="P222" s="220"/>
      <c r="AF222" s="199"/>
      <c r="AG222" s="199"/>
      <c r="AH222" s="199"/>
      <c r="AI222" s="279"/>
      <c r="AJ222" s="199"/>
      <c r="AK222" s="199"/>
      <c r="AL222" s="199"/>
      <c r="AM222" s="199"/>
      <c r="AN222" s="199"/>
      <c r="AO222" s="199"/>
      <c r="AP222" s="199"/>
      <c r="AQ222" s="199"/>
      <c r="AR222" s="199"/>
      <c r="AS222" s="199"/>
      <c r="AT222" s="199"/>
      <c r="AU222" s="199"/>
      <c r="AV222" s="199"/>
      <c r="AW222" s="199"/>
      <c r="AX222" s="199"/>
      <c r="AY222" s="199"/>
      <c r="AZ222" s="199"/>
      <c r="BA222" s="199"/>
      <c r="BB222" s="199"/>
      <c r="BF222" s="199"/>
      <c r="BG222" s="199"/>
      <c r="BI222" s="279"/>
      <c r="BJ222" s="279"/>
      <c r="BL222" s="199"/>
      <c r="BX222" s="172">
        <v>184</v>
      </c>
    </row>
    <row r="223" spans="1:76" s="171" customFormat="1" ht="23.25" customHeight="1">
      <c r="A223" s="199"/>
      <c r="F223" s="199"/>
      <c r="G223" s="198"/>
      <c r="H223" s="198"/>
      <c r="I223" s="198"/>
      <c r="J223" s="199"/>
      <c r="K223" s="199"/>
      <c r="L223" s="199"/>
      <c r="M223" s="220"/>
      <c r="N223" s="221"/>
      <c r="O223" s="221"/>
      <c r="P223" s="220"/>
      <c r="AF223" s="199"/>
      <c r="AG223" s="199"/>
      <c r="AH223" s="199"/>
      <c r="AI223" s="279"/>
      <c r="AJ223" s="199"/>
      <c r="AK223" s="199"/>
      <c r="AL223" s="199"/>
      <c r="AM223" s="199"/>
      <c r="AN223" s="199"/>
      <c r="AO223" s="199"/>
      <c r="AP223" s="199"/>
      <c r="AQ223" s="199"/>
      <c r="AR223" s="199"/>
      <c r="AS223" s="199"/>
      <c r="AT223" s="199"/>
      <c r="AU223" s="199"/>
      <c r="AV223" s="199"/>
      <c r="AW223" s="199"/>
      <c r="AX223" s="199"/>
      <c r="AY223" s="199"/>
      <c r="AZ223" s="199"/>
      <c r="BA223" s="199"/>
      <c r="BB223" s="199"/>
      <c r="BF223" s="199"/>
      <c r="BG223" s="199"/>
      <c r="BI223" s="279"/>
      <c r="BJ223" s="279"/>
      <c r="BL223" s="199"/>
      <c r="BX223" s="172">
        <v>185</v>
      </c>
    </row>
    <row r="224" spans="1:76" s="171" customFormat="1" ht="23.25" customHeight="1">
      <c r="A224" s="199"/>
      <c r="F224" s="199"/>
      <c r="G224" s="198"/>
      <c r="H224" s="198"/>
      <c r="I224" s="198"/>
      <c r="J224" s="199"/>
      <c r="K224" s="199"/>
      <c r="L224" s="199"/>
      <c r="M224" s="220"/>
      <c r="N224" s="221"/>
      <c r="O224" s="221"/>
      <c r="P224" s="220"/>
      <c r="AF224" s="199"/>
      <c r="AG224" s="199"/>
      <c r="AH224" s="199"/>
      <c r="AI224" s="279"/>
      <c r="AJ224" s="199"/>
      <c r="AK224" s="199"/>
      <c r="AL224" s="199"/>
      <c r="AM224" s="199"/>
      <c r="AN224" s="199"/>
      <c r="AO224" s="199"/>
      <c r="AP224" s="199"/>
      <c r="AQ224" s="199"/>
      <c r="AR224" s="199"/>
      <c r="AS224" s="199"/>
      <c r="AT224" s="199"/>
      <c r="AU224" s="199"/>
      <c r="AV224" s="199"/>
      <c r="AW224" s="199"/>
      <c r="AX224" s="199"/>
      <c r="AY224" s="199"/>
      <c r="AZ224" s="199"/>
      <c r="BA224" s="199"/>
      <c r="BB224" s="199"/>
      <c r="BF224" s="199"/>
      <c r="BG224" s="199"/>
      <c r="BI224" s="279"/>
      <c r="BJ224" s="279"/>
      <c r="BL224" s="199"/>
      <c r="BX224" s="172">
        <v>186</v>
      </c>
    </row>
    <row r="225" spans="1:76" s="171" customFormat="1" ht="23.25" customHeight="1">
      <c r="A225" s="199"/>
      <c r="F225" s="199"/>
      <c r="G225" s="198"/>
      <c r="H225" s="198"/>
      <c r="I225" s="198"/>
      <c r="J225" s="199"/>
      <c r="K225" s="199"/>
      <c r="L225" s="199"/>
      <c r="M225" s="220"/>
      <c r="N225" s="221"/>
      <c r="O225" s="221"/>
      <c r="P225" s="220"/>
      <c r="AF225" s="199"/>
      <c r="AG225" s="199"/>
      <c r="AH225" s="199"/>
      <c r="AI225" s="279"/>
      <c r="AJ225" s="199"/>
      <c r="AK225" s="199"/>
      <c r="AL225" s="199"/>
      <c r="AM225" s="199"/>
      <c r="AN225" s="199"/>
      <c r="AO225" s="199"/>
      <c r="AP225" s="199"/>
      <c r="AQ225" s="199"/>
      <c r="AR225" s="199"/>
      <c r="AS225" s="199"/>
      <c r="AT225" s="199"/>
      <c r="AU225" s="199"/>
      <c r="AV225" s="199"/>
      <c r="AW225" s="199"/>
      <c r="AX225" s="199"/>
      <c r="AY225" s="199"/>
      <c r="AZ225" s="199"/>
      <c r="BA225" s="199"/>
      <c r="BB225" s="199"/>
      <c r="BF225" s="199"/>
      <c r="BG225" s="199"/>
      <c r="BI225" s="279"/>
      <c r="BJ225" s="279"/>
      <c r="BL225" s="199"/>
      <c r="BX225" s="172">
        <v>187</v>
      </c>
    </row>
    <row r="226" spans="1:76" s="171" customFormat="1" ht="23.25" customHeight="1">
      <c r="A226" s="199"/>
      <c r="F226" s="199"/>
      <c r="G226" s="198"/>
      <c r="H226" s="198"/>
      <c r="I226" s="198"/>
      <c r="J226" s="199"/>
      <c r="K226" s="199"/>
      <c r="L226" s="199"/>
      <c r="M226" s="220"/>
      <c r="N226" s="221"/>
      <c r="O226" s="221"/>
      <c r="P226" s="220"/>
      <c r="AF226" s="199"/>
      <c r="AG226" s="199"/>
      <c r="AH226" s="199"/>
      <c r="AI226" s="279"/>
      <c r="AJ226" s="199"/>
      <c r="AK226" s="199"/>
      <c r="AL226" s="199"/>
      <c r="AM226" s="199"/>
      <c r="AN226" s="199"/>
      <c r="AO226" s="199"/>
      <c r="AP226" s="199"/>
      <c r="AQ226" s="199"/>
      <c r="AR226" s="199"/>
      <c r="AS226" s="199"/>
      <c r="AT226" s="199"/>
      <c r="AU226" s="199"/>
      <c r="AV226" s="199"/>
      <c r="AW226" s="199"/>
      <c r="AX226" s="199"/>
      <c r="AY226" s="199"/>
      <c r="AZ226" s="199"/>
      <c r="BA226" s="199"/>
      <c r="BB226" s="199"/>
      <c r="BF226" s="199"/>
      <c r="BG226" s="199"/>
      <c r="BI226" s="279"/>
      <c r="BJ226" s="279"/>
      <c r="BL226" s="199"/>
      <c r="BX226" s="172">
        <v>188</v>
      </c>
    </row>
    <row r="227" spans="1:76" s="171" customFormat="1" ht="23.25" customHeight="1">
      <c r="A227" s="199"/>
      <c r="F227" s="199"/>
      <c r="G227" s="198"/>
      <c r="H227" s="198"/>
      <c r="I227" s="198"/>
      <c r="J227" s="199"/>
      <c r="K227" s="199"/>
      <c r="L227" s="199"/>
      <c r="M227" s="220"/>
      <c r="N227" s="221"/>
      <c r="O227" s="221"/>
      <c r="P227" s="220"/>
      <c r="AF227" s="199"/>
      <c r="AG227" s="199"/>
      <c r="AH227" s="199"/>
      <c r="AI227" s="279"/>
      <c r="AJ227" s="199"/>
      <c r="AK227" s="199"/>
      <c r="AL227" s="199"/>
      <c r="AM227" s="199"/>
      <c r="AN227" s="199"/>
      <c r="AO227" s="199"/>
      <c r="AP227" s="199"/>
      <c r="AQ227" s="199"/>
      <c r="AR227" s="199"/>
      <c r="AS227" s="199"/>
      <c r="AT227" s="199"/>
      <c r="AU227" s="199"/>
      <c r="AV227" s="199"/>
      <c r="AW227" s="199"/>
      <c r="AX227" s="199"/>
      <c r="AY227" s="199"/>
      <c r="AZ227" s="199"/>
      <c r="BA227" s="199"/>
      <c r="BB227" s="199"/>
      <c r="BF227" s="199"/>
      <c r="BG227" s="199"/>
      <c r="BI227" s="279"/>
      <c r="BJ227" s="279"/>
      <c r="BL227" s="199"/>
      <c r="BX227" s="172">
        <v>189</v>
      </c>
    </row>
    <row r="228" spans="1:76" s="171" customFormat="1" ht="23.25" customHeight="1">
      <c r="A228" s="199"/>
      <c r="F228" s="199"/>
      <c r="G228" s="198"/>
      <c r="H228" s="198"/>
      <c r="I228" s="198"/>
      <c r="J228" s="199"/>
      <c r="K228" s="199"/>
      <c r="L228" s="199"/>
      <c r="M228" s="220"/>
      <c r="N228" s="221"/>
      <c r="O228" s="221"/>
      <c r="P228" s="220"/>
      <c r="AF228" s="199"/>
      <c r="AG228" s="199"/>
      <c r="AH228" s="199"/>
      <c r="AI228" s="279"/>
      <c r="AJ228" s="199"/>
      <c r="AK228" s="199"/>
      <c r="AL228" s="199"/>
      <c r="AM228" s="199"/>
      <c r="AN228" s="199"/>
      <c r="AO228" s="199"/>
      <c r="AP228" s="199"/>
      <c r="AQ228" s="199"/>
      <c r="AR228" s="199"/>
      <c r="AS228" s="199"/>
      <c r="AT228" s="199"/>
      <c r="AU228" s="199"/>
      <c r="AV228" s="199"/>
      <c r="AW228" s="199"/>
      <c r="AX228" s="199"/>
      <c r="AY228" s="199"/>
      <c r="AZ228" s="199"/>
      <c r="BA228" s="199"/>
      <c r="BB228" s="199"/>
      <c r="BF228" s="199"/>
      <c r="BG228" s="199"/>
      <c r="BI228" s="279"/>
      <c r="BJ228" s="279"/>
      <c r="BL228" s="199"/>
      <c r="BX228" s="172">
        <v>190</v>
      </c>
    </row>
    <row r="229" spans="1:76" s="171" customFormat="1" ht="23.25" customHeight="1">
      <c r="A229" s="199"/>
      <c r="F229" s="199"/>
      <c r="G229" s="198"/>
      <c r="H229" s="198"/>
      <c r="I229" s="198"/>
      <c r="J229" s="199"/>
      <c r="K229" s="199"/>
      <c r="L229" s="199"/>
      <c r="M229" s="220"/>
      <c r="N229" s="221"/>
      <c r="O229" s="221"/>
      <c r="P229" s="220"/>
      <c r="AF229" s="199"/>
      <c r="AG229" s="199"/>
      <c r="AH229" s="199"/>
      <c r="AI229" s="279"/>
      <c r="AJ229" s="199"/>
      <c r="AK229" s="199"/>
      <c r="AL229" s="199"/>
      <c r="AM229" s="199"/>
      <c r="AN229" s="199"/>
      <c r="AO229" s="199"/>
      <c r="AP229" s="199"/>
      <c r="AQ229" s="199"/>
      <c r="AR229" s="199"/>
      <c r="AS229" s="199"/>
      <c r="AT229" s="199"/>
      <c r="AU229" s="199"/>
      <c r="AV229" s="199"/>
      <c r="AW229" s="199"/>
      <c r="AX229" s="199"/>
      <c r="AY229" s="199"/>
      <c r="AZ229" s="199"/>
      <c r="BA229" s="199"/>
      <c r="BB229" s="199"/>
      <c r="BF229" s="199"/>
      <c r="BG229" s="199"/>
      <c r="BI229" s="279"/>
      <c r="BJ229" s="279"/>
      <c r="BL229" s="199"/>
      <c r="BX229" s="172">
        <v>191</v>
      </c>
    </row>
    <row r="230" spans="1:76" s="171" customFormat="1" ht="23.25" customHeight="1">
      <c r="A230" s="199"/>
      <c r="F230" s="199"/>
      <c r="G230" s="198"/>
      <c r="H230" s="198"/>
      <c r="I230" s="198"/>
      <c r="J230" s="199"/>
      <c r="K230" s="199"/>
      <c r="L230" s="199"/>
      <c r="M230" s="220"/>
      <c r="N230" s="221"/>
      <c r="O230" s="221"/>
      <c r="P230" s="220"/>
      <c r="AF230" s="199"/>
      <c r="AG230" s="199"/>
      <c r="AH230" s="199"/>
      <c r="AI230" s="279"/>
      <c r="AJ230" s="199"/>
      <c r="AK230" s="199"/>
      <c r="AL230" s="199"/>
      <c r="AM230" s="199"/>
      <c r="AN230" s="199"/>
      <c r="AO230" s="199"/>
      <c r="AP230" s="199"/>
      <c r="AQ230" s="199"/>
      <c r="AR230" s="199"/>
      <c r="AS230" s="199"/>
      <c r="AT230" s="199"/>
      <c r="AU230" s="199"/>
      <c r="AV230" s="199"/>
      <c r="AW230" s="199"/>
      <c r="AX230" s="199"/>
      <c r="AY230" s="199"/>
      <c r="AZ230" s="199"/>
      <c r="BA230" s="199"/>
      <c r="BB230" s="199"/>
      <c r="BF230" s="199"/>
      <c r="BG230" s="199"/>
      <c r="BI230" s="279"/>
      <c r="BJ230" s="279"/>
      <c r="BL230" s="199"/>
      <c r="BX230" s="172">
        <v>192</v>
      </c>
    </row>
    <row r="231" spans="1:76" s="171" customFormat="1" ht="23.25" customHeight="1">
      <c r="A231" s="199"/>
      <c r="F231" s="199"/>
      <c r="G231" s="198"/>
      <c r="H231" s="198"/>
      <c r="I231" s="198"/>
      <c r="J231" s="199"/>
      <c r="K231" s="199"/>
      <c r="L231" s="199"/>
      <c r="M231" s="220"/>
      <c r="N231" s="221"/>
      <c r="O231" s="221"/>
      <c r="P231" s="220"/>
      <c r="AF231" s="199"/>
      <c r="AG231" s="199"/>
      <c r="AH231" s="199"/>
      <c r="AI231" s="279"/>
      <c r="AJ231" s="199"/>
      <c r="AK231" s="199"/>
      <c r="AL231" s="199"/>
      <c r="AM231" s="199"/>
      <c r="AN231" s="199"/>
      <c r="AO231" s="199"/>
      <c r="AP231" s="199"/>
      <c r="AQ231" s="199"/>
      <c r="AR231" s="199"/>
      <c r="AS231" s="199"/>
      <c r="AT231" s="199"/>
      <c r="AU231" s="199"/>
      <c r="AV231" s="199"/>
      <c r="AW231" s="199"/>
      <c r="AX231" s="199"/>
      <c r="AY231" s="199"/>
      <c r="AZ231" s="199"/>
      <c r="BA231" s="199"/>
      <c r="BB231" s="199"/>
      <c r="BF231" s="199"/>
      <c r="BG231" s="199"/>
      <c r="BI231" s="279"/>
      <c r="BJ231" s="279"/>
      <c r="BL231" s="199"/>
      <c r="BX231" s="172">
        <v>193</v>
      </c>
    </row>
    <row r="232" spans="1:76" s="171" customFormat="1" ht="23.25" customHeight="1">
      <c r="A232" s="199"/>
      <c r="F232" s="199"/>
      <c r="G232" s="198"/>
      <c r="H232" s="198"/>
      <c r="I232" s="198"/>
      <c r="J232" s="199"/>
      <c r="K232" s="199"/>
      <c r="L232" s="199"/>
      <c r="M232" s="220"/>
      <c r="N232" s="221"/>
      <c r="O232" s="221"/>
      <c r="P232" s="220"/>
      <c r="AF232" s="199"/>
      <c r="AG232" s="199"/>
      <c r="AH232" s="199"/>
      <c r="AI232" s="279"/>
      <c r="AJ232" s="199"/>
      <c r="AK232" s="199"/>
      <c r="AL232" s="199"/>
      <c r="AM232" s="199"/>
      <c r="AN232" s="199"/>
      <c r="AO232" s="199"/>
      <c r="AP232" s="199"/>
      <c r="AQ232" s="199"/>
      <c r="AR232" s="199"/>
      <c r="AS232" s="199"/>
      <c r="AT232" s="199"/>
      <c r="AU232" s="199"/>
      <c r="AV232" s="199"/>
      <c r="AW232" s="199"/>
      <c r="AX232" s="199"/>
      <c r="AY232" s="199"/>
      <c r="AZ232" s="199"/>
      <c r="BA232" s="199"/>
      <c r="BB232" s="199"/>
      <c r="BF232" s="199"/>
      <c r="BG232" s="199"/>
      <c r="BI232" s="279"/>
      <c r="BJ232" s="279"/>
      <c r="BL232" s="199"/>
      <c r="BX232" s="172">
        <v>194</v>
      </c>
    </row>
    <row r="233" spans="1:76" s="171" customFormat="1" ht="23.25" customHeight="1">
      <c r="A233" s="199"/>
      <c r="F233" s="199"/>
      <c r="G233" s="198"/>
      <c r="H233" s="198"/>
      <c r="I233" s="198"/>
      <c r="J233" s="199"/>
      <c r="K233" s="199"/>
      <c r="L233" s="199"/>
      <c r="M233" s="220"/>
      <c r="N233" s="221"/>
      <c r="O233" s="221"/>
      <c r="P233" s="220"/>
      <c r="AF233" s="199"/>
      <c r="AG233" s="199"/>
      <c r="AH233" s="199"/>
      <c r="AI233" s="279"/>
      <c r="AJ233" s="199"/>
      <c r="AK233" s="199"/>
      <c r="AL233" s="199"/>
      <c r="AM233" s="199"/>
      <c r="AN233" s="199"/>
      <c r="AO233" s="199"/>
      <c r="AP233" s="199"/>
      <c r="AQ233" s="199"/>
      <c r="AR233" s="199"/>
      <c r="AS233" s="199"/>
      <c r="AT233" s="199"/>
      <c r="AU233" s="199"/>
      <c r="AV233" s="199"/>
      <c r="AW233" s="199"/>
      <c r="AX233" s="199"/>
      <c r="AY233" s="199"/>
      <c r="AZ233" s="199"/>
      <c r="BA233" s="199"/>
      <c r="BB233" s="199"/>
      <c r="BF233" s="199"/>
      <c r="BG233" s="199"/>
      <c r="BI233" s="279"/>
      <c r="BJ233" s="279"/>
      <c r="BL233" s="199"/>
      <c r="BX233" s="172">
        <v>195</v>
      </c>
    </row>
    <row r="234" spans="1:76" s="171" customFormat="1" ht="23.25" customHeight="1">
      <c r="A234" s="199"/>
      <c r="F234" s="199"/>
      <c r="G234" s="198"/>
      <c r="H234" s="198"/>
      <c r="I234" s="198"/>
      <c r="J234" s="199"/>
      <c r="K234" s="199"/>
      <c r="L234" s="199"/>
      <c r="M234" s="220"/>
      <c r="N234" s="221"/>
      <c r="O234" s="221"/>
      <c r="P234" s="220"/>
      <c r="AF234" s="199"/>
      <c r="AG234" s="199"/>
      <c r="AH234" s="199"/>
      <c r="AI234" s="279"/>
      <c r="AJ234" s="199"/>
      <c r="AK234" s="199"/>
      <c r="AL234" s="199"/>
      <c r="AM234" s="199"/>
      <c r="AN234" s="199"/>
      <c r="AO234" s="199"/>
      <c r="AP234" s="199"/>
      <c r="AQ234" s="199"/>
      <c r="AR234" s="199"/>
      <c r="AS234" s="199"/>
      <c r="AT234" s="199"/>
      <c r="AU234" s="199"/>
      <c r="AV234" s="199"/>
      <c r="AW234" s="199"/>
      <c r="AX234" s="199"/>
      <c r="AY234" s="199"/>
      <c r="AZ234" s="199"/>
      <c r="BA234" s="199"/>
      <c r="BB234" s="199"/>
      <c r="BF234" s="199"/>
      <c r="BG234" s="199"/>
      <c r="BI234" s="279"/>
      <c r="BJ234" s="279"/>
      <c r="BL234" s="199"/>
      <c r="BX234" s="172">
        <v>196</v>
      </c>
    </row>
    <row r="235" spans="1:76" s="171" customFormat="1" ht="23.25" customHeight="1">
      <c r="A235" s="199"/>
      <c r="F235" s="199"/>
      <c r="G235" s="198"/>
      <c r="H235" s="198"/>
      <c r="I235" s="198"/>
      <c r="J235" s="199"/>
      <c r="K235" s="199"/>
      <c r="L235" s="199"/>
      <c r="M235" s="220"/>
      <c r="N235" s="221"/>
      <c r="O235" s="221"/>
      <c r="P235" s="220"/>
      <c r="AF235" s="199"/>
      <c r="AG235" s="199"/>
      <c r="AH235" s="199"/>
      <c r="AI235" s="279"/>
      <c r="AJ235" s="199"/>
      <c r="AK235" s="199"/>
      <c r="AL235" s="199"/>
      <c r="AM235" s="199"/>
      <c r="AN235" s="199"/>
      <c r="AO235" s="199"/>
      <c r="AP235" s="199"/>
      <c r="AQ235" s="199"/>
      <c r="AR235" s="199"/>
      <c r="AS235" s="199"/>
      <c r="AT235" s="199"/>
      <c r="AU235" s="199"/>
      <c r="AV235" s="199"/>
      <c r="AW235" s="199"/>
      <c r="AX235" s="199"/>
      <c r="AY235" s="199"/>
      <c r="AZ235" s="199"/>
      <c r="BA235" s="199"/>
      <c r="BB235" s="199"/>
      <c r="BF235" s="199"/>
      <c r="BG235" s="199"/>
      <c r="BI235" s="279"/>
      <c r="BJ235" s="279"/>
      <c r="BL235" s="199"/>
      <c r="BX235" s="172">
        <v>197</v>
      </c>
    </row>
    <row r="236" spans="1:76" s="171" customFormat="1" ht="23.25" customHeight="1">
      <c r="A236" s="199"/>
      <c r="F236" s="199"/>
      <c r="G236" s="198"/>
      <c r="H236" s="198"/>
      <c r="I236" s="198"/>
      <c r="J236" s="199"/>
      <c r="K236" s="199"/>
      <c r="L236" s="199"/>
      <c r="M236" s="220"/>
      <c r="N236" s="221"/>
      <c r="O236" s="221"/>
      <c r="P236" s="220"/>
      <c r="AF236" s="199"/>
      <c r="AG236" s="199"/>
      <c r="AH236" s="199"/>
      <c r="AI236" s="279"/>
      <c r="AJ236" s="199"/>
      <c r="AK236" s="199"/>
      <c r="AL236" s="199"/>
      <c r="AM236" s="199"/>
      <c r="AN236" s="199"/>
      <c r="AO236" s="199"/>
      <c r="AP236" s="199"/>
      <c r="AQ236" s="199"/>
      <c r="AR236" s="199"/>
      <c r="AS236" s="199"/>
      <c r="AT236" s="199"/>
      <c r="AU236" s="199"/>
      <c r="AV236" s="199"/>
      <c r="AW236" s="199"/>
      <c r="AX236" s="199"/>
      <c r="AY236" s="199"/>
      <c r="AZ236" s="199"/>
      <c r="BA236" s="199"/>
      <c r="BB236" s="199"/>
      <c r="BF236" s="199"/>
      <c r="BG236" s="199"/>
      <c r="BI236" s="279"/>
      <c r="BJ236" s="279"/>
      <c r="BL236" s="199"/>
      <c r="BX236" s="172">
        <v>198</v>
      </c>
    </row>
    <row r="237" spans="1:76" s="171" customFormat="1" ht="23.25" customHeight="1">
      <c r="A237" s="199"/>
      <c r="F237" s="199"/>
      <c r="G237" s="198"/>
      <c r="H237" s="198"/>
      <c r="I237" s="198"/>
      <c r="J237" s="199"/>
      <c r="K237" s="199"/>
      <c r="L237" s="199"/>
      <c r="M237" s="220"/>
      <c r="N237" s="221"/>
      <c r="O237" s="221"/>
      <c r="P237" s="220"/>
      <c r="AF237" s="199"/>
      <c r="AG237" s="199"/>
      <c r="AH237" s="199"/>
      <c r="AI237" s="279"/>
      <c r="AJ237" s="199"/>
      <c r="AK237" s="199"/>
      <c r="AL237" s="199"/>
      <c r="AM237" s="199"/>
      <c r="AN237" s="199"/>
      <c r="AO237" s="199"/>
      <c r="AP237" s="199"/>
      <c r="AQ237" s="199"/>
      <c r="AR237" s="199"/>
      <c r="AS237" s="199"/>
      <c r="AT237" s="199"/>
      <c r="AU237" s="199"/>
      <c r="AV237" s="199"/>
      <c r="AW237" s="199"/>
      <c r="AX237" s="199"/>
      <c r="AY237" s="199"/>
      <c r="AZ237" s="199"/>
      <c r="BA237" s="199"/>
      <c r="BB237" s="199"/>
      <c r="BF237" s="199"/>
      <c r="BG237" s="199"/>
      <c r="BI237" s="279"/>
      <c r="BJ237" s="279"/>
      <c r="BL237" s="199"/>
      <c r="BX237" s="172">
        <v>199</v>
      </c>
    </row>
    <row r="238" spans="1:76" s="171" customFormat="1" ht="23.25" customHeight="1">
      <c r="A238" s="199"/>
      <c r="F238" s="199"/>
      <c r="G238" s="198"/>
      <c r="H238" s="198"/>
      <c r="I238" s="198"/>
      <c r="J238" s="199"/>
      <c r="K238" s="199"/>
      <c r="L238" s="199"/>
      <c r="M238" s="220"/>
      <c r="N238" s="221"/>
      <c r="O238" s="221"/>
      <c r="P238" s="220"/>
      <c r="AF238" s="199"/>
      <c r="AG238" s="199"/>
      <c r="AH238" s="199"/>
      <c r="AI238" s="279"/>
      <c r="AJ238" s="199"/>
      <c r="AK238" s="199"/>
      <c r="AL238" s="199"/>
      <c r="AM238" s="199"/>
      <c r="AN238" s="199"/>
      <c r="AO238" s="199"/>
      <c r="AP238" s="199"/>
      <c r="AQ238" s="199"/>
      <c r="AR238" s="199"/>
      <c r="AS238" s="199"/>
      <c r="AT238" s="199"/>
      <c r="AU238" s="199"/>
      <c r="AV238" s="199"/>
      <c r="AW238" s="199"/>
      <c r="AX238" s="199"/>
      <c r="AY238" s="199"/>
      <c r="AZ238" s="199"/>
      <c r="BA238" s="199"/>
      <c r="BB238" s="199"/>
      <c r="BF238" s="199"/>
      <c r="BG238" s="199"/>
      <c r="BI238" s="279"/>
      <c r="BJ238" s="279"/>
      <c r="BL238" s="199"/>
      <c r="BX238" s="172">
        <v>200</v>
      </c>
    </row>
    <row r="239" spans="1:76" s="171" customFormat="1" ht="23.25" customHeight="1">
      <c r="A239" s="199"/>
      <c r="F239" s="199"/>
      <c r="G239" s="198"/>
      <c r="H239" s="198"/>
      <c r="I239" s="198"/>
      <c r="J239" s="199"/>
      <c r="K239" s="199"/>
      <c r="L239" s="199"/>
      <c r="M239" s="220"/>
      <c r="N239" s="221"/>
      <c r="O239" s="221"/>
      <c r="P239" s="220"/>
      <c r="AF239" s="199"/>
      <c r="AG239" s="199"/>
      <c r="AH239" s="199"/>
      <c r="AI239" s="279"/>
      <c r="AJ239" s="199"/>
      <c r="AK239" s="199"/>
      <c r="AL239" s="199"/>
      <c r="AM239" s="199"/>
      <c r="AN239" s="199"/>
      <c r="AO239" s="199"/>
      <c r="AP239" s="199"/>
      <c r="AQ239" s="199"/>
      <c r="AR239" s="199"/>
      <c r="AS239" s="199"/>
      <c r="AT239" s="199"/>
      <c r="AU239" s="199"/>
      <c r="AV239" s="199"/>
      <c r="AW239" s="199"/>
      <c r="AX239" s="199"/>
      <c r="AY239" s="199"/>
      <c r="AZ239" s="199"/>
      <c r="BA239" s="199"/>
      <c r="BB239" s="199"/>
      <c r="BF239" s="199"/>
      <c r="BG239" s="199"/>
      <c r="BI239" s="279"/>
      <c r="BJ239" s="279"/>
      <c r="BL239" s="199"/>
      <c r="BX239" s="172">
        <v>201</v>
      </c>
    </row>
    <row r="240" spans="1:76" s="171" customFormat="1" ht="23.25" customHeight="1">
      <c r="A240" s="199"/>
      <c r="F240" s="199"/>
      <c r="G240" s="198"/>
      <c r="H240" s="198"/>
      <c r="I240" s="198"/>
      <c r="J240" s="199"/>
      <c r="K240" s="199"/>
      <c r="L240" s="199"/>
      <c r="M240" s="220"/>
      <c r="N240" s="221"/>
      <c r="O240" s="221"/>
      <c r="P240" s="220"/>
      <c r="AF240" s="199"/>
      <c r="AG240" s="199"/>
      <c r="AH240" s="199"/>
      <c r="AI240" s="279"/>
      <c r="AJ240" s="199"/>
      <c r="AK240" s="199"/>
      <c r="AL240" s="199"/>
      <c r="AM240" s="199"/>
      <c r="AN240" s="199"/>
      <c r="AO240" s="199"/>
      <c r="AP240" s="199"/>
      <c r="AQ240" s="199"/>
      <c r="AR240" s="199"/>
      <c r="AS240" s="199"/>
      <c r="AT240" s="199"/>
      <c r="AU240" s="199"/>
      <c r="AV240" s="199"/>
      <c r="AW240" s="199"/>
      <c r="AX240" s="199"/>
      <c r="AY240" s="199"/>
      <c r="AZ240" s="199"/>
      <c r="BA240" s="199"/>
      <c r="BB240" s="199"/>
      <c r="BF240" s="199"/>
      <c r="BG240" s="199"/>
      <c r="BI240" s="279"/>
      <c r="BJ240" s="279"/>
      <c r="BL240" s="199"/>
      <c r="BX240" s="172">
        <v>202</v>
      </c>
    </row>
    <row r="241" spans="1:76" s="171" customFormat="1" ht="23.25" customHeight="1">
      <c r="A241" s="199"/>
      <c r="F241" s="199"/>
      <c r="G241" s="198"/>
      <c r="H241" s="198"/>
      <c r="I241" s="198"/>
      <c r="J241" s="199"/>
      <c r="K241" s="199"/>
      <c r="L241" s="199"/>
      <c r="M241" s="220"/>
      <c r="N241" s="221"/>
      <c r="O241" s="221"/>
      <c r="P241" s="220"/>
      <c r="AF241" s="199"/>
      <c r="AG241" s="199"/>
      <c r="AH241" s="199"/>
      <c r="AI241" s="279"/>
      <c r="AJ241" s="199"/>
      <c r="AK241" s="199"/>
      <c r="AL241" s="199"/>
      <c r="AM241" s="199"/>
      <c r="AN241" s="199"/>
      <c r="AO241" s="199"/>
      <c r="AP241" s="199"/>
      <c r="AQ241" s="199"/>
      <c r="AR241" s="199"/>
      <c r="AS241" s="199"/>
      <c r="AT241" s="199"/>
      <c r="AU241" s="199"/>
      <c r="AV241" s="199"/>
      <c r="AW241" s="199"/>
      <c r="AX241" s="199"/>
      <c r="AY241" s="199"/>
      <c r="AZ241" s="199"/>
      <c r="BA241" s="199"/>
      <c r="BB241" s="199"/>
      <c r="BF241" s="199"/>
      <c r="BG241" s="199"/>
      <c r="BI241" s="279"/>
      <c r="BJ241" s="279"/>
      <c r="BL241" s="199"/>
      <c r="BX241" s="172">
        <v>203</v>
      </c>
    </row>
    <row r="242" spans="1:76" s="171" customFormat="1" ht="23.25" customHeight="1">
      <c r="A242" s="199"/>
      <c r="F242" s="199"/>
      <c r="G242" s="198"/>
      <c r="H242" s="198"/>
      <c r="I242" s="198"/>
      <c r="J242" s="199"/>
      <c r="K242" s="199"/>
      <c r="L242" s="199"/>
      <c r="M242" s="220"/>
      <c r="N242" s="221"/>
      <c r="O242" s="221"/>
      <c r="P242" s="220"/>
      <c r="AF242" s="199"/>
      <c r="AG242" s="199"/>
      <c r="AH242" s="199"/>
      <c r="AI242" s="279"/>
      <c r="AJ242" s="199"/>
      <c r="AK242" s="199"/>
      <c r="AL242" s="199"/>
      <c r="AM242" s="199"/>
      <c r="AN242" s="199"/>
      <c r="AO242" s="199"/>
      <c r="AP242" s="199"/>
      <c r="AQ242" s="199"/>
      <c r="AR242" s="199"/>
      <c r="AS242" s="199"/>
      <c r="AT242" s="199"/>
      <c r="AU242" s="199"/>
      <c r="AV242" s="199"/>
      <c r="AW242" s="199"/>
      <c r="AX242" s="199"/>
      <c r="AY242" s="199"/>
      <c r="AZ242" s="199"/>
      <c r="BA242" s="199"/>
      <c r="BB242" s="199"/>
      <c r="BF242" s="199"/>
      <c r="BG242" s="199"/>
      <c r="BI242" s="279"/>
      <c r="BJ242" s="279"/>
      <c r="BL242" s="199"/>
      <c r="BX242" s="172">
        <v>204</v>
      </c>
    </row>
    <row r="243" spans="1:76" s="171" customFormat="1" ht="23.25" customHeight="1">
      <c r="A243" s="199"/>
      <c r="F243" s="199"/>
      <c r="G243" s="198"/>
      <c r="H243" s="198"/>
      <c r="I243" s="198"/>
      <c r="J243" s="199"/>
      <c r="K243" s="199"/>
      <c r="L243" s="199"/>
      <c r="M243" s="220"/>
      <c r="N243" s="221"/>
      <c r="O243" s="221"/>
      <c r="P243" s="220"/>
      <c r="AF243" s="199"/>
      <c r="AG243" s="199"/>
      <c r="AH243" s="199"/>
      <c r="AI243" s="279"/>
      <c r="AJ243" s="199"/>
      <c r="AK243" s="199"/>
      <c r="AL243" s="199"/>
      <c r="AM243" s="199"/>
      <c r="AN243" s="199"/>
      <c r="AO243" s="199"/>
      <c r="AP243" s="199"/>
      <c r="AQ243" s="199"/>
      <c r="AR243" s="199"/>
      <c r="AS243" s="199"/>
      <c r="AT243" s="199"/>
      <c r="AU243" s="199"/>
      <c r="AV243" s="199"/>
      <c r="AW243" s="199"/>
      <c r="AX243" s="199"/>
      <c r="AY243" s="199"/>
      <c r="AZ243" s="199"/>
      <c r="BA243" s="199"/>
      <c r="BB243" s="199"/>
      <c r="BF243" s="199"/>
      <c r="BG243" s="199"/>
      <c r="BI243" s="279"/>
      <c r="BJ243" s="279"/>
      <c r="BL243" s="199"/>
      <c r="BX243" s="172">
        <v>205</v>
      </c>
    </row>
    <row r="244" spans="1:76" s="171" customFormat="1" ht="23.25" customHeight="1">
      <c r="A244" s="199"/>
      <c r="F244" s="199"/>
      <c r="G244" s="198"/>
      <c r="H244" s="198"/>
      <c r="I244" s="198"/>
      <c r="J244" s="199"/>
      <c r="K244" s="199"/>
      <c r="L244" s="199"/>
      <c r="M244" s="220"/>
      <c r="N244" s="221"/>
      <c r="O244" s="221"/>
      <c r="P244" s="220"/>
      <c r="AF244" s="199"/>
      <c r="AG244" s="199"/>
      <c r="AH244" s="199"/>
      <c r="AI244" s="279"/>
      <c r="AJ244" s="199"/>
      <c r="AK244" s="199"/>
      <c r="AL244" s="199"/>
      <c r="AM244" s="199"/>
      <c r="AN244" s="199"/>
      <c r="AO244" s="199"/>
      <c r="AP244" s="199"/>
      <c r="AQ244" s="199"/>
      <c r="AR244" s="199"/>
      <c r="AS244" s="199"/>
      <c r="AT244" s="199"/>
      <c r="AU244" s="199"/>
      <c r="AV244" s="199"/>
      <c r="AW244" s="199"/>
      <c r="AX244" s="199"/>
      <c r="AY244" s="199"/>
      <c r="AZ244" s="199"/>
      <c r="BA244" s="199"/>
      <c r="BB244" s="199"/>
      <c r="BF244" s="199"/>
      <c r="BG244" s="199"/>
      <c r="BI244" s="279"/>
      <c r="BJ244" s="279"/>
      <c r="BL244" s="199"/>
      <c r="BX244" s="172">
        <v>206</v>
      </c>
    </row>
    <row r="245" spans="1:76" s="171" customFormat="1" ht="23.25" customHeight="1">
      <c r="A245" s="199"/>
      <c r="F245" s="199"/>
      <c r="G245" s="198"/>
      <c r="H245" s="198"/>
      <c r="I245" s="198"/>
      <c r="J245" s="199"/>
      <c r="K245" s="199"/>
      <c r="L245" s="199"/>
      <c r="M245" s="220"/>
      <c r="N245" s="221"/>
      <c r="O245" s="221"/>
      <c r="P245" s="220"/>
      <c r="AF245" s="199"/>
      <c r="AG245" s="199"/>
      <c r="AH245" s="199"/>
      <c r="AI245" s="279"/>
      <c r="AJ245" s="199"/>
      <c r="AK245" s="199"/>
      <c r="AL245" s="199"/>
      <c r="AM245" s="199"/>
      <c r="AN245" s="199"/>
      <c r="AO245" s="199"/>
      <c r="AP245" s="199"/>
      <c r="AQ245" s="199"/>
      <c r="AR245" s="199"/>
      <c r="AS245" s="199"/>
      <c r="AT245" s="199"/>
      <c r="AU245" s="199"/>
      <c r="AV245" s="199"/>
      <c r="AW245" s="199"/>
      <c r="AX245" s="199"/>
      <c r="AY245" s="199"/>
      <c r="AZ245" s="199"/>
      <c r="BA245" s="199"/>
      <c r="BB245" s="199"/>
      <c r="BF245" s="199"/>
      <c r="BG245" s="199"/>
      <c r="BI245" s="279"/>
      <c r="BJ245" s="279"/>
      <c r="BL245" s="199"/>
      <c r="BX245" s="172">
        <v>207</v>
      </c>
    </row>
    <row r="246" spans="1:76" s="171" customFormat="1" ht="23.25" customHeight="1">
      <c r="A246" s="199"/>
      <c r="F246" s="199"/>
      <c r="G246" s="198"/>
      <c r="H246" s="198"/>
      <c r="I246" s="198"/>
      <c r="J246" s="199"/>
      <c r="K246" s="199"/>
      <c r="L246" s="199"/>
      <c r="M246" s="220"/>
      <c r="N246" s="221"/>
      <c r="O246" s="221"/>
      <c r="P246" s="220"/>
      <c r="AF246" s="199"/>
      <c r="AG246" s="199"/>
      <c r="AH246" s="199"/>
      <c r="AI246" s="279"/>
      <c r="AJ246" s="199"/>
      <c r="AK246" s="199"/>
      <c r="AL246" s="199"/>
      <c r="AM246" s="199"/>
      <c r="AN246" s="199"/>
      <c r="AO246" s="199"/>
      <c r="AP246" s="199"/>
      <c r="AQ246" s="199"/>
      <c r="AR246" s="199"/>
      <c r="AS246" s="199"/>
      <c r="AT246" s="199"/>
      <c r="AU246" s="199"/>
      <c r="AV246" s="199"/>
      <c r="AW246" s="199"/>
      <c r="AX246" s="199"/>
      <c r="AY246" s="199"/>
      <c r="AZ246" s="199"/>
      <c r="BA246" s="199"/>
      <c r="BB246" s="199"/>
      <c r="BF246" s="199"/>
      <c r="BG246" s="199"/>
      <c r="BI246" s="279"/>
      <c r="BJ246" s="279"/>
      <c r="BL246" s="199"/>
      <c r="BX246" s="172">
        <v>208</v>
      </c>
    </row>
    <row r="247" spans="1:76" s="171" customFormat="1" ht="23.25" customHeight="1">
      <c r="A247" s="199"/>
      <c r="F247" s="199"/>
      <c r="G247" s="198"/>
      <c r="H247" s="198"/>
      <c r="I247" s="198"/>
      <c r="J247" s="199"/>
      <c r="K247" s="199"/>
      <c r="L247" s="199"/>
      <c r="M247" s="220"/>
      <c r="N247" s="221"/>
      <c r="O247" s="221"/>
      <c r="P247" s="220"/>
      <c r="AF247" s="199"/>
      <c r="AG247" s="199"/>
      <c r="AH247" s="199"/>
      <c r="AI247" s="279"/>
      <c r="AJ247" s="199"/>
      <c r="AK247" s="199"/>
      <c r="AL247" s="199"/>
      <c r="AM247" s="199"/>
      <c r="AN247" s="199"/>
      <c r="AO247" s="199"/>
      <c r="AP247" s="199"/>
      <c r="AQ247" s="199"/>
      <c r="AR247" s="199"/>
      <c r="AS247" s="199"/>
      <c r="AT247" s="199"/>
      <c r="AU247" s="199"/>
      <c r="AV247" s="199"/>
      <c r="AW247" s="199"/>
      <c r="AX247" s="199"/>
      <c r="AY247" s="199"/>
      <c r="AZ247" s="199"/>
      <c r="BA247" s="199"/>
      <c r="BB247" s="199"/>
      <c r="BF247" s="199"/>
      <c r="BG247" s="199"/>
      <c r="BI247" s="279"/>
      <c r="BJ247" s="279"/>
      <c r="BL247" s="199"/>
      <c r="BX247" s="172">
        <v>209</v>
      </c>
    </row>
    <row r="248" spans="1:76" s="171" customFormat="1" ht="23.25" customHeight="1">
      <c r="A248" s="199"/>
      <c r="F248" s="199"/>
      <c r="G248" s="198"/>
      <c r="H248" s="198"/>
      <c r="I248" s="198"/>
      <c r="J248" s="199"/>
      <c r="K248" s="199"/>
      <c r="L248" s="199"/>
      <c r="M248" s="220"/>
      <c r="N248" s="221"/>
      <c r="O248" s="221"/>
      <c r="P248" s="220"/>
      <c r="AF248" s="199"/>
      <c r="AG248" s="199"/>
      <c r="AH248" s="199"/>
      <c r="AI248" s="279"/>
      <c r="AJ248" s="199"/>
      <c r="AK248" s="199"/>
      <c r="AL248" s="199"/>
      <c r="AM248" s="199"/>
      <c r="AN248" s="199"/>
      <c r="AO248" s="199"/>
      <c r="AP248" s="199"/>
      <c r="AQ248" s="199"/>
      <c r="AR248" s="199"/>
      <c r="AS248" s="199"/>
      <c r="AT248" s="199"/>
      <c r="AU248" s="199"/>
      <c r="AV248" s="199"/>
      <c r="AW248" s="199"/>
      <c r="AX248" s="199"/>
      <c r="AY248" s="199"/>
      <c r="AZ248" s="199"/>
      <c r="BA248" s="199"/>
      <c r="BB248" s="199"/>
      <c r="BF248" s="199"/>
      <c r="BG248" s="199"/>
      <c r="BI248" s="279"/>
      <c r="BJ248" s="279"/>
      <c r="BL248" s="199"/>
      <c r="BX248" s="172">
        <v>210</v>
      </c>
    </row>
    <row r="249" spans="1:76" s="171" customFormat="1" ht="23.25" customHeight="1">
      <c r="A249" s="199"/>
      <c r="F249" s="199"/>
      <c r="G249" s="198"/>
      <c r="H249" s="198"/>
      <c r="I249" s="198"/>
      <c r="J249" s="199"/>
      <c r="K249" s="199"/>
      <c r="L249" s="199"/>
      <c r="M249" s="220"/>
      <c r="N249" s="221"/>
      <c r="O249" s="221"/>
      <c r="P249" s="220"/>
      <c r="AF249" s="199"/>
      <c r="AG249" s="199"/>
      <c r="AH249" s="199"/>
      <c r="AI249" s="279"/>
      <c r="AJ249" s="199"/>
      <c r="AK249" s="199"/>
      <c r="AL249" s="199"/>
      <c r="AM249" s="199"/>
      <c r="AN249" s="199"/>
      <c r="AO249" s="199"/>
      <c r="AP249" s="199"/>
      <c r="AQ249" s="199"/>
      <c r="AR249" s="199"/>
      <c r="AS249" s="199"/>
      <c r="AT249" s="199"/>
      <c r="AU249" s="199"/>
      <c r="AV249" s="199"/>
      <c r="AW249" s="199"/>
      <c r="AX249" s="199"/>
      <c r="AY249" s="199"/>
      <c r="AZ249" s="199"/>
      <c r="BA249" s="199"/>
      <c r="BB249" s="199"/>
      <c r="BF249" s="199"/>
      <c r="BG249" s="199"/>
      <c r="BI249" s="279"/>
      <c r="BJ249" s="279"/>
      <c r="BL249" s="199"/>
      <c r="BX249" s="172">
        <v>211</v>
      </c>
    </row>
    <row r="250" spans="1:76" s="171" customFormat="1" ht="23.25" customHeight="1">
      <c r="A250" s="199"/>
      <c r="F250" s="199"/>
      <c r="G250" s="198"/>
      <c r="H250" s="198"/>
      <c r="I250" s="198"/>
      <c r="J250" s="199"/>
      <c r="K250" s="199"/>
      <c r="L250" s="199"/>
      <c r="M250" s="220"/>
      <c r="N250" s="221"/>
      <c r="O250" s="221"/>
      <c r="P250" s="220"/>
      <c r="AF250" s="199"/>
      <c r="AG250" s="199"/>
      <c r="AH250" s="199"/>
      <c r="AI250" s="279"/>
      <c r="AJ250" s="199"/>
      <c r="AK250" s="199"/>
      <c r="AL250" s="199"/>
      <c r="AM250" s="199"/>
      <c r="AN250" s="199"/>
      <c r="AO250" s="199"/>
      <c r="AP250" s="199"/>
      <c r="AQ250" s="199"/>
      <c r="AR250" s="199"/>
      <c r="AS250" s="199"/>
      <c r="AT250" s="199"/>
      <c r="AU250" s="199"/>
      <c r="AV250" s="199"/>
      <c r="AW250" s="199"/>
      <c r="AX250" s="199"/>
      <c r="AY250" s="199"/>
      <c r="AZ250" s="199"/>
      <c r="BA250" s="199"/>
      <c r="BB250" s="199"/>
      <c r="BF250" s="199"/>
      <c r="BG250" s="199"/>
      <c r="BI250" s="279"/>
      <c r="BJ250" s="279"/>
      <c r="BL250" s="199"/>
      <c r="BX250" s="172">
        <v>212</v>
      </c>
    </row>
    <row r="251" spans="1:76" s="171" customFormat="1" ht="23.25" customHeight="1">
      <c r="A251" s="199"/>
      <c r="F251" s="199"/>
      <c r="G251" s="198"/>
      <c r="H251" s="198"/>
      <c r="I251" s="198"/>
      <c r="J251" s="199"/>
      <c r="K251" s="199"/>
      <c r="L251" s="199"/>
      <c r="M251" s="220"/>
      <c r="N251" s="221"/>
      <c r="O251" s="221"/>
      <c r="P251" s="220"/>
      <c r="AF251" s="199"/>
      <c r="AG251" s="199"/>
      <c r="AH251" s="199"/>
      <c r="AI251" s="279"/>
      <c r="AJ251" s="199"/>
      <c r="AK251" s="199"/>
      <c r="AL251" s="199"/>
      <c r="AM251" s="199"/>
      <c r="AN251" s="199"/>
      <c r="AO251" s="199"/>
      <c r="AP251" s="199"/>
      <c r="AQ251" s="199"/>
      <c r="AR251" s="199"/>
      <c r="AS251" s="199"/>
      <c r="AT251" s="199"/>
      <c r="AU251" s="199"/>
      <c r="AV251" s="199"/>
      <c r="AW251" s="199"/>
      <c r="AX251" s="199"/>
      <c r="AY251" s="199"/>
      <c r="AZ251" s="199"/>
      <c r="BA251" s="199"/>
      <c r="BB251" s="199"/>
      <c r="BF251" s="199"/>
      <c r="BG251" s="199"/>
      <c r="BI251" s="279"/>
      <c r="BJ251" s="279"/>
      <c r="BL251" s="199"/>
      <c r="BX251" s="172">
        <v>213</v>
      </c>
    </row>
    <row r="252" spans="1:76" s="171" customFormat="1" ht="23.25" customHeight="1">
      <c r="A252" s="199"/>
      <c r="F252" s="199"/>
      <c r="G252" s="198"/>
      <c r="H252" s="198"/>
      <c r="I252" s="198"/>
      <c r="J252" s="199"/>
      <c r="K252" s="199"/>
      <c r="L252" s="199"/>
      <c r="M252" s="220"/>
      <c r="N252" s="221"/>
      <c r="O252" s="221"/>
      <c r="P252" s="220"/>
      <c r="AF252" s="199"/>
      <c r="AG252" s="199"/>
      <c r="AH252" s="199"/>
      <c r="AI252" s="279"/>
      <c r="AJ252" s="199"/>
      <c r="AK252" s="199"/>
      <c r="AL252" s="199"/>
      <c r="AM252" s="199"/>
      <c r="AN252" s="199"/>
      <c r="AO252" s="199"/>
      <c r="AP252" s="199"/>
      <c r="AQ252" s="199"/>
      <c r="AR252" s="199"/>
      <c r="AS252" s="199"/>
      <c r="AT252" s="199"/>
      <c r="AU252" s="199"/>
      <c r="AV252" s="199"/>
      <c r="AW252" s="199"/>
      <c r="AX252" s="199"/>
      <c r="AY252" s="199"/>
      <c r="AZ252" s="199"/>
      <c r="BA252" s="199"/>
      <c r="BB252" s="199"/>
      <c r="BF252" s="199"/>
      <c r="BG252" s="199"/>
      <c r="BI252" s="279"/>
      <c r="BJ252" s="279"/>
      <c r="BL252" s="199"/>
      <c r="BX252" s="172">
        <v>214</v>
      </c>
    </row>
    <row r="253" spans="1:76" s="171" customFormat="1" ht="23.25" customHeight="1">
      <c r="A253" s="199"/>
      <c r="F253" s="199"/>
      <c r="G253" s="198"/>
      <c r="H253" s="198"/>
      <c r="I253" s="198"/>
      <c r="J253" s="199"/>
      <c r="K253" s="199"/>
      <c r="L253" s="199"/>
      <c r="M253" s="220"/>
      <c r="N253" s="221"/>
      <c r="O253" s="221"/>
      <c r="P253" s="220"/>
      <c r="AF253" s="199"/>
      <c r="AG253" s="199"/>
      <c r="AH253" s="199"/>
      <c r="AI253" s="279"/>
      <c r="AJ253" s="199"/>
      <c r="AK253" s="199"/>
      <c r="AL253" s="199"/>
      <c r="AM253" s="199"/>
      <c r="AN253" s="199"/>
      <c r="AO253" s="199"/>
      <c r="AP253" s="199"/>
      <c r="AQ253" s="199"/>
      <c r="AR253" s="199"/>
      <c r="AS253" s="199"/>
      <c r="AT253" s="199"/>
      <c r="AU253" s="199"/>
      <c r="AV253" s="199"/>
      <c r="AW253" s="199"/>
      <c r="AX253" s="199"/>
      <c r="AY253" s="199"/>
      <c r="AZ253" s="199"/>
      <c r="BA253" s="199"/>
      <c r="BB253" s="199"/>
      <c r="BF253" s="199"/>
      <c r="BG253" s="199"/>
      <c r="BI253" s="279"/>
      <c r="BJ253" s="279"/>
      <c r="BL253" s="199"/>
      <c r="BX253" s="172">
        <v>215</v>
      </c>
    </row>
    <row r="254" spans="1:76" s="171" customFormat="1" ht="23.25" customHeight="1">
      <c r="A254" s="199"/>
      <c r="F254" s="199"/>
      <c r="G254" s="198"/>
      <c r="H254" s="198"/>
      <c r="I254" s="198"/>
      <c r="J254" s="199"/>
      <c r="K254" s="199"/>
      <c r="L254" s="199"/>
      <c r="M254" s="220"/>
      <c r="N254" s="221"/>
      <c r="O254" s="221"/>
      <c r="P254" s="220"/>
      <c r="AF254" s="199"/>
      <c r="AG254" s="199"/>
      <c r="AH254" s="199"/>
      <c r="AI254" s="279"/>
      <c r="AJ254" s="199"/>
      <c r="AK254" s="199"/>
      <c r="AL254" s="199"/>
      <c r="AM254" s="199"/>
      <c r="AN254" s="199"/>
      <c r="AO254" s="199"/>
      <c r="AP254" s="199"/>
      <c r="AQ254" s="199"/>
      <c r="AR254" s="199"/>
      <c r="AS254" s="199"/>
      <c r="AT254" s="199"/>
      <c r="AU254" s="199"/>
      <c r="AV254" s="199"/>
      <c r="AW254" s="199"/>
      <c r="AX254" s="199"/>
      <c r="AY254" s="199"/>
      <c r="AZ254" s="199"/>
      <c r="BA254" s="199"/>
      <c r="BB254" s="199"/>
      <c r="BF254" s="199"/>
      <c r="BG254" s="199"/>
      <c r="BI254" s="279"/>
      <c r="BJ254" s="279"/>
      <c r="BL254" s="199"/>
      <c r="BX254" s="172">
        <v>216</v>
      </c>
    </row>
    <row r="255" spans="1:76" s="171" customFormat="1" ht="23.25" customHeight="1">
      <c r="A255" s="199"/>
      <c r="F255" s="199"/>
      <c r="G255" s="198"/>
      <c r="H255" s="198"/>
      <c r="I255" s="198"/>
      <c r="J255" s="199"/>
      <c r="K255" s="199"/>
      <c r="L255" s="199"/>
      <c r="M255" s="220"/>
      <c r="N255" s="221"/>
      <c r="O255" s="221"/>
      <c r="P255" s="220"/>
      <c r="AF255" s="199"/>
      <c r="AG255" s="199"/>
      <c r="AH255" s="199"/>
      <c r="AI255" s="279"/>
      <c r="AJ255" s="199"/>
      <c r="AK255" s="199"/>
      <c r="AL255" s="199"/>
      <c r="AM255" s="199"/>
      <c r="AN255" s="199"/>
      <c r="AO255" s="199"/>
      <c r="AP255" s="199"/>
      <c r="AQ255" s="199"/>
      <c r="AR255" s="199"/>
      <c r="AS255" s="199"/>
      <c r="AT255" s="199"/>
      <c r="AU255" s="199"/>
      <c r="AV255" s="199"/>
      <c r="AW255" s="199"/>
      <c r="AX255" s="199"/>
      <c r="AY255" s="199"/>
      <c r="AZ255" s="199"/>
      <c r="BA255" s="199"/>
      <c r="BB255" s="199"/>
      <c r="BF255" s="199"/>
      <c r="BG255" s="199"/>
      <c r="BI255" s="279"/>
      <c r="BJ255" s="279"/>
      <c r="BL255" s="199"/>
      <c r="BX255" s="172">
        <v>217</v>
      </c>
    </row>
    <row r="256" spans="1:76" s="171" customFormat="1" ht="23.25" customHeight="1">
      <c r="A256" s="199"/>
      <c r="F256" s="199"/>
      <c r="G256" s="198"/>
      <c r="H256" s="198"/>
      <c r="I256" s="198"/>
      <c r="J256" s="199"/>
      <c r="K256" s="199"/>
      <c r="L256" s="199"/>
      <c r="M256" s="220"/>
      <c r="N256" s="221"/>
      <c r="O256" s="221"/>
      <c r="P256" s="220"/>
      <c r="AF256" s="199"/>
      <c r="AG256" s="199"/>
      <c r="AH256" s="199"/>
      <c r="AI256" s="279"/>
      <c r="AJ256" s="199"/>
      <c r="AK256" s="199"/>
      <c r="AL256" s="199"/>
      <c r="AM256" s="199"/>
      <c r="AN256" s="199"/>
      <c r="AO256" s="199"/>
      <c r="AP256" s="199"/>
      <c r="AQ256" s="199"/>
      <c r="AR256" s="199"/>
      <c r="AS256" s="199"/>
      <c r="AT256" s="199"/>
      <c r="AU256" s="199"/>
      <c r="AV256" s="199"/>
      <c r="AW256" s="199"/>
      <c r="AX256" s="199"/>
      <c r="AY256" s="199"/>
      <c r="AZ256" s="199"/>
      <c r="BA256" s="199"/>
      <c r="BB256" s="199"/>
      <c r="BF256" s="199"/>
      <c r="BG256" s="199"/>
      <c r="BI256" s="279"/>
      <c r="BJ256" s="279"/>
      <c r="BL256" s="199"/>
      <c r="BX256" s="172">
        <v>218</v>
      </c>
    </row>
    <row r="257" spans="1:80" s="171" customFormat="1" ht="23.25" customHeight="1">
      <c r="A257" s="199"/>
      <c r="F257" s="199"/>
      <c r="G257" s="198"/>
      <c r="H257" s="198"/>
      <c r="I257" s="198"/>
      <c r="J257" s="199"/>
      <c r="K257" s="199"/>
      <c r="L257" s="199"/>
      <c r="M257" s="220"/>
      <c r="N257" s="221"/>
      <c r="O257" s="221"/>
      <c r="P257" s="220"/>
      <c r="AF257" s="199"/>
      <c r="AG257" s="199"/>
      <c r="AH257" s="199"/>
      <c r="AI257" s="279"/>
      <c r="AJ257" s="199"/>
      <c r="AK257" s="199"/>
      <c r="AL257" s="199"/>
      <c r="AM257" s="199"/>
      <c r="AN257" s="199"/>
      <c r="AO257" s="199"/>
      <c r="AP257" s="199"/>
      <c r="AQ257" s="199"/>
      <c r="AR257" s="199"/>
      <c r="AS257" s="199"/>
      <c r="AT257" s="199"/>
      <c r="AU257" s="199"/>
      <c r="AV257" s="199"/>
      <c r="AW257" s="199"/>
      <c r="AX257" s="199"/>
      <c r="AY257" s="199"/>
      <c r="AZ257" s="199"/>
      <c r="BA257" s="199"/>
      <c r="BB257" s="199"/>
      <c r="BF257" s="199"/>
      <c r="BG257" s="199"/>
      <c r="BI257" s="279"/>
      <c r="BJ257" s="279"/>
      <c r="BL257" s="199"/>
      <c r="BX257" s="172">
        <v>219</v>
      </c>
    </row>
    <row r="258" spans="1:80" s="171" customFormat="1" ht="23.25" customHeight="1">
      <c r="A258" s="199"/>
      <c r="F258" s="199"/>
      <c r="G258" s="198"/>
      <c r="H258" s="198"/>
      <c r="I258" s="198"/>
      <c r="J258" s="199"/>
      <c r="K258" s="199"/>
      <c r="L258" s="199"/>
      <c r="M258" s="220"/>
      <c r="N258" s="221"/>
      <c r="O258" s="221"/>
      <c r="P258" s="220"/>
      <c r="AF258" s="199"/>
      <c r="AG258" s="199"/>
      <c r="AH258" s="199"/>
      <c r="AI258" s="279"/>
      <c r="AJ258" s="199"/>
      <c r="AK258" s="199"/>
      <c r="AL258" s="199"/>
      <c r="AM258" s="199"/>
      <c r="AN258" s="199"/>
      <c r="AO258" s="199"/>
      <c r="AP258" s="199"/>
      <c r="AQ258" s="199"/>
      <c r="AR258" s="199"/>
      <c r="AS258" s="199"/>
      <c r="AT258" s="199"/>
      <c r="AU258" s="199"/>
      <c r="AV258" s="199"/>
      <c r="AW258" s="199"/>
      <c r="AX258" s="199"/>
      <c r="AY258" s="199"/>
      <c r="AZ258" s="199"/>
      <c r="BA258" s="199"/>
      <c r="BB258" s="199"/>
      <c r="BF258" s="199"/>
      <c r="BG258" s="199"/>
      <c r="BI258" s="279"/>
      <c r="BJ258" s="279"/>
      <c r="BL258" s="199"/>
      <c r="BX258" s="172">
        <v>220</v>
      </c>
    </row>
    <row r="259" spans="1:80" s="171" customFormat="1" ht="23.25" customHeight="1">
      <c r="A259" s="199"/>
      <c r="F259" s="199"/>
      <c r="G259" s="198"/>
      <c r="H259" s="198"/>
      <c r="I259" s="198"/>
      <c r="J259" s="199"/>
      <c r="K259" s="199"/>
      <c r="L259" s="199"/>
      <c r="M259" s="220"/>
      <c r="N259" s="221"/>
      <c r="O259" s="221"/>
      <c r="P259" s="220"/>
      <c r="AF259" s="199"/>
      <c r="AG259" s="199"/>
      <c r="AH259" s="199"/>
      <c r="AI259" s="279"/>
      <c r="AJ259" s="199"/>
      <c r="AK259" s="199"/>
      <c r="AL259" s="199"/>
      <c r="AM259" s="199"/>
      <c r="AN259" s="199"/>
      <c r="AO259" s="199"/>
      <c r="AP259" s="199"/>
      <c r="AQ259" s="199"/>
      <c r="AR259" s="199"/>
      <c r="AS259" s="199"/>
      <c r="AT259" s="199"/>
      <c r="AU259" s="199"/>
      <c r="AV259" s="199"/>
      <c r="AW259" s="199"/>
      <c r="AX259" s="199"/>
      <c r="AY259" s="199"/>
      <c r="AZ259" s="199"/>
      <c r="BA259" s="199"/>
      <c r="BB259" s="199"/>
      <c r="BF259" s="199"/>
      <c r="BG259" s="199"/>
      <c r="BI259" s="279"/>
      <c r="BJ259" s="279"/>
      <c r="BL259" s="199"/>
      <c r="BX259" s="172">
        <v>221</v>
      </c>
    </row>
    <row r="260" spans="1:80" s="171" customFormat="1" ht="23.25" customHeight="1">
      <c r="A260" s="199"/>
      <c r="F260" s="199"/>
      <c r="G260" s="198"/>
      <c r="H260" s="198"/>
      <c r="I260" s="198"/>
      <c r="J260" s="199"/>
      <c r="K260" s="199"/>
      <c r="L260" s="199"/>
      <c r="M260" s="220"/>
      <c r="N260" s="221"/>
      <c r="O260" s="221"/>
      <c r="P260" s="220"/>
      <c r="AF260" s="199"/>
      <c r="AG260" s="199"/>
      <c r="AH260" s="199"/>
      <c r="AI260" s="279"/>
      <c r="AJ260" s="199"/>
      <c r="AK260" s="199"/>
      <c r="AL260" s="199"/>
      <c r="AM260" s="199"/>
      <c r="AN260" s="199"/>
      <c r="AO260" s="199"/>
      <c r="AP260" s="199"/>
      <c r="AQ260" s="199"/>
      <c r="AR260" s="199"/>
      <c r="AS260" s="199"/>
      <c r="AT260" s="199"/>
      <c r="AU260" s="199"/>
      <c r="AV260" s="199"/>
      <c r="AW260" s="199"/>
      <c r="AX260" s="199"/>
      <c r="AY260" s="199"/>
      <c r="AZ260" s="199"/>
      <c r="BA260" s="199"/>
      <c r="BB260" s="199"/>
      <c r="BF260" s="199"/>
      <c r="BG260" s="199"/>
      <c r="BI260" s="279"/>
      <c r="BJ260" s="279"/>
      <c r="BL260" s="199"/>
      <c r="BX260" s="172">
        <v>222</v>
      </c>
    </row>
    <row r="261" spans="1:80" s="171" customFormat="1" ht="23.25" customHeight="1">
      <c r="A261" s="199"/>
      <c r="F261" s="199"/>
      <c r="G261" s="198"/>
      <c r="H261" s="198"/>
      <c r="I261" s="198"/>
      <c r="J261" s="199"/>
      <c r="K261" s="199"/>
      <c r="L261" s="199"/>
      <c r="M261" s="220"/>
      <c r="N261" s="221"/>
      <c r="O261" s="221"/>
      <c r="P261" s="220"/>
      <c r="AF261" s="199"/>
      <c r="AG261" s="199"/>
      <c r="AH261" s="199"/>
      <c r="AI261" s="279"/>
      <c r="AJ261" s="199"/>
      <c r="AK261" s="199"/>
      <c r="AL261" s="199"/>
      <c r="AM261" s="199"/>
      <c r="AN261" s="199"/>
      <c r="AO261" s="199"/>
      <c r="AP261" s="199"/>
      <c r="AQ261" s="199"/>
      <c r="AR261" s="199"/>
      <c r="AS261" s="199"/>
      <c r="AT261" s="199"/>
      <c r="AU261" s="199"/>
      <c r="AV261" s="199"/>
      <c r="AW261" s="199"/>
      <c r="AX261" s="199"/>
      <c r="AY261" s="199"/>
      <c r="AZ261" s="199"/>
      <c r="BA261" s="199"/>
      <c r="BB261" s="199"/>
      <c r="BF261" s="199"/>
      <c r="BG261" s="199"/>
      <c r="BI261" s="279"/>
      <c r="BJ261" s="279"/>
      <c r="BL261" s="199"/>
      <c r="BX261" s="172">
        <v>223</v>
      </c>
    </row>
    <row r="262" spans="1:80" s="171" customFormat="1" ht="23.25" customHeight="1">
      <c r="A262" s="199"/>
      <c r="F262" s="199"/>
      <c r="G262" s="198"/>
      <c r="H262" s="198"/>
      <c r="I262" s="198"/>
      <c r="J262" s="199"/>
      <c r="K262" s="199"/>
      <c r="L262" s="199"/>
      <c r="M262" s="220"/>
      <c r="N262" s="221"/>
      <c r="O262" s="221"/>
      <c r="P262" s="220"/>
      <c r="AF262" s="199"/>
      <c r="AG262" s="199"/>
      <c r="AH262" s="199"/>
      <c r="AI262" s="279"/>
      <c r="AJ262" s="199"/>
      <c r="AK262" s="199"/>
      <c r="AL262" s="199"/>
      <c r="AM262" s="199"/>
      <c r="AN262" s="199"/>
      <c r="AO262" s="199"/>
      <c r="AP262" s="199"/>
      <c r="AQ262" s="199"/>
      <c r="AR262" s="199"/>
      <c r="AS262" s="199"/>
      <c r="AT262" s="199"/>
      <c r="AU262" s="199"/>
      <c r="AV262" s="199"/>
      <c r="AW262" s="199"/>
      <c r="AX262" s="199"/>
      <c r="AY262" s="199"/>
      <c r="AZ262" s="199"/>
      <c r="BA262" s="199"/>
      <c r="BB262" s="199"/>
      <c r="BF262" s="199"/>
      <c r="BG262" s="199"/>
      <c r="BI262" s="279"/>
      <c r="BJ262" s="279"/>
      <c r="BL262" s="199"/>
      <c r="BX262" s="172">
        <v>224</v>
      </c>
    </row>
    <row r="263" spans="1:80" ht="23.25" customHeight="1">
      <c r="BM263" s="171"/>
      <c r="BN263" s="171"/>
      <c r="BO263" s="171"/>
      <c r="BP263" s="171"/>
      <c r="BQ263" s="171"/>
      <c r="BR263" s="171"/>
      <c r="BS263" s="171"/>
      <c r="BT263" s="171"/>
      <c r="BU263" s="171"/>
      <c r="BV263" s="171"/>
      <c r="BW263" s="171"/>
      <c r="BX263" s="172">
        <v>225</v>
      </c>
      <c r="BY263" s="171"/>
      <c r="BZ263" s="171"/>
      <c r="CA263" s="171"/>
      <c r="CB263" s="171"/>
    </row>
    <row r="264" spans="1:80" ht="23.25" customHeight="1">
      <c r="BM264" s="171"/>
      <c r="BN264" s="171"/>
      <c r="BO264" s="171"/>
      <c r="BP264" s="171"/>
      <c r="BQ264" s="171"/>
      <c r="BR264" s="171"/>
      <c r="BS264" s="171"/>
      <c r="BT264" s="171"/>
      <c r="BU264" s="171"/>
      <c r="BV264" s="171"/>
      <c r="BW264" s="171"/>
      <c r="BX264" s="172">
        <v>226</v>
      </c>
      <c r="BY264" s="171"/>
      <c r="BZ264" s="171"/>
      <c r="CA264" s="171"/>
      <c r="CB264" s="171"/>
    </row>
    <row r="265" spans="1:80" ht="23.25" customHeight="1">
      <c r="BM265" s="171"/>
      <c r="BN265" s="171"/>
      <c r="BO265" s="171"/>
      <c r="BP265" s="171"/>
      <c r="BQ265" s="171"/>
      <c r="BR265" s="171"/>
      <c r="BS265" s="171"/>
      <c r="BT265" s="171"/>
      <c r="BU265" s="171"/>
      <c r="BV265" s="171"/>
      <c r="BW265" s="171"/>
      <c r="BX265" s="172">
        <v>227</v>
      </c>
      <c r="BY265" s="171"/>
      <c r="BZ265" s="171"/>
      <c r="CA265" s="171"/>
      <c r="CB265" s="171"/>
    </row>
    <row r="266" spans="1:80" ht="23.25" customHeight="1">
      <c r="BM266" s="171"/>
      <c r="BN266" s="171"/>
      <c r="BO266" s="171"/>
      <c r="BP266" s="171"/>
      <c r="BQ266" s="171"/>
      <c r="BR266" s="171"/>
      <c r="BS266" s="171"/>
      <c r="BT266" s="171"/>
      <c r="BU266" s="171"/>
      <c r="BV266" s="171"/>
      <c r="BW266" s="171"/>
      <c r="BX266" s="172">
        <v>228</v>
      </c>
      <c r="BY266" s="171"/>
      <c r="BZ266" s="171"/>
      <c r="CA266" s="171"/>
      <c r="CB266" s="171"/>
    </row>
    <row r="267" spans="1:80" ht="23.25" customHeight="1">
      <c r="BM267" s="171"/>
      <c r="BN267" s="171"/>
      <c r="BO267" s="171"/>
      <c r="BP267" s="171"/>
      <c r="BQ267" s="171"/>
      <c r="BR267" s="171"/>
      <c r="BS267" s="171"/>
      <c r="BT267" s="171"/>
      <c r="BU267" s="171"/>
      <c r="BV267" s="171"/>
      <c r="BW267" s="171"/>
      <c r="BX267" s="172">
        <v>229</v>
      </c>
      <c r="BY267" s="171"/>
      <c r="BZ267" s="171"/>
      <c r="CA267" s="171"/>
      <c r="CB267" s="171"/>
    </row>
    <row r="268" spans="1:80" ht="23.25" customHeight="1">
      <c r="BM268" s="171"/>
      <c r="BN268" s="171"/>
      <c r="BO268" s="171"/>
      <c r="BP268" s="171"/>
      <c r="BQ268" s="171"/>
      <c r="BR268" s="171"/>
      <c r="BS268" s="171"/>
      <c r="BT268" s="171"/>
      <c r="BU268" s="171"/>
      <c r="BV268" s="171"/>
      <c r="BW268" s="171"/>
      <c r="BX268" s="172">
        <v>230</v>
      </c>
      <c r="BY268" s="171"/>
      <c r="BZ268" s="171"/>
      <c r="CA268" s="171"/>
      <c r="CB268" s="171"/>
    </row>
    <row r="269" spans="1:80" ht="23.25" customHeight="1">
      <c r="BM269" s="171"/>
      <c r="BN269" s="171"/>
      <c r="BO269" s="171"/>
      <c r="BP269" s="171"/>
      <c r="BQ269" s="171"/>
      <c r="BR269" s="171"/>
      <c r="BS269" s="171"/>
      <c r="BT269" s="171"/>
      <c r="BU269" s="171"/>
      <c r="BV269" s="171"/>
      <c r="BW269" s="171"/>
      <c r="BX269" s="172">
        <v>231</v>
      </c>
      <c r="BY269" s="171"/>
      <c r="BZ269" s="171"/>
      <c r="CA269" s="171"/>
      <c r="CB269" s="171"/>
    </row>
    <row r="270" spans="1:80" ht="23.25" customHeight="1">
      <c r="BM270" s="171"/>
      <c r="BN270" s="171"/>
      <c r="BO270" s="171"/>
      <c r="BP270" s="171"/>
      <c r="BQ270" s="171"/>
      <c r="BR270" s="171"/>
      <c r="BS270" s="171"/>
      <c r="BT270" s="171"/>
      <c r="BU270" s="171"/>
      <c r="BV270" s="171"/>
      <c r="BW270" s="171"/>
      <c r="BX270" s="172">
        <v>232</v>
      </c>
      <c r="BY270" s="171"/>
      <c r="BZ270" s="171"/>
      <c r="CA270" s="171"/>
      <c r="CB270" s="171"/>
    </row>
    <row r="271" spans="1:80" ht="23.25" customHeight="1">
      <c r="BM271" s="171"/>
      <c r="BN271" s="171"/>
      <c r="BO271" s="171"/>
      <c r="BP271" s="171"/>
      <c r="BQ271" s="171"/>
      <c r="BR271" s="171"/>
      <c r="BS271" s="171"/>
      <c r="BT271" s="171"/>
      <c r="BU271" s="171"/>
      <c r="BV271" s="171"/>
      <c r="BW271" s="171"/>
      <c r="BX271" s="172">
        <v>233</v>
      </c>
      <c r="BY271" s="171"/>
      <c r="BZ271" s="171"/>
      <c r="CA271" s="171"/>
      <c r="CB271" s="171"/>
    </row>
    <row r="272" spans="1:80" ht="23.25" customHeight="1">
      <c r="BM272" s="171"/>
      <c r="BN272" s="171"/>
      <c r="BO272" s="171"/>
      <c r="BP272" s="171"/>
      <c r="BQ272" s="171"/>
      <c r="BR272" s="171"/>
      <c r="BS272" s="171"/>
      <c r="BT272" s="171"/>
      <c r="BU272" s="171"/>
      <c r="BV272" s="171"/>
      <c r="BW272" s="171"/>
      <c r="BX272" s="172">
        <v>234</v>
      </c>
      <c r="BY272" s="171"/>
      <c r="BZ272" s="171"/>
      <c r="CA272" s="171"/>
    </row>
    <row r="273" spans="65:79" ht="23.25" customHeight="1">
      <c r="BM273" s="171"/>
      <c r="BN273" s="171"/>
      <c r="BO273" s="171"/>
      <c r="BP273" s="171"/>
      <c r="BQ273" s="171"/>
      <c r="BR273" s="171"/>
      <c r="BS273" s="171"/>
      <c r="BT273" s="171"/>
      <c r="BU273" s="171"/>
      <c r="BV273" s="171"/>
      <c r="BW273" s="171"/>
      <c r="BX273" s="172">
        <v>235</v>
      </c>
      <c r="BY273" s="171"/>
      <c r="BZ273" s="171"/>
      <c r="CA273" s="171"/>
    </row>
    <row r="274" spans="65:79" ht="23.25" customHeight="1">
      <c r="BM274" s="171"/>
      <c r="BN274" s="171"/>
      <c r="BO274" s="171"/>
      <c r="BP274" s="171"/>
      <c r="BQ274" s="171"/>
      <c r="BR274" s="171"/>
      <c r="BS274" s="171"/>
      <c r="BT274" s="171"/>
      <c r="BU274" s="171"/>
      <c r="BV274" s="171"/>
      <c r="BW274" s="171"/>
      <c r="BX274" s="172">
        <v>236</v>
      </c>
      <c r="BY274" s="171"/>
      <c r="BZ274" s="171"/>
      <c r="CA274" s="171"/>
    </row>
    <row r="275" spans="65:79" ht="23.25" customHeight="1">
      <c r="BM275" s="171"/>
      <c r="BN275" s="171"/>
      <c r="BO275" s="171"/>
      <c r="BP275" s="171"/>
      <c r="BQ275" s="171"/>
      <c r="BR275" s="171"/>
      <c r="BS275" s="171"/>
      <c r="BT275" s="171"/>
      <c r="BU275" s="171"/>
      <c r="BV275" s="171"/>
      <c r="BW275" s="171"/>
      <c r="BX275" s="172">
        <v>237</v>
      </c>
      <c r="BY275" s="171"/>
      <c r="BZ275" s="171"/>
      <c r="CA275" s="171"/>
    </row>
    <row r="276" spans="65:79" ht="23.25" customHeight="1">
      <c r="BM276" s="171"/>
      <c r="BN276" s="171"/>
      <c r="BO276" s="171"/>
      <c r="BP276" s="171"/>
      <c r="BQ276" s="171"/>
      <c r="BR276" s="171"/>
      <c r="BS276" s="171"/>
      <c r="BT276" s="171"/>
      <c r="BU276" s="171"/>
      <c r="BV276" s="171"/>
      <c r="BW276" s="171"/>
      <c r="BX276" s="172">
        <v>238</v>
      </c>
      <c r="BY276" s="171"/>
      <c r="BZ276" s="171"/>
      <c r="CA276" s="171"/>
    </row>
    <row r="277" spans="65:79" ht="23.25" customHeight="1">
      <c r="BM277" s="171"/>
      <c r="BN277" s="171"/>
      <c r="BO277" s="171"/>
      <c r="BP277" s="171"/>
      <c r="BQ277" s="171"/>
      <c r="BR277" s="171"/>
      <c r="BS277" s="171"/>
      <c r="BT277" s="171"/>
      <c r="BU277" s="171"/>
      <c r="BV277" s="171"/>
      <c r="BW277" s="171"/>
      <c r="BX277" s="172">
        <v>239</v>
      </c>
      <c r="BY277" s="171"/>
      <c r="BZ277" s="171"/>
      <c r="CA277" s="171"/>
    </row>
    <row r="278" spans="65:79" ht="23.25" customHeight="1">
      <c r="BM278" s="171"/>
      <c r="BN278" s="171"/>
      <c r="BO278" s="171"/>
      <c r="BP278" s="171"/>
      <c r="BQ278" s="171"/>
      <c r="BR278" s="171"/>
      <c r="BS278" s="171"/>
      <c r="BT278" s="171"/>
      <c r="BU278" s="171"/>
      <c r="BV278" s="171"/>
      <c r="BW278" s="171"/>
      <c r="BX278" s="172">
        <v>240</v>
      </c>
      <c r="BY278" s="171"/>
      <c r="BZ278" s="171"/>
      <c r="CA278" s="171"/>
    </row>
    <row r="279" spans="65:79" ht="23.25" customHeight="1">
      <c r="BM279" s="171"/>
      <c r="BN279" s="171"/>
      <c r="BO279" s="171"/>
      <c r="BP279" s="171"/>
      <c r="BQ279" s="171"/>
      <c r="BR279" s="171"/>
      <c r="BS279" s="171"/>
      <c r="BT279" s="171"/>
      <c r="BU279" s="171"/>
      <c r="BV279" s="171"/>
      <c r="BW279" s="171"/>
      <c r="BX279" s="172">
        <v>241</v>
      </c>
      <c r="BY279" s="171"/>
      <c r="BZ279" s="171"/>
      <c r="CA279" s="171"/>
    </row>
    <row r="280" spans="65:79" ht="23.25" customHeight="1">
      <c r="BM280" s="171"/>
      <c r="BN280" s="171"/>
      <c r="BO280" s="171"/>
      <c r="BP280" s="171"/>
      <c r="BQ280" s="171"/>
      <c r="BR280" s="171"/>
      <c r="BS280" s="171"/>
      <c r="BT280" s="171"/>
      <c r="BU280" s="171"/>
      <c r="BV280" s="171"/>
      <c r="BW280" s="171"/>
      <c r="BX280" s="172">
        <v>242</v>
      </c>
      <c r="BY280" s="171"/>
      <c r="BZ280" s="171"/>
      <c r="CA280" s="171"/>
    </row>
    <row r="281" spans="65:79" ht="23.25" customHeight="1">
      <c r="BM281" s="171"/>
      <c r="BN281" s="171"/>
      <c r="BO281" s="171"/>
      <c r="BP281" s="171"/>
      <c r="BQ281" s="171"/>
      <c r="BR281" s="171"/>
      <c r="BS281" s="171"/>
      <c r="BT281" s="171"/>
      <c r="BU281" s="171"/>
      <c r="BV281" s="171"/>
      <c r="BW281" s="171"/>
      <c r="BX281" s="172">
        <v>243</v>
      </c>
      <c r="BY281" s="171"/>
      <c r="BZ281" s="171"/>
      <c r="CA281" s="171"/>
    </row>
    <row r="282" spans="65:79" ht="23.25" customHeight="1">
      <c r="BM282" s="171"/>
      <c r="BN282" s="171"/>
      <c r="BO282" s="171"/>
      <c r="BP282" s="171"/>
      <c r="BQ282" s="171"/>
      <c r="BR282" s="171"/>
      <c r="BS282" s="171"/>
      <c r="BT282" s="171"/>
      <c r="BU282" s="171"/>
      <c r="BV282" s="171"/>
      <c r="BW282" s="171"/>
      <c r="BX282" s="172">
        <v>244</v>
      </c>
      <c r="BY282" s="171"/>
      <c r="BZ282" s="171"/>
      <c r="CA282" s="171"/>
    </row>
    <row r="283" spans="65:79" ht="23.25" customHeight="1">
      <c r="BM283" s="171"/>
      <c r="BN283" s="171"/>
      <c r="BO283" s="171"/>
      <c r="BP283" s="171"/>
      <c r="BQ283" s="171"/>
      <c r="BR283" s="171"/>
      <c r="BS283" s="171"/>
      <c r="BT283" s="171"/>
      <c r="BU283" s="171"/>
      <c r="BV283" s="171"/>
      <c r="BW283" s="171"/>
      <c r="BX283" s="172">
        <v>245</v>
      </c>
      <c r="BY283" s="171"/>
      <c r="BZ283" s="171"/>
      <c r="CA283" s="171"/>
    </row>
    <row r="284" spans="65:79" ht="23.25" customHeight="1">
      <c r="BM284" s="171"/>
      <c r="BN284" s="171"/>
      <c r="BO284" s="171"/>
      <c r="BP284" s="171"/>
      <c r="BQ284" s="171"/>
      <c r="BR284" s="171"/>
      <c r="BS284" s="171"/>
      <c r="BT284" s="171"/>
      <c r="BU284" s="171"/>
      <c r="BV284" s="171"/>
      <c r="BW284" s="171"/>
      <c r="BX284" s="172">
        <v>246</v>
      </c>
      <c r="BY284" s="171"/>
      <c r="BZ284" s="171"/>
      <c r="CA284" s="171"/>
    </row>
    <row r="285" spans="65:79" ht="23.25" customHeight="1">
      <c r="BM285" s="171"/>
      <c r="BN285" s="171"/>
      <c r="BO285" s="171"/>
      <c r="BP285" s="171"/>
      <c r="BQ285" s="171"/>
      <c r="BR285" s="171"/>
      <c r="BS285" s="171"/>
      <c r="BT285" s="171"/>
      <c r="BU285" s="171"/>
      <c r="BV285" s="171"/>
      <c r="BW285" s="171"/>
      <c r="BX285" s="172">
        <v>247</v>
      </c>
      <c r="BY285" s="171"/>
      <c r="BZ285" s="171"/>
      <c r="CA285" s="171"/>
    </row>
    <row r="286" spans="65:79" ht="23.25" customHeight="1">
      <c r="BM286" s="171"/>
      <c r="BN286" s="171"/>
      <c r="BO286" s="171"/>
      <c r="BP286" s="171"/>
      <c r="BQ286" s="171"/>
      <c r="BR286" s="171"/>
      <c r="BS286" s="171"/>
      <c r="BT286" s="171"/>
      <c r="BU286" s="171"/>
      <c r="BV286" s="171"/>
      <c r="BW286" s="171"/>
      <c r="BX286" s="172">
        <v>248</v>
      </c>
      <c r="BY286" s="171"/>
      <c r="BZ286" s="171"/>
      <c r="CA286" s="171"/>
    </row>
    <row r="287" spans="65:79" ht="23.25" customHeight="1">
      <c r="BM287" s="171"/>
      <c r="BN287" s="171"/>
      <c r="BO287" s="171"/>
      <c r="BP287" s="171"/>
      <c r="BQ287" s="171"/>
      <c r="BR287" s="171"/>
      <c r="BS287" s="171"/>
      <c r="BT287" s="171"/>
      <c r="BU287" s="171"/>
      <c r="BV287" s="171"/>
      <c r="BW287" s="171"/>
      <c r="BX287" s="172">
        <v>249</v>
      </c>
      <c r="BY287" s="171"/>
      <c r="BZ287" s="171"/>
      <c r="CA287" s="171"/>
    </row>
    <row r="288" spans="65:79" ht="23.25" customHeight="1">
      <c r="BM288" s="171"/>
      <c r="BN288" s="171"/>
      <c r="BO288" s="171"/>
      <c r="BP288" s="171"/>
      <c r="BQ288" s="171"/>
      <c r="BR288" s="171"/>
      <c r="BS288" s="171"/>
      <c r="BT288" s="171"/>
      <c r="BU288" s="171"/>
      <c r="BV288" s="171"/>
      <c r="BW288" s="171"/>
      <c r="BX288" s="172">
        <v>250</v>
      </c>
      <c r="BY288" s="171"/>
      <c r="BZ288" s="171"/>
      <c r="CA288" s="171"/>
    </row>
    <row r="289" spans="65:79" ht="23.25" customHeight="1">
      <c r="BM289" s="171"/>
      <c r="BN289" s="171"/>
      <c r="BO289" s="171"/>
      <c r="BP289" s="171"/>
      <c r="BQ289" s="171"/>
      <c r="BR289" s="171"/>
      <c r="BS289" s="171"/>
      <c r="BT289" s="171"/>
      <c r="BU289" s="171"/>
      <c r="BV289" s="171"/>
      <c r="BW289" s="171"/>
      <c r="BX289" s="172">
        <v>251</v>
      </c>
      <c r="BY289" s="171"/>
      <c r="BZ289" s="171"/>
      <c r="CA289" s="171"/>
    </row>
    <row r="290" spans="65:79" ht="23.25" customHeight="1">
      <c r="BM290" s="171"/>
      <c r="BN290" s="171"/>
      <c r="BO290" s="171"/>
      <c r="BP290" s="171"/>
      <c r="BQ290" s="171"/>
      <c r="BR290" s="171"/>
      <c r="BS290" s="171"/>
      <c r="BT290" s="171"/>
      <c r="BU290" s="171"/>
      <c r="BV290" s="171"/>
      <c r="BW290" s="171"/>
      <c r="BX290" s="172">
        <v>252</v>
      </c>
      <c r="BY290" s="171"/>
      <c r="BZ290" s="171"/>
      <c r="CA290" s="171"/>
    </row>
    <row r="291" spans="65:79" ht="23.25" customHeight="1">
      <c r="BM291" s="171"/>
      <c r="BN291" s="171"/>
      <c r="BO291" s="171"/>
      <c r="BP291" s="171"/>
      <c r="BQ291" s="171"/>
      <c r="BR291" s="171"/>
      <c r="BS291" s="171"/>
      <c r="BT291" s="171"/>
      <c r="BU291" s="171"/>
      <c r="BV291" s="171"/>
      <c r="BW291" s="171"/>
      <c r="BX291" s="172">
        <v>253</v>
      </c>
      <c r="BY291" s="171"/>
      <c r="BZ291" s="171"/>
      <c r="CA291" s="171"/>
    </row>
    <row r="292" spans="65:79" ht="23.25" customHeight="1">
      <c r="BM292" s="171"/>
      <c r="BN292" s="171"/>
      <c r="BO292" s="171"/>
      <c r="BP292" s="171"/>
      <c r="BQ292" s="171"/>
      <c r="BR292" s="171"/>
      <c r="BS292" s="171"/>
      <c r="BT292" s="171"/>
      <c r="BU292" s="171"/>
      <c r="BV292" s="171"/>
      <c r="BW292" s="171"/>
      <c r="BX292" s="172">
        <v>254</v>
      </c>
      <c r="BY292" s="171"/>
      <c r="BZ292" s="171"/>
      <c r="CA292" s="171"/>
    </row>
    <row r="293" spans="65:79" ht="23.25" customHeight="1">
      <c r="BM293" s="171"/>
      <c r="BN293" s="171"/>
      <c r="BO293" s="171"/>
      <c r="BP293" s="171"/>
      <c r="BQ293" s="171"/>
      <c r="BR293" s="171"/>
      <c r="BS293" s="171"/>
      <c r="BT293" s="171"/>
      <c r="BU293" s="171"/>
      <c r="BV293" s="171"/>
      <c r="BW293" s="171"/>
      <c r="BX293" s="172">
        <v>255</v>
      </c>
      <c r="BY293" s="171"/>
      <c r="BZ293" s="171"/>
      <c r="CA293" s="171"/>
    </row>
    <row r="294" spans="65:79" ht="23.25" customHeight="1">
      <c r="BM294" s="171"/>
      <c r="BN294" s="171"/>
      <c r="BO294" s="171"/>
      <c r="BP294" s="171"/>
      <c r="BQ294" s="171"/>
      <c r="BR294" s="171"/>
      <c r="BS294" s="171"/>
      <c r="BT294" s="171"/>
      <c r="BU294" s="171"/>
      <c r="BV294" s="171"/>
      <c r="BW294" s="171"/>
      <c r="BX294" s="172">
        <v>256</v>
      </c>
      <c r="BY294" s="171"/>
      <c r="BZ294" s="171"/>
      <c r="CA294" s="171"/>
    </row>
    <row r="295" spans="65:79" ht="23.25" customHeight="1">
      <c r="BM295" s="171"/>
      <c r="BN295" s="171"/>
      <c r="BO295" s="171"/>
      <c r="BP295" s="171"/>
      <c r="BQ295" s="171"/>
      <c r="BR295" s="171"/>
      <c r="BS295" s="171"/>
      <c r="BT295" s="171"/>
      <c r="BU295" s="171"/>
      <c r="BV295" s="171"/>
      <c r="BW295" s="171"/>
      <c r="BX295" s="171"/>
      <c r="BY295" s="171"/>
      <c r="BZ295" s="171"/>
      <c r="CA295" s="171"/>
    </row>
    <row r="296" spans="65:79" ht="23.25" customHeight="1">
      <c r="BM296" s="171"/>
      <c r="BN296" s="171"/>
      <c r="BO296" s="171"/>
      <c r="BP296" s="171"/>
      <c r="BQ296" s="171"/>
      <c r="BR296" s="171"/>
      <c r="BS296" s="171"/>
      <c r="BT296" s="171"/>
      <c r="BU296" s="171"/>
      <c r="BV296" s="171"/>
      <c r="BW296" s="171"/>
      <c r="BX296" s="171"/>
      <c r="BY296" s="171"/>
      <c r="BZ296" s="171"/>
      <c r="CA296" s="171"/>
    </row>
    <row r="297" spans="65:79" ht="23.25" customHeight="1">
      <c r="BM297" s="171"/>
      <c r="BN297" s="171"/>
      <c r="BO297" s="171"/>
      <c r="BP297" s="171"/>
      <c r="BQ297" s="171"/>
      <c r="BR297" s="171"/>
      <c r="BS297" s="171"/>
      <c r="BT297" s="171"/>
      <c r="BU297" s="171"/>
      <c r="BV297" s="171"/>
      <c r="BW297" s="171"/>
      <c r="BX297" s="171"/>
      <c r="BY297" s="171"/>
      <c r="BZ297" s="171"/>
      <c r="CA297" s="171"/>
    </row>
    <row r="298" spans="65:79" ht="23.25" customHeight="1">
      <c r="BM298" s="171"/>
      <c r="BN298" s="171"/>
      <c r="BO298" s="171"/>
      <c r="BP298" s="171"/>
      <c r="BQ298" s="171"/>
      <c r="BR298" s="171"/>
      <c r="BS298" s="171"/>
      <c r="BT298" s="171"/>
      <c r="BU298" s="171"/>
      <c r="BV298" s="171"/>
      <c r="BW298" s="171"/>
      <c r="BX298" s="171"/>
      <c r="BY298" s="171"/>
      <c r="BZ298" s="171"/>
      <c r="CA298" s="171"/>
    </row>
    <row r="299" spans="65:79" ht="23.25" customHeight="1">
      <c r="BM299" s="171"/>
      <c r="BN299" s="171"/>
      <c r="BO299" s="171"/>
      <c r="BP299" s="171"/>
      <c r="BQ299" s="171"/>
      <c r="BR299" s="171"/>
      <c r="BS299" s="171"/>
      <c r="BT299" s="171"/>
      <c r="BU299" s="171"/>
      <c r="BV299" s="171"/>
      <c r="BW299" s="171"/>
      <c r="BX299" s="171"/>
      <c r="BY299" s="171"/>
      <c r="BZ299" s="171"/>
      <c r="CA299" s="171"/>
    </row>
    <row r="300" spans="65:79" ht="23.25" customHeight="1">
      <c r="BM300" s="171"/>
      <c r="BN300" s="171"/>
      <c r="BO300" s="171"/>
      <c r="BP300" s="171"/>
      <c r="BQ300" s="171"/>
      <c r="BR300" s="171"/>
      <c r="BS300" s="171"/>
      <c r="BT300" s="171"/>
      <c r="BU300" s="171"/>
      <c r="BV300" s="171"/>
      <c r="BW300" s="171"/>
      <c r="BX300" s="171"/>
      <c r="BY300" s="171"/>
      <c r="BZ300" s="171"/>
      <c r="CA300" s="171"/>
    </row>
    <row r="301" spans="65:79" ht="23.25" customHeight="1">
      <c r="BM301" s="171"/>
      <c r="BN301" s="171"/>
      <c r="BO301" s="171"/>
      <c r="BP301" s="171"/>
      <c r="BQ301" s="171"/>
      <c r="BR301" s="171"/>
      <c r="BS301" s="171"/>
      <c r="BT301" s="171"/>
      <c r="BU301" s="171"/>
      <c r="BV301" s="171"/>
      <c r="BW301" s="171"/>
      <c r="BX301" s="171"/>
      <c r="BY301" s="171"/>
      <c r="BZ301" s="171"/>
      <c r="CA301" s="171"/>
    </row>
    <row r="302" spans="65:79" ht="23.25" customHeight="1">
      <c r="BM302" s="171"/>
      <c r="BN302" s="171"/>
      <c r="BO302" s="171"/>
      <c r="BP302" s="171"/>
      <c r="BQ302" s="171"/>
      <c r="BR302" s="171"/>
      <c r="BS302" s="171"/>
      <c r="BT302" s="171"/>
      <c r="BU302" s="171"/>
      <c r="BV302" s="171"/>
      <c r="BW302" s="171"/>
      <c r="BX302" s="171"/>
      <c r="BY302" s="171"/>
      <c r="BZ302" s="171"/>
      <c r="CA302" s="171"/>
    </row>
  </sheetData>
  <sheetProtection password="CC09" sheet="1" autoFilter="0" pivotTables="0"/>
  <protectedRanges>
    <protectedRange sqref="BH7:BI20 BL7:BL20" name="区域6"/>
    <protectedRange sqref="T7:U20 W7:X20 Z7:AA20 AC7:AD20" name="区域4"/>
    <protectedRange sqref="A22:XFD22" name="区域2"/>
    <protectedRange sqref="B7:J20" name="区域1"/>
    <protectedRange sqref="N7:R20" name="区域3"/>
    <protectedRange sqref="AF7:AG20 AL7:AM20 AP7:AZ20 AI7:AJ20" name="区域5"/>
  </protectedRanges>
  <mergeCells count="79">
    <mergeCell ref="A21:P21"/>
    <mergeCell ref="H22:I22"/>
    <mergeCell ref="N22:O22"/>
    <mergeCell ref="Q22:R22"/>
    <mergeCell ref="S22:T22"/>
    <mergeCell ref="BL5:BL6"/>
    <mergeCell ref="BA5:BA6"/>
    <mergeCell ref="BB5:BB6"/>
    <mergeCell ref="BC5:BC6"/>
    <mergeCell ref="BD5:BD6"/>
    <mergeCell ref="BE5:BE6"/>
    <mergeCell ref="BF5:BF6"/>
    <mergeCell ref="BG5:BG6"/>
    <mergeCell ref="BH5:BH6"/>
    <mergeCell ref="BI5:BI6"/>
    <mergeCell ref="BJ5:BJ6"/>
    <mergeCell ref="BK5:BK6"/>
    <mergeCell ref="AZ5:AZ6"/>
    <mergeCell ref="AN5:AN6"/>
    <mergeCell ref="AO5:AO6"/>
    <mergeCell ref="AP5:AP6"/>
    <mergeCell ref="AQ5:AQ6"/>
    <mergeCell ref="AR5:AR6"/>
    <mergeCell ref="AT5:AT6"/>
    <mergeCell ref="AU5:AU6"/>
    <mergeCell ref="AV5:AV6"/>
    <mergeCell ref="AW5:AW6"/>
    <mergeCell ref="AX5:AX6"/>
    <mergeCell ref="AY5:AY6"/>
    <mergeCell ref="AM5:AM6"/>
    <mergeCell ref="AB5:AB6"/>
    <mergeCell ref="AC5:AC6"/>
    <mergeCell ref="AD5:AD6"/>
    <mergeCell ref="AE5:AE6"/>
    <mergeCell ref="AF5:AF6"/>
    <mergeCell ref="AG5:AG6"/>
    <mergeCell ref="AH5:AH6"/>
    <mergeCell ref="AI5:AI6"/>
    <mergeCell ref="AJ5:AJ6"/>
    <mergeCell ref="AK5:AK6"/>
    <mergeCell ref="AL5:AL6"/>
    <mergeCell ref="AA5:AA6"/>
    <mergeCell ref="P5:P6"/>
    <mergeCell ref="Q5:Q6"/>
    <mergeCell ref="R5:R6"/>
    <mergeCell ref="S5:S6"/>
    <mergeCell ref="T5:T6"/>
    <mergeCell ref="U5:U6"/>
    <mergeCell ref="V5:V6"/>
    <mergeCell ref="W5:W6"/>
    <mergeCell ref="X5:X6"/>
    <mergeCell ref="Y5:Y6"/>
    <mergeCell ref="Z5:Z6"/>
    <mergeCell ref="O5:O6"/>
    <mergeCell ref="BB3:BK3"/>
    <mergeCell ref="A5:A6"/>
    <mergeCell ref="B5:B6"/>
    <mergeCell ref="C5:C6"/>
    <mergeCell ref="D5:D6"/>
    <mergeCell ref="E5:E6"/>
    <mergeCell ref="F5:F6"/>
    <mergeCell ref="G5:G6"/>
    <mergeCell ref="H5:H6"/>
    <mergeCell ref="I5:I6"/>
    <mergeCell ref="J5:J6"/>
    <mergeCell ref="K5:K6"/>
    <mergeCell ref="L5:L6"/>
    <mergeCell ref="M5:M6"/>
    <mergeCell ref="N5:N6"/>
    <mergeCell ref="A1:BL1"/>
    <mergeCell ref="A2:P4"/>
    <mergeCell ref="Q2:Z2"/>
    <mergeCell ref="AA2:AE2"/>
    <mergeCell ref="AF2:AI2"/>
    <mergeCell ref="AJ2:BA2"/>
    <mergeCell ref="BB2:BF2"/>
    <mergeCell ref="BH2:BJ2"/>
    <mergeCell ref="AR3:AT3"/>
    <mergeCell ref="AU3:BA3"/>
  </mergeCells>
  <phoneticPr fontId="5" type="noConversion"/>
  <dataValidations count="10">
    <dataValidation type="list" allowBlank="1" showInputMessage="1" showErrorMessage="1" sqref="C7">
      <formula1>$BO$40:$BO$72</formula1>
    </dataValidation>
    <dataValidation type="list" allowBlank="1" showInputMessage="1" showErrorMessage="1" sqref="E7:E20">
      <formula1>$BQ$40:$BQ$42</formula1>
    </dataValidation>
    <dataValidation type="list" allowBlank="1" showInputMessage="1" showErrorMessage="1" sqref="O7:O20">
      <formula1>$BW$39:$BW$69</formula1>
    </dataValidation>
    <dataValidation type="list" allowBlank="1" showInputMessage="1" showErrorMessage="1" sqref="N7:N20">
      <formula1>$BV$39:$BV$42</formula1>
    </dataValidation>
    <dataValidation type="list" allowBlank="1" showInputMessage="1" showErrorMessage="1" sqref="C8:C20">
      <formula1>$BO$40:$BO$52</formula1>
    </dataValidation>
    <dataValidation type="list" allowBlank="1" showInputMessage="1" showErrorMessage="1" sqref="B7:B20">
      <formula1>$BN$40:$BN$51</formula1>
    </dataValidation>
    <dataValidation type="list" allowBlank="1" showInputMessage="1" showErrorMessage="1" sqref="D7:D20">
      <formula1>$BP$40:$BP$42</formula1>
    </dataValidation>
    <dataValidation type="list" allowBlank="1" showInputMessage="1" showErrorMessage="1" sqref="H7:H20">
      <formula1>$BT$40:$BT$41</formula1>
    </dataValidation>
    <dataValidation type="list" allowBlank="1" showInputMessage="1" showErrorMessage="1" sqref="I7:I20">
      <formula1>$BU$40:$BU$44</formula1>
    </dataValidation>
    <dataValidation type="list" allowBlank="1" showInputMessage="1" showErrorMessage="1" sqref="G7:G20">
      <formula1>$BS$40:$BS$57</formula1>
    </dataValidation>
  </dataValidations>
  <pageMargins left="0.69791666666666663" right="0.69791666666666663" top="0.75" bottom="0.75" header="0.3" footer="0.3"/>
  <pageSetup paperSize="9"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dimension ref="A1:BK104"/>
  <sheetViews>
    <sheetView workbookViewId="0">
      <selection activeCell="B17" sqref="B17:B25"/>
    </sheetView>
  </sheetViews>
  <sheetFormatPr defaultColWidth="3.875" defaultRowHeight="18" customHeight="1"/>
  <cols>
    <col min="1" max="1" width="6" style="439" bestFit="1" customWidth="1"/>
    <col min="2" max="2" width="6.625" style="439" customWidth="1"/>
    <col min="3" max="3" width="3.25" style="439" bestFit="1" customWidth="1"/>
    <col min="4" max="4" width="7.25" style="440" bestFit="1" customWidth="1"/>
    <col min="5" max="5" width="9" style="439" bestFit="1" customWidth="1"/>
    <col min="6" max="6" width="6" style="440" bestFit="1" customWidth="1"/>
    <col min="7" max="7" width="7.625" style="440" customWidth="1"/>
    <col min="8" max="8" width="5" style="440" bestFit="1" customWidth="1"/>
    <col min="9" max="9" width="5" style="442" bestFit="1" customWidth="1"/>
    <col min="10" max="10" width="4.375" style="440" customWidth="1"/>
    <col min="11" max="11" width="12.25" style="440" bestFit="1" customWidth="1"/>
    <col min="12" max="12" width="3.25" style="440" bestFit="1" customWidth="1"/>
    <col min="13" max="13" width="9" style="439" bestFit="1" customWidth="1"/>
    <col min="14" max="14" width="3.25" style="439" bestFit="1" customWidth="1"/>
    <col min="15" max="15" width="5" style="439" bestFit="1" customWidth="1"/>
    <col min="16" max="16" width="12.25" style="439" bestFit="1" customWidth="1"/>
    <col min="17" max="17" width="15.5" style="439" bestFit="1" customWidth="1"/>
    <col min="18" max="18" width="10" style="439" bestFit="1" customWidth="1"/>
    <col min="19" max="19" width="25.625" style="439" customWidth="1"/>
    <col min="20" max="20" width="9.875" style="439" customWidth="1"/>
    <col min="21" max="21" width="5" style="440" bestFit="1" customWidth="1"/>
    <col min="22" max="22" width="13.625" style="440" customWidth="1"/>
    <col min="23" max="23" width="9.375" style="439" customWidth="1"/>
    <col min="24" max="24" width="9.25" style="439" bestFit="1" customWidth="1"/>
    <col min="25" max="25" width="5" style="440" bestFit="1" customWidth="1"/>
    <col min="26" max="26" width="9.625" style="441" customWidth="1"/>
    <col min="27" max="27" width="9" style="439" customWidth="1"/>
    <col min="28" max="28" width="9" style="440" bestFit="1" customWidth="1"/>
    <col min="29" max="29" width="16.375" style="440" bestFit="1" customWidth="1"/>
    <col min="30" max="30" width="10.125" style="442" customWidth="1"/>
    <col min="31" max="31" width="9.25" style="439" bestFit="1" customWidth="1"/>
    <col min="32" max="32" width="6" style="439" bestFit="1" customWidth="1"/>
    <col min="33" max="33" width="9.25" style="439" bestFit="1" customWidth="1"/>
    <col min="34" max="34" width="9.5" style="439" bestFit="1" customWidth="1"/>
    <col min="35" max="35" width="25.5" style="439" bestFit="1" customWidth="1"/>
    <col min="36" max="36" width="7.375" style="439" customWidth="1"/>
    <col min="37" max="37" width="5.375" style="439" customWidth="1"/>
    <col min="38" max="38" width="19.75" style="439" bestFit="1" customWidth="1"/>
    <col min="39" max="40" width="6.375" style="439" customWidth="1"/>
    <col min="41" max="42" width="8" style="439" customWidth="1"/>
    <col min="43" max="43" width="11" style="439" customWidth="1"/>
    <col min="44" max="44" width="10.25" style="439" bestFit="1" customWidth="1"/>
    <col min="45" max="45" width="18" style="439" bestFit="1" customWidth="1"/>
    <col min="46" max="46" width="19" style="439" bestFit="1" customWidth="1"/>
    <col min="47" max="47" width="17.75" style="439" customWidth="1"/>
    <col min="48" max="49" width="8.5" style="439" customWidth="1"/>
    <col min="50" max="50" width="8.625" style="439" customWidth="1"/>
    <col min="51" max="51" width="6.625" style="439" customWidth="1"/>
    <col min="52" max="52" width="17.625" style="439" customWidth="1"/>
    <col min="53" max="53" width="15" style="439" customWidth="1"/>
    <col min="54" max="54" width="6" style="439" customWidth="1"/>
    <col min="55" max="55" width="5" style="439" customWidth="1"/>
    <col min="56" max="56" width="7.5" style="439" bestFit="1" customWidth="1"/>
    <col min="57" max="57" width="13.375" style="439" customWidth="1"/>
    <col min="58" max="58" width="10.25" style="439" bestFit="1" customWidth="1"/>
    <col min="59" max="59" width="14.625" style="439" customWidth="1"/>
    <col min="60" max="60" width="10.25" style="439" bestFit="1" customWidth="1"/>
    <col min="61" max="61" width="8.75" style="439" customWidth="1"/>
    <col min="62" max="62" width="8.5" style="439" bestFit="1" customWidth="1"/>
    <col min="63" max="63" width="14.625" style="439" customWidth="1"/>
    <col min="64" max="16384" width="3.875" style="439"/>
  </cols>
  <sheetData>
    <row r="1" spans="1:63" ht="31.5" customHeight="1">
      <c r="B1" s="659" t="s">
        <v>1060</v>
      </c>
      <c r="C1" s="659"/>
      <c r="D1" s="659"/>
      <c r="E1" s="659"/>
      <c r="F1" s="659"/>
      <c r="G1" s="659"/>
      <c r="H1" s="659"/>
      <c r="I1" s="659"/>
      <c r="J1" s="659"/>
      <c r="K1" s="659"/>
      <c r="L1" s="659"/>
      <c r="M1" s="659"/>
      <c r="N1" s="659"/>
      <c r="O1" s="659"/>
      <c r="P1" s="659"/>
      <c r="Q1" s="659"/>
      <c r="R1" s="659"/>
      <c r="S1" s="659"/>
      <c r="T1" s="659"/>
    </row>
    <row r="2" spans="1:63" s="456" customFormat="1" ht="28.5" customHeight="1">
      <c r="A2" s="443"/>
      <c r="B2" s="444" t="s">
        <v>688</v>
      </c>
      <c r="C2" s="444" t="s">
        <v>38</v>
      </c>
      <c r="D2" s="445" t="s">
        <v>182</v>
      </c>
      <c r="E2" s="446" t="s">
        <v>181</v>
      </c>
      <c r="F2" s="447" t="s">
        <v>47</v>
      </c>
      <c r="G2" s="447" t="s">
        <v>41</v>
      </c>
      <c r="H2" s="447" t="s">
        <v>42</v>
      </c>
      <c r="I2" s="447" t="s">
        <v>45</v>
      </c>
      <c r="J2" s="445" t="s">
        <v>182</v>
      </c>
      <c r="K2" s="447" t="s">
        <v>183</v>
      </c>
      <c r="L2" s="445" t="s">
        <v>184</v>
      </c>
      <c r="M2" s="445" t="s">
        <v>185</v>
      </c>
      <c r="N2" s="448" t="s">
        <v>186</v>
      </c>
      <c r="O2" s="448" t="s">
        <v>187</v>
      </c>
      <c r="P2" s="448" t="s">
        <v>188</v>
      </c>
      <c r="Q2" s="447" t="s">
        <v>189</v>
      </c>
      <c r="R2" s="448" t="s">
        <v>190</v>
      </c>
      <c r="S2" s="448" t="s">
        <v>191</v>
      </c>
      <c r="T2" s="449" t="s">
        <v>192</v>
      </c>
      <c r="U2" s="448" t="s">
        <v>193</v>
      </c>
      <c r="V2" s="448" t="s">
        <v>194</v>
      </c>
      <c r="W2" s="448" t="s">
        <v>195</v>
      </c>
      <c r="X2" s="445" t="s">
        <v>196</v>
      </c>
      <c r="Y2" s="447" t="s">
        <v>197</v>
      </c>
      <c r="Z2" s="448" t="s">
        <v>198</v>
      </c>
      <c r="AA2" s="448" t="s">
        <v>199</v>
      </c>
      <c r="AB2" s="447" t="s">
        <v>200</v>
      </c>
      <c r="AC2" s="448" t="s">
        <v>201</v>
      </c>
      <c r="AD2" s="448" t="s">
        <v>202</v>
      </c>
      <c r="AE2" s="447" t="s">
        <v>203</v>
      </c>
      <c r="AF2" s="445" t="s">
        <v>689</v>
      </c>
      <c r="AG2" s="450" t="s">
        <v>205</v>
      </c>
      <c r="AH2" s="450" t="s">
        <v>206</v>
      </c>
      <c r="AI2" s="450" t="s">
        <v>207</v>
      </c>
      <c r="AJ2" s="450" t="s">
        <v>208</v>
      </c>
      <c r="AK2" s="450" t="s">
        <v>209</v>
      </c>
      <c r="AL2" s="449" t="s">
        <v>210</v>
      </c>
      <c r="AM2" s="451" t="s">
        <v>211</v>
      </c>
      <c r="AN2" s="452" t="s">
        <v>212</v>
      </c>
      <c r="AO2" s="452" t="s">
        <v>213</v>
      </c>
      <c r="AP2" s="453" t="s">
        <v>214</v>
      </c>
      <c r="AQ2" s="454" t="s">
        <v>96</v>
      </c>
      <c r="AR2" s="448" t="s">
        <v>215</v>
      </c>
      <c r="AS2" s="447" t="s">
        <v>216</v>
      </c>
      <c r="AT2" s="447" t="s">
        <v>690</v>
      </c>
      <c r="AU2" s="443" t="s">
        <v>691</v>
      </c>
      <c r="AV2" s="443" t="s">
        <v>585</v>
      </c>
      <c r="AW2" s="443" t="s">
        <v>586</v>
      </c>
      <c r="AX2" s="443" t="s">
        <v>692</v>
      </c>
      <c r="AY2" s="443" t="s">
        <v>291</v>
      </c>
      <c r="AZ2" s="443" t="s">
        <v>693</v>
      </c>
      <c r="BA2" s="443" t="s">
        <v>694</v>
      </c>
      <c r="BB2" s="445" t="s">
        <v>695</v>
      </c>
      <c r="BC2" s="445" t="s">
        <v>696</v>
      </c>
      <c r="BD2" s="443" t="s">
        <v>697</v>
      </c>
      <c r="BE2" s="455" t="s">
        <v>587</v>
      </c>
      <c r="BF2" s="455" t="s">
        <v>588</v>
      </c>
      <c r="BG2" s="455" t="s">
        <v>589</v>
      </c>
      <c r="BH2" s="455" t="s">
        <v>590</v>
      </c>
      <c r="BI2" s="455" t="s">
        <v>591</v>
      </c>
      <c r="BJ2" s="455" t="s">
        <v>185</v>
      </c>
      <c r="BK2" s="455" t="s">
        <v>592</v>
      </c>
    </row>
    <row r="3" spans="1:63" s="484" customFormat="1" ht="18" customHeight="1">
      <c r="A3" s="457"/>
      <c r="B3" s="458" t="s">
        <v>102</v>
      </c>
      <c r="C3" s="459">
        <v>1</v>
      </c>
      <c r="D3" s="460" t="s">
        <v>106</v>
      </c>
      <c r="E3" s="461" t="s">
        <v>698</v>
      </c>
      <c r="F3" s="462" t="s">
        <v>584</v>
      </c>
      <c r="G3" s="463" t="s">
        <v>103</v>
      </c>
      <c r="H3" s="463"/>
      <c r="I3" s="463" t="s">
        <v>105</v>
      </c>
      <c r="J3" s="464" t="s">
        <v>106</v>
      </c>
      <c r="K3" s="465" t="s">
        <v>593</v>
      </c>
      <c r="L3" s="466" t="s">
        <v>220</v>
      </c>
      <c r="M3" s="467" t="s">
        <v>594</v>
      </c>
      <c r="N3" s="468" t="s">
        <v>595</v>
      </c>
      <c r="O3" s="468" t="s">
        <v>243</v>
      </c>
      <c r="P3" s="463" t="s">
        <v>482</v>
      </c>
      <c r="Q3" s="469" t="s">
        <v>596</v>
      </c>
      <c r="R3" s="470">
        <v>15099977292</v>
      </c>
      <c r="S3" s="470" t="s">
        <v>597</v>
      </c>
      <c r="T3" s="470" t="s">
        <v>699</v>
      </c>
      <c r="U3" s="470" t="s">
        <v>598</v>
      </c>
      <c r="V3" s="470" t="s">
        <v>599</v>
      </c>
      <c r="W3" s="470" t="s">
        <v>600</v>
      </c>
      <c r="X3" s="471">
        <v>39994</v>
      </c>
      <c r="Y3" s="470" t="s">
        <v>598</v>
      </c>
      <c r="Z3" s="470" t="s">
        <v>599</v>
      </c>
      <c r="AA3" s="470" t="s">
        <v>600</v>
      </c>
      <c r="AB3" s="471">
        <v>39994</v>
      </c>
      <c r="AC3" s="472" t="s">
        <v>700</v>
      </c>
      <c r="AD3" s="470" t="s">
        <v>701</v>
      </c>
      <c r="AE3" s="471">
        <v>40423</v>
      </c>
      <c r="AF3" s="473">
        <v>6</v>
      </c>
      <c r="AG3" s="471">
        <v>42309</v>
      </c>
      <c r="AH3" s="471">
        <v>43405</v>
      </c>
      <c r="AI3" s="474" t="s">
        <v>267</v>
      </c>
      <c r="AJ3" s="469" t="s">
        <v>601</v>
      </c>
      <c r="AK3" s="469" t="s">
        <v>252</v>
      </c>
      <c r="AL3" s="470">
        <v>13380041423</v>
      </c>
      <c r="AM3" s="463"/>
      <c r="AN3" s="463"/>
      <c r="AO3" s="463"/>
      <c r="AP3" s="463"/>
      <c r="AQ3" s="475"/>
      <c r="AR3" s="476" t="s">
        <v>602</v>
      </c>
      <c r="AS3" s="477" t="s">
        <v>603</v>
      </c>
      <c r="AT3" s="477"/>
      <c r="AU3" s="475" t="s">
        <v>702</v>
      </c>
      <c r="AV3" s="461" t="s">
        <v>604</v>
      </c>
      <c r="AW3" s="461">
        <v>50</v>
      </c>
      <c r="AX3" s="475" t="s">
        <v>605</v>
      </c>
      <c r="AY3" s="478" t="s">
        <v>312</v>
      </c>
      <c r="AZ3" s="479" t="s">
        <v>606</v>
      </c>
      <c r="BA3" s="479" t="s">
        <v>267</v>
      </c>
      <c r="BB3" s="480" t="s">
        <v>607</v>
      </c>
      <c r="BC3" s="481">
        <v>10</v>
      </c>
      <c r="BD3" s="457" t="s">
        <v>925</v>
      </c>
      <c r="BE3" s="482"/>
      <c r="BF3" s="483"/>
      <c r="BG3" s="482"/>
      <c r="BH3" s="483"/>
      <c r="BI3" s="482"/>
      <c r="BJ3" s="483"/>
      <c r="BK3" s="482"/>
    </row>
    <row r="4" spans="1:63" s="484" customFormat="1" ht="18" customHeight="1">
      <c r="A4" s="457"/>
      <c r="B4" s="458" t="s">
        <v>102</v>
      </c>
      <c r="C4" s="459">
        <v>2</v>
      </c>
      <c r="D4" s="485" t="s">
        <v>106</v>
      </c>
      <c r="E4" s="461" t="s">
        <v>698</v>
      </c>
      <c r="F4" s="462" t="s">
        <v>349</v>
      </c>
      <c r="G4" s="470" t="s">
        <v>33</v>
      </c>
      <c r="H4" s="470"/>
      <c r="I4" s="470" t="s">
        <v>105</v>
      </c>
      <c r="J4" s="464" t="s">
        <v>106</v>
      </c>
      <c r="K4" s="486" t="s">
        <v>130</v>
      </c>
      <c r="L4" s="466" t="s">
        <v>220</v>
      </c>
      <c r="M4" s="467" t="s">
        <v>611</v>
      </c>
      <c r="N4" s="487" t="s">
        <v>612</v>
      </c>
      <c r="O4" s="487" t="s">
        <v>222</v>
      </c>
      <c r="P4" s="470" t="s">
        <v>223</v>
      </c>
      <c r="Q4" s="469" t="s">
        <v>613</v>
      </c>
      <c r="R4" s="470">
        <v>13242300190</v>
      </c>
      <c r="S4" s="470" t="s">
        <v>713</v>
      </c>
      <c r="T4" s="470" t="s">
        <v>260</v>
      </c>
      <c r="U4" s="470" t="s">
        <v>261</v>
      </c>
      <c r="V4" s="470" t="s">
        <v>614</v>
      </c>
      <c r="W4" s="470" t="s">
        <v>600</v>
      </c>
      <c r="X4" s="471">
        <v>42185</v>
      </c>
      <c r="Y4" s="470" t="s">
        <v>261</v>
      </c>
      <c r="Z4" s="470" t="s">
        <v>614</v>
      </c>
      <c r="AA4" s="470" t="s">
        <v>600</v>
      </c>
      <c r="AB4" s="471">
        <v>42185</v>
      </c>
      <c r="AC4" s="472" t="s">
        <v>714</v>
      </c>
      <c r="AD4" s="470" t="s">
        <v>715</v>
      </c>
      <c r="AE4" s="471">
        <v>42390</v>
      </c>
      <c r="AF4" s="473">
        <v>1</v>
      </c>
      <c r="AG4" s="471">
        <v>42390</v>
      </c>
      <c r="AH4" s="471">
        <v>43485</v>
      </c>
      <c r="AI4" s="474" t="s">
        <v>267</v>
      </c>
      <c r="AJ4" s="469" t="s">
        <v>716</v>
      </c>
      <c r="AK4" s="469" t="s">
        <v>717</v>
      </c>
      <c r="AL4" s="470">
        <v>13553697381</v>
      </c>
      <c r="AM4" s="463"/>
      <c r="AN4" s="463"/>
      <c r="AO4" s="463"/>
      <c r="AP4" s="463"/>
      <c r="AQ4" s="475"/>
      <c r="AR4" s="476" t="s">
        <v>615</v>
      </c>
      <c r="AS4" s="477" t="s">
        <v>718</v>
      </c>
      <c r="AT4" s="477" t="s">
        <v>719</v>
      </c>
      <c r="AU4" s="461" t="s">
        <v>720</v>
      </c>
      <c r="AV4" s="461" t="s">
        <v>616</v>
      </c>
      <c r="AW4" s="461">
        <v>54</v>
      </c>
      <c r="AX4" s="461" t="s">
        <v>617</v>
      </c>
      <c r="AY4" s="488" t="s">
        <v>312</v>
      </c>
      <c r="AZ4" s="479" t="s">
        <v>320</v>
      </c>
      <c r="BA4" s="479" t="s">
        <v>267</v>
      </c>
      <c r="BB4" s="480" t="s">
        <v>618</v>
      </c>
      <c r="BC4" s="481">
        <v>5</v>
      </c>
      <c r="BD4" s="457" t="s">
        <v>926</v>
      </c>
      <c r="BE4" s="482"/>
      <c r="BF4" s="483"/>
      <c r="BG4" s="482"/>
      <c r="BH4" s="483"/>
      <c r="BI4" s="482"/>
      <c r="BJ4" s="483"/>
      <c r="BK4" s="482"/>
    </row>
    <row r="5" spans="1:63" s="484" customFormat="1" ht="18" customHeight="1">
      <c r="A5" s="457"/>
      <c r="B5" s="458" t="s">
        <v>102</v>
      </c>
      <c r="C5" s="459">
        <v>3</v>
      </c>
      <c r="D5" s="485" t="s">
        <v>106</v>
      </c>
      <c r="E5" s="461" t="s">
        <v>619</v>
      </c>
      <c r="F5" s="462" t="s">
        <v>721</v>
      </c>
      <c r="G5" s="470" t="s">
        <v>33</v>
      </c>
      <c r="H5" s="470"/>
      <c r="I5" s="470" t="s">
        <v>105</v>
      </c>
      <c r="J5" s="464" t="s">
        <v>106</v>
      </c>
      <c r="K5" s="486" t="s">
        <v>134</v>
      </c>
      <c r="L5" s="466" t="s">
        <v>220</v>
      </c>
      <c r="M5" s="467" t="s">
        <v>620</v>
      </c>
      <c r="N5" s="487" t="s">
        <v>612</v>
      </c>
      <c r="O5" s="487" t="s">
        <v>222</v>
      </c>
      <c r="P5" s="470" t="s">
        <v>223</v>
      </c>
      <c r="Q5" s="469" t="s">
        <v>722</v>
      </c>
      <c r="R5" s="470">
        <v>13822178391</v>
      </c>
      <c r="S5" s="470" t="s">
        <v>723</v>
      </c>
      <c r="T5" s="470" t="s">
        <v>724</v>
      </c>
      <c r="U5" s="470" t="s">
        <v>598</v>
      </c>
      <c r="V5" s="470" t="s">
        <v>725</v>
      </c>
      <c r="W5" s="470" t="s">
        <v>726</v>
      </c>
      <c r="X5" s="471">
        <v>41820</v>
      </c>
      <c r="Y5" s="470" t="s">
        <v>598</v>
      </c>
      <c r="Z5" s="470" t="s">
        <v>725</v>
      </c>
      <c r="AA5" s="470" t="s">
        <v>726</v>
      </c>
      <c r="AB5" s="471">
        <v>41820</v>
      </c>
      <c r="AC5" s="472" t="s">
        <v>727</v>
      </c>
      <c r="AD5" s="470" t="s">
        <v>238</v>
      </c>
      <c r="AE5" s="471">
        <v>42602</v>
      </c>
      <c r="AF5" s="473">
        <v>0</v>
      </c>
      <c r="AG5" s="471">
        <v>42602</v>
      </c>
      <c r="AH5" s="471">
        <v>43696</v>
      </c>
      <c r="AI5" s="474" t="s">
        <v>267</v>
      </c>
      <c r="AJ5" s="469" t="s">
        <v>728</v>
      </c>
      <c r="AK5" s="469" t="s">
        <v>729</v>
      </c>
      <c r="AL5" s="470">
        <v>18928930349</v>
      </c>
      <c r="AM5" s="463"/>
      <c r="AN5" s="463"/>
      <c r="AO5" s="463"/>
      <c r="AP5" s="463"/>
      <c r="AQ5" s="475"/>
      <c r="AR5" s="476" t="s">
        <v>621</v>
      </c>
      <c r="AS5" s="477" t="s">
        <v>730</v>
      </c>
      <c r="AT5" s="477" t="s">
        <v>731</v>
      </c>
      <c r="AU5" s="461" t="s">
        <v>732</v>
      </c>
      <c r="AV5" s="461">
        <v>156</v>
      </c>
      <c r="AW5" s="461">
        <v>52</v>
      </c>
      <c r="AX5" s="461" t="s">
        <v>605</v>
      </c>
      <c r="AY5" s="488" t="s">
        <v>312</v>
      </c>
      <c r="AZ5" s="479" t="s">
        <v>320</v>
      </c>
      <c r="BA5" s="479" t="s">
        <v>267</v>
      </c>
      <c r="BB5" s="480" t="s">
        <v>622</v>
      </c>
      <c r="BC5" s="481">
        <v>10</v>
      </c>
      <c r="BD5" s="457" t="s">
        <v>742</v>
      </c>
      <c r="BE5" s="482"/>
      <c r="BF5" s="483"/>
      <c r="BG5" s="482"/>
      <c r="BH5" s="483"/>
      <c r="BI5" s="482"/>
      <c r="BJ5" s="483"/>
      <c r="BK5" s="482"/>
    </row>
    <row r="6" spans="1:63" s="484" customFormat="1" ht="18" customHeight="1">
      <c r="A6" s="457"/>
      <c r="B6" s="458" t="s">
        <v>102</v>
      </c>
      <c r="C6" s="459">
        <v>4</v>
      </c>
      <c r="D6" s="485" t="s">
        <v>106</v>
      </c>
      <c r="E6" s="461" t="s">
        <v>623</v>
      </c>
      <c r="F6" s="462" t="s">
        <v>578</v>
      </c>
      <c r="G6" s="470" t="s">
        <v>33</v>
      </c>
      <c r="H6" s="470"/>
      <c r="I6" s="470" t="s">
        <v>105</v>
      </c>
      <c r="J6" s="464" t="s">
        <v>106</v>
      </c>
      <c r="K6" s="486" t="s">
        <v>139</v>
      </c>
      <c r="L6" s="466" t="s">
        <v>220</v>
      </c>
      <c r="M6" s="467" t="s">
        <v>624</v>
      </c>
      <c r="N6" s="487" t="s">
        <v>612</v>
      </c>
      <c r="O6" s="487" t="s">
        <v>222</v>
      </c>
      <c r="P6" s="470" t="s">
        <v>223</v>
      </c>
      <c r="Q6" s="469" t="s">
        <v>733</v>
      </c>
      <c r="R6" s="470">
        <v>18688487499</v>
      </c>
      <c r="S6" s="470" t="s">
        <v>734</v>
      </c>
      <c r="T6" s="470" t="s">
        <v>735</v>
      </c>
      <c r="U6" s="470" t="s">
        <v>261</v>
      </c>
      <c r="V6" s="470" t="s">
        <v>736</v>
      </c>
      <c r="W6" s="470" t="s">
        <v>600</v>
      </c>
      <c r="X6" s="471">
        <v>41815</v>
      </c>
      <c r="Y6" s="470" t="s">
        <v>598</v>
      </c>
      <c r="Z6" s="470" t="s">
        <v>737</v>
      </c>
      <c r="AA6" s="470" t="s">
        <v>229</v>
      </c>
      <c r="AB6" s="471">
        <v>42734</v>
      </c>
      <c r="AC6" s="470" t="s">
        <v>738</v>
      </c>
      <c r="AD6" s="470" t="s">
        <v>266</v>
      </c>
      <c r="AE6" s="471">
        <v>42570</v>
      </c>
      <c r="AF6" s="473">
        <v>0</v>
      </c>
      <c r="AG6" s="471">
        <v>42570</v>
      </c>
      <c r="AH6" s="471">
        <v>43664</v>
      </c>
      <c r="AI6" s="474" t="s">
        <v>267</v>
      </c>
      <c r="AJ6" s="469" t="s">
        <v>739</v>
      </c>
      <c r="AK6" s="469" t="s">
        <v>237</v>
      </c>
      <c r="AL6" s="470">
        <v>18688411453</v>
      </c>
      <c r="AM6" s="463"/>
      <c r="AN6" s="463"/>
      <c r="AO6" s="463"/>
      <c r="AP6" s="463"/>
      <c r="AQ6" s="475"/>
      <c r="AR6" s="476" t="s">
        <v>625</v>
      </c>
      <c r="AS6" s="477" t="s">
        <v>927</v>
      </c>
      <c r="AT6" s="477" t="s">
        <v>740</v>
      </c>
      <c r="AU6" s="461" t="s">
        <v>741</v>
      </c>
      <c r="AV6" s="461">
        <v>164</v>
      </c>
      <c r="AW6" s="461">
        <v>47</v>
      </c>
      <c r="AX6" s="461" t="s">
        <v>605</v>
      </c>
      <c r="AY6" s="488" t="s">
        <v>312</v>
      </c>
      <c r="AZ6" s="479" t="s">
        <v>320</v>
      </c>
      <c r="BA6" s="479" t="s">
        <v>267</v>
      </c>
      <c r="BB6" s="480" t="s">
        <v>626</v>
      </c>
      <c r="BC6" s="481">
        <v>11</v>
      </c>
      <c r="BD6" s="457" t="s">
        <v>928</v>
      </c>
      <c r="BE6" s="482"/>
      <c r="BF6" s="483"/>
      <c r="BG6" s="482"/>
      <c r="BH6" s="483"/>
      <c r="BI6" s="482"/>
      <c r="BJ6" s="483"/>
      <c r="BK6" s="482"/>
    </row>
    <row r="7" spans="1:63" s="484" customFormat="1" ht="18" customHeight="1">
      <c r="A7" s="457"/>
      <c r="B7" s="458" t="s">
        <v>102</v>
      </c>
      <c r="C7" s="459">
        <v>5</v>
      </c>
      <c r="D7" s="485" t="s">
        <v>106</v>
      </c>
      <c r="E7" s="461" t="s">
        <v>627</v>
      </c>
      <c r="F7" s="462" t="s">
        <v>479</v>
      </c>
      <c r="G7" s="470" t="s">
        <v>33</v>
      </c>
      <c r="H7" s="470"/>
      <c r="I7" s="470" t="s">
        <v>105</v>
      </c>
      <c r="J7" s="464" t="s">
        <v>106</v>
      </c>
      <c r="K7" s="486" t="s">
        <v>139</v>
      </c>
      <c r="L7" s="466" t="s">
        <v>220</v>
      </c>
      <c r="M7" s="467" t="s">
        <v>628</v>
      </c>
      <c r="N7" s="487" t="s">
        <v>612</v>
      </c>
      <c r="O7" s="487" t="s">
        <v>222</v>
      </c>
      <c r="P7" s="470" t="s">
        <v>223</v>
      </c>
      <c r="Q7" s="469" t="s">
        <v>743</v>
      </c>
      <c r="R7" s="470">
        <v>18825122066</v>
      </c>
      <c r="S7" s="470" t="s">
        <v>744</v>
      </c>
      <c r="T7" s="470" t="s">
        <v>745</v>
      </c>
      <c r="U7" s="470" t="s">
        <v>598</v>
      </c>
      <c r="V7" s="470" t="s">
        <v>746</v>
      </c>
      <c r="W7" s="470" t="s">
        <v>726</v>
      </c>
      <c r="X7" s="471">
        <v>42181</v>
      </c>
      <c r="Y7" s="470" t="s">
        <v>598</v>
      </c>
      <c r="Z7" s="470" t="s">
        <v>746</v>
      </c>
      <c r="AA7" s="470" t="s">
        <v>726</v>
      </c>
      <c r="AB7" s="471">
        <v>42181</v>
      </c>
      <c r="AC7" s="472" t="s">
        <v>747</v>
      </c>
      <c r="AD7" s="470" t="s">
        <v>266</v>
      </c>
      <c r="AE7" s="471">
        <v>42653</v>
      </c>
      <c r="AF7" s="473">
        <v>0</v>
      </c>
      <c r="AG7" s="471">
        <v>42653</v>
      </c>
      <c r="AH7" s="471">
        <v>43747</v>
      </c>
      <c r="AI7" s="474" t="s">
        <v>267</v>
      </c>
      <c r="AJ7" s="469" t="s">
        <v>748</v>
      </c>
      <c r="AK7" s="470" t="s">
        <v>269</v>
      </c>
      <c r="AL7" s="470">
        <v>15920308654</v>
      </c>
      <c r="AM7" s="463"/>
      <c r="AN7" s="463"/>
      <c r="AO7" s="463"/>
      <c r="AP7" s="463"/>
      <c r="AQ7" s="475"/>
      <c r="AR7" s="476" t="s">
        <v>629</v>
      </c>
      <c r="AS7" s="477" t="s">
        <v>929</v>
      </c>
      <c r="AT7" s="477" t="s">
        <v>749</v>
      </c>
      <c r="AU7" s="461" t="s">
        <v>750</v>
      </c>
      <c r="AV7" s="461">
        <v>163</v>
      </c>
      <c r="AW7" s="461">
        <v>50</v>
      </c>
      <c r="AX7" s="461" t="s">
        <v>605</v>
      </c>
      <c r="AY7" s="488" t="s">
        <v>312</v>
      </c>
      <c r="AZ7" s="479" t="s">
        <v>320</v>
      </c>
      <c r="BA7" s="479" t="s">
        <v>267</v>
      </c>
      <c r="BB7" s="480" t="s">
        <v>630</v>
      </c>
      <c r="BC7" s="481">
        <v>8</v>
      </c>
      <c r="BD7" s="457" t="s">
        <v>930</v>
      </c>
      <c r="BE7" s="482"/>
      <c r="BF7" s="483"/>
      <c r="BG7" s="482"/>
      <c r="BH7" s="483"/>
      <c r="BI7" s="482"/>
      <c r="BJ7" s="483"/>
      <c r="BK7" s="482"/>
    </row>
    <row r="8" spans="1:63" s="484" customFormat="1" ht="18" customHeight="1">
      <c r="A8" s="457"/>
      <c r="B8" s="458" t="s">
        <v>102</v>
      </c>
      <c r="C8" s="459">
        <v>6</v>
      </c>
      <c r="D8" s="485" t="s">
        <v>106</v>
      </c>
      <c r="E8" s="461" t="s">
        <v>756</v>
      </c>
      <c r="F8" s="462" t="s">
        <v>478</v>
      </c>
      <c r="G8" s="470" t="s">
        <v>34</v>
      </c>
      <c r="H8" s="470"/>
      <c r="I8" s="470" t="s">
        <v>105</v>
      </c>
      <c r="J8" s="464" t="s">
        <v>106</v>
      </c>
      <c r="K8" s="486" t="s">
        <v>157</v>
      </c>
      <c r="L8" s="466" t="s">
        <v>220</v>
      </c>
      <c r="M8" s="467" t="s">
        <v>641</v>
      </c>
      <c r="N8" s="487" t="s">
        <v>595</v>
      </c>
      <c r="O8" s="487" t="s">
        <v>243</v>
      </c>
      <c r="P8" s="470" t="s">
        <v>482</v>
      </c>
      <c r="Q8" s="469" t="s">
        <v>757</v>
      </c>
      <c r="R8" s="470">
        <v>15914336181</v>
      </c>
      <c r="S8" s="470" t="s">
        <v>758</v>
      </c>
      <c r="T8" s="470" t="s">
        <v>699</v>
      </c>
      <c r="U8" s="470" t="s">
        <v>261</v>
      </c>
      <c r="V8" s="470" t="s">
        <v>759</v>
      </c>
      <c r="W8" s="470" t="s">
        <v>760</v>
      </c>
      <c r="X8" s="471">
        <v>40354</v>
      </c>
      <c r="Y8" s="470" t="s">
        <v>261</v>
      </c>
      <c r="Z8" s="470" t="s">
        <v>759</v>
      </c>
      <c r="AA8" s="470" t="s">
        <v>760</v>
      </c>
      <c r="AB8" s="471">
        <v>40354</v>
      </c>
      <c r="AC8" s="472" t="s">
        <v>761</v>
      </c>
      <c r="AD8" s="470" t="s">
        <v>238</v>
      </c>
      <c r="AE8" s="471">
        <v>42459</v>
      </c>
      <c r="AF8" s="473">
        <v>1</v>
      </c>
      <c r="AG8" s="471">
        <v>42459</v>
      </c>
      <c r="AH8" s="471">
        <v>43555</v>
      </c>
      <c r="AI8" s="474" t="s">
        <v>267</v>
      </c>
      <c r="AJ8" s="469" t="s">
        <v>762</v>
      </c>
      <c r="AK8" s="470" t="s">
        <v>252</v>
      </c>
      <c r="AL8" s="470">
        <v>13751754377</v>
      </c>
      <c r="AM8" s="463"/>
      <c r="AN8" s="463"/>
      <c r="AO8" s="463"/>
      <c r="AP8" s="463"/>
      <c r="AQ8" s="475"/>
      <c r="AR8" s="476" t="s">
        <v>642</v>
      </c>
      <c r="AS8" s="477" t="s">
        <v>763</v>
      </c>
      <c r="AT8" s="477" t="s">
        <v>764</v>
      </c>
      <c r="AU8" s="461" t="s">
        <v>765</v>
      </c>
      <c r="AV8" s="461">
        <v>158</v>
      </c>
      <c r="AW8" s="461">
        <v>45</v>
      </c>
      <c r="AX8" s="461" t="s">
        <v>605</v>
      </c>
      <c r="AY8" s="488" t="s">
        <v>312</v>
      </c>
      <c r="AZ8" s="479" t="s">
        <v>320</v>
      </c>
      <c r="BA8" s="479" t="s">
        <v>267</v>
      </c>
      <c r="BB8" s="480" t="s">
        <v>618</v>
      </c>
      <c r="BC8" s="481">
        <v>3</v>
      </c>
      <c r="BD8" s="457" t="s">
        <v>931</v>
      </c>
      <c r="BE8" s="482"/>
      <c r="BF8" s="483"/>
      <c r="BG8" s="482"/>
      <c r="BH8" s="483"/>
      <c r="BI8" s="482"/>
      <c r="BJ8" s="483"/>
      <c r="BK8" s="482"/>
    </row>
    <row r="9" spans="1:63" s="484" customFormat="1" ht="18" customHeight="1">
      <c r="A9" s="457"/>
      <c r="B9" s="458" t="s">
        <v>102</v>
      </c>
      <c r="C9" s="459">
        <v>7</v>
      </c>
      <c r="D9" s="485" t="s">
        <v>106</v>
      </c>
      <c r="E9" s="461" t="s">
        <v>219</v>
      </c>
      <c r="F9" s="462" t="s">
        <v>107</v>
      </c>
      <c r="G9" s="470" t="s">
        <v>103</v>
      </c>
      <c r="H9" s="470"/>
      <c r="I9" s="470" t="s">
        <v>105</v>
      </c>
      <c r="J9" s="464" t="s">
        <v>106</v>
      </c>
      <c r="K9" s="486" t="s">
        <v>104</v>
      </c>
      <c r="L9" s="466" t="s">
        <v>220</v>
      </c>
      <c r="M9" s="467" t="s">
        <v>643</v>
      </c>
      <c r="N9" s="487" t="s">
        <v>612</v>
      </c>
      <c r="O9" s="487" t="s">
        <v>222</v>
      </c>
      <c r="P9" s="470" t="s">
        <v>223</v>
      </c>
      <c r="Q9" s="469" t="s">
        <v>224</v>
      </c>
      <c r="R9" s="470">
        <v>15018404459</v>
      </c>
      <c r="S9" s="470" t="s">
        <v>644</v>
      </c>
      <c r="T9" s="470" t="s">
        <v>767</v>
      </c>
      <c r="U9" s="470" t="s">
        <v>261</v>
      </c>
      <c r="V9" s="470" t="s">
        <v>228</v>
      </c>
      <c r="W9" s="470" t="s">
        <v>229</v>
      </c>
      <c r="X9" s="471">
        <v>38899</v>
      </c>
      <c r="Y9" s="470" t="s">
        <v>261</v>
      </c>
      <c r="Z9" s="470" t="s">
        <v>228</v>
      </c>
      <c r="AA9" s="470" t="s">
        <v>229</v>
      </c>
      <c r="AB9" s="471">
        <v>38899</v>
      </c>
      <c r="AC9" s="472" t="s">
        <v>768</v>
      </c>
      <c r="AD9" s="470" t="s">
        <v>769</v>
      </c>
      <c r="AE9" s="471">
        <v>41802</v>
      </c>
      <c r="AF9" s="473">
        <v>3</v>
      </c>
      <c r="AG9" s="471">
        <v>42217</v>
      </c>
      <c r="AH9" s="471">
        <v>42948</v>
      </c>
      <c r="AI9" s="474" t="s">
        <v>267</v>
      </c>
      <c r="AJ9" s="469" t="s">
        <v>236</v>
      </c>
      <c r="AK9" s="470" t="s">
        <v>269</v>
      </c>
      <c r="AL9" s="470">
        <v>13826495392</v>
      </c>
      <c r="AM9" s="463"/>
      <c r="AN9" s="463"/>
      <c r="AO9" s="463"/>
      <c r="AP9" s="463"/>
      <c r="AQ9" s="475"/>
      <c r="AR9" s="476" t="s">
        <v>239</v>
      </c>
      <c r="AS9" s="477" t="s">
        <v>240</v>
      </c>
      <c r="AT9" s="477" t="s">
        <v>770</v>
      </c>
      <c r="AU9" s="461" t="s">
        <v>771</v>
      </c>
      <c r="AV9" s="461" t="s">
        <v>645</v>
      </c>
      <c r="AW9" s="461">
        <v>50</v>
      </c>
      <c r="AX9" s="461" t="s">
        <v>605</v>
      </c>
      <c r="AY9" s="488" t="s">
        <v>312</v>
      </c>
      <c r="AZ9" s="479" t="s">
        <v>320</v>
      </c>
      <c r="BA9" s="479" t="s">
        <v>267</v>
      </c>
      <c r="BB9" s="480" t="s">
        <v>622</v>
      </c>
      <c r="BC9" s="481">
        <v>0</v>
      </c>
      <c r="BD9" s="457" t="s">
        <v>932</v>
      </c>
      <c r="BE9" s="482"/>
      <c r="BF9" s="483"/>
      <c r="BG9" s="482"/>
      <c r="BH9" s="483"/>
      <c r="BI9" s="482"/>
      <c r="BJ9" s="483"/>
      <c r="BK9" s="482"/>
    </row>
    <row r="10" spans="1:63" s="484" customFormat="1" ht="18" customHeight="1">
      <c r="A10" s="457"/>
      <c r="B10" s="458" t="s">
        <v>102</v>
      </c>
      <c r="C10" s="459">
        <v>8</v>
      </c>
      <c r="D10" s="485" t="s">
        <v>106</v>
      </c>
      <c r="E10" s="461" t="s">
        <v>772</v>
      </c>
      <c r="F10" s="462" t="s">
        <v>109</v>
      </c>
      <c r="G10" s="470" t="s">
        <v>103</v>
      </c>
      <c r="H10" s="470"/>
      <c r="I10" s="470" t="s">
        <v>105</v>
      </c>
      <c r="J10" s="464" t="s">
        <v>106</v>
      </c>
      <c r="K10" s="486" t="s">
        <v>108</v>
      </c>
      <c r="L10" s="466" t="s">
        <v>220</v>
      </c>
      <c r="M10" s="467" t="s">
        <v>646</v>
      </c>
      <c r="N10" s="487" t="s">
        <v>595</v>
      </c>
      <c r="O10" s="487" t="s">
        <v>243</v>
      </c>
      <c r="P10" s="470" t="s">
        <v>223</v>
      </c>
      <c r="Q10" s="469" t="s">
        <v>244</v>
      </c>
      <c r="R10" s="470">
        <v>13533458782</v>
      </c>
      <c r="S10" s="470" t="s">
        <v>245</v>
      </c>
      <c r="T10" s="470" t="s">
        <v>773</v>
      </c>
      <c r="U10" s="470" t="s">
        <v>247</v>
      </c>
      <c r="V10" s="470" t="s">
        <v>248</v>
      </c>
      <c r="W10" s="470" t="s">
        <v>248</v>
      </c>
      <c r="X10" s="471" t="s">
        <v>248</v>
      </c>
      <c r="Y10" s="470" t="s">
        <v>248</v>
      </c>
      <c r="Z10" s="470" t="s">
        <v>248</v>
      </c>
      <c r="AA10" s="470" t="s">
        <v>248</v>
      </c>
      <c r="AB10" s="471" t="s">
        <v>248</v>
      </c>
      <c r="AC10" s="472" t="s">
        <v>248</v>
      </c>
      <c r="AD10" s="470" t="s">
        <v>248</v>
      </c>
      <c r="AE10" s="471">
        <v>42491</v>
      </c>
      <c r="AF10" s="473">
        <v>1</v>
      </c>
      <c r="AG10" s="471">
        <v>42491</v>
      </c>
      <c r="AH10" s="471">
        <v>43220</v>
      </c>
      <c r="AI10" s="474" t="s">
        <v>267</v>
      </c>
      <c r="AJ10" s="469" t="s">
        <v>251</v>
      </c>
      <c r="AK10" s="469" t="s">
        <v>252</v>
      </c>
      <c r="AL10" s="470">
        <v>13418043098</v>
      </c>
      <c r="AM10" s="470"/>
      <c r="AN10" s="463"/>
      <c r="AO10" s="463"/>
      <c r="AP10" s="463"/>
      <c r="AQ10" s="475"/>
      <c r="AR10" s="476" t="e">
        <v>#N/A</v>
      </c>
      <c r="AS10" s="477" t="s">
        <v>774</v>
      </c>
      <c r="AT10" s="477" t="s">
        <v>775</v>
      </c>
      <c r="AU10" s="461" t="s">
        <v>776</v>
      </c>
      <c r="AV10" s="461">
        <v>160</v>
      </c>
      <c r="AW10" s="461">
        <v>50</v>
      </c>
      <c r="AX10" s="461" t="s">
        <v>605</v>
      </c>
      <c r="AY10" s="488" t="s">
        <v>312</v>
      </c>
      <c r="AZ10" s="479" t="e">
        <v>#N/A</v>
      </c>
      <c r="BA10" s="479" t="e">
        <v>#N/A</v>
      </c>
      <c r="BB10" s="480" t="s">
        <v>647</v>
      </c>
      <c r="BC10" s="481">
        <v>2</v>
      </c>
      <c r="BD10" s="457" t="s">
        <v>766</v>
      </c>
      <c r="BE10" s="482"/>
      <c r="BF10" s="483"/>
      <c r="BG10" s="482"/>
      <c r="BH10" s="483"/>
      <c r="BI10" s="482"/>
      <c r="BJ10" s="483"/>
      <c r="BK10" s="482"/>
    </row>
    <row r="11" spans="1:63" s="484" customFormat="1" ht="18" customHeight="1">
      <c r="A11" s="457"/>
      <c r="B11" s="458" t="s">
        <v>102</v>
      </c>
      <c r="C11" s="459">
        <v>9</v>
      </c>
      <c r="D11" s="485" t="s">
        <v>136</v>
      </c>
      <c r="E11" s="461" t="s">
        <v>255</v>
      </c>
      <c r="F11" s="462" t="s">
        <v>790</v>
      </c>
      <c r="G11" s="470" t="s">
        <v>103</v>
      </c>
      <c r="H11" s="470"/>
      <c r="I11" s="470" t="s">
        <v>105</v>
      </c>
      <c r="J11" s="464" t="s">
        <v>136</v>
      </c>
      <c r="K11" s="486" t="s">
        <v>110</v>
      </c>
      <c r="L11" s="466" t="s">
        <v>220</v>
      </c>
      <c r="M11" s="467" t="s">
        <v>791</v>
      </c>
      <c r="N11" s="487" t="s">
        <v>612</v>
      </c>
      <c r="O11" s="487" t="s">
        <v>222</v>
      </c>
      <c r="P11" s="470" t="s">
        <v>257</v>
      </c>
      <c r="Q11" s="469" t="s">
        <v>792</v>
      </c>
      <c r="R11" s="470">
        <v>13138610080</v>
      </c>
      <c r="S11" s="470" t="s">
        <v>793</v>
      </c>
      <c r="T11" s="470" t="s">
        <v>794</v>
      </c>
      <c r="U11" s="470" t="s">
        <v>261</v>
      </c>
      <c r="V11" s="470" t="s">
        <v>795</v>
      </c>
      <c r="W11" s="470" t="s">
        <v>796</v>
      </c>
      <c r="X11" s="471">
        <v>38533</v>
      </c>
      <c r="Y11" s="470" t="s">
        <v>261</v>
      </c>
      <c r="Z11" s="470" t="s">
        <v>795</v>
      </c>
      <c r="AA11" s="470" t="s">
        <v>796</v>
      </c>
      <c r="AB11" s="471">
        <v>38533</v>
      </c>
      <c r="AC11" s="472" t="s">
        <v>797</v>
      </c>
      <c r="AD11" s="470"/>
      <c r="AE11" s="471">
        <v>42881</v>
      </c>
      <c r="AF11" s="473">
        <v>0</v>
      </c>
      <c r="AG11" s="471">
        <v>42881</v>
      </c>
      <c r="AH11" s="471">
        <v>43976</v>
      </c>
      <c r="AI11" s="474" t="s">
        <v>267</v>
      </c>
      <c r="AJ11" s="469" t="s">
        <v>798</v>
      </c>
      <c r="AK11" s="469" t="s">
        <v>799</v>
      </c>
      <c r="AL11" s="470">
        <v>18607775228</v>
      </c>
      <c r="AM11" s="470"/>
      <c r="AN11" s="463"/>
      <c r="AO11" s="463"/>
      <c r="AP11" s="463"/>
      <c r="AQ11" s="475"/>
      <c r="AR11" s="476" t="s">
        <v>891</v>
      </c>
      <c r="AS11" s="477" t="s">
        <v>892</v>
      </c>
      <c r="AT11" s="477" t="s">
        <v>800</v>
      </c>
      <c r="AU11" s="461" t="s">
        <v>801</v>
      </c>
      <c r="AV11" s="461">
        <v>157</v>
      </c>
      <c r="AW11" s="461">
        <v>40</v>
      </c>
      <c r="AX11" s="461" t="s">
        <v>653</v>
      </c>
      <c r="AY11" s="488" t="s">
        <v>312</v>
      </c>
      <c r="AZ11" s="479" t="s">
        <v>320</v>
      </c>
      <c r="BA11" s="479" t="s">
        <v>267</v>
      </c>
      <c r="BB11" s="480" t="s">
        <v>802</v>
      </c>
      <c r="BC11" s="481">
        <v>1</v>
      </c>
      <c r="BD11" s="457" t="s">
        <v>661</v>
      </c>
      <c r="BE11" s="482"/>
      <c r="BF11" s="483"/>
      <c r="BG11" s="482"/>
      <c r="BH11" s="483"/>
      <c r="BI11" s="482"/>
      <c r="BJ11" s="483"/>
      <c r="BK11" s="482"/>
    </row>
    <row r="12" spans="1:63" s="484" customFormat="1" ht="18" customHeight="1">
      <c r="A12" s="457"/>
      <c r="B12" s="458" t="s">
        <v>102</v>
      </c>
      <c r="C12" s="459">
        <v>10</v>
      </c>
      <c r="D12" s="485" t="s">
        <v>136</v>
      </c>
      <c r="E12" s="461" t="s">
        <v>657</v>
      </c>
      <c r="F12" s="462" t="s">
        <v>577</v>
      </c>
      <c r="G12" s="470" t="s">
        <v>34</v>
      </c>
      <c r="H12" s="470"/>
      <c r="I12" s="470" t="s">
        <v>105</v>
      </c>
      <c r="J12" s="464" t="s">
        <v>136</v>
      </c>
      <c r="K12" s="486" t="s">
        <v>163</v>
      </c>
      <c r="L12" s="466" t="s">
        <v>220</v>
      </c>
      <c r="M12" s="467" t="s">
        <v>658</v>
      </c>
      <c r="N12" s="487" t="s">
        <v>612</v>
      </c>
      <c r="O12" s="487" t="s">
        <v>222</v>
      </c>
      <c r="P12" s="470" t="s">
        <v>223</v>
      </c>
      <c r="Q12" s="469" t="s">
        <v>812</v>
      </c>
      <c r="R12" s="470">
        <v>13380485205</v>
      </c>
      <c r="S12" s="470" t="s">
        <v>813</v>
      </c>
      <c r="T12" s="470" t="s">
        <v>814</v>
      </c>
      <c r="U12" s="470" t="s">
        <v>261</v>
      </c>
      <c r="V12" s="470" t="s">
        <v>815</v>
      </c>
      <c r="W12" s="470" t="s">
        <v>816</v>
      </c>
      <c r="X12" s="471">
        <v>42180</v>
      </c>
      <c r="Y12" s="470" t="s">
        <v>261</v>
      </c>
      <c r="Z12" s="470" t="s">
        <v>815</v>
      </c>
      <c r="AA12" s="470" t="s">
        <v>816</v>
      </c>
      <c r="AB12" s="471">
        <v>42180</v>
      </c>
      <c r="AC12" s="472" t="s">
        <v>817</v>
      </c>
      <c r="AD12" s="470" t="s">
        <v>238</v>
      </c>
      <c r="AE12" s="471">
        <v>42791</v>
      </c>
      <c r="AF12" s="473">
        <v>0</v>
      </c>
      <c r="AG12" s="471">
        <v>42791</v>
      </c>
      <c r="AH12" s="471">
        <v>43885</v>
      </c>
      <c r="AI12" s="474" t="s">
        <v>267</v>
      </c>
      <c r="AJ12" s="469" t="s">
        <v>818</v>
      </c>
      <c r="AK12" s="469" t="s">
        <v>237</v>
      </c>
      <c r="AL12" s="470">
        <v>18819458030</v>
      </c>
      <c r="AM12" s="463"/>
      <c r="AN12" s="463"/>
      <c r="AO12" s="463"/>
      <c r="AP12" s="463"/>
      <c r="AQ12" s="475"/>
      <c r="AR12" s="476" t="s">
        <v>659</v>
      </c>
      <c r="AS12" s="477" t="s">
        <v>933</v>
      </c>
      <c r="AT12" s="477" t="s">
        <v>819</v>
      </c>
      <c r="AU12" s="461" t="s">
        <v>820</v>
      </c>
      <c r="AV12" s="461"/>
      <c r="AW12" s="461"/>
      <c r="AX12" s="461"/>
      <c r="AY12" s="488" t="s">
        <v>312</v>
      </c>
      <c r="AZ12" s="479" t="s">
        <v>320</v>
      </c>
      <c r="BA12" s="479" t="s">
        <v>267</v>
      </c>
      <c r="BB12" s="480" t="s">
        <v>626</v>
      </c>
      <c r="BC12" s="481">
        <v>4</v>
      </c>
      <c r="BD12" s="457" t="s">
        <v>789</v>
      </c>
      <c r="BE12" s="482"/>
      <c r="BF12" s="483"/>
      <c r="BG12" s="482"/>
      <c r="BH12" s="483"/>
      <c r="BI12" s="482"/>
      <c r="BJ12" s="483"/>
      <c r="BK12" s="482"/>
    </row>
    <row r="13" spans="1:63" s="484" customFormat="1" ht="18" customHeight="1">
      <c r="A13" s="457"/>
      <c r="B13" s="458" t="s">
        <v>102</v>
      </c>
      <c r="C13" s="459">
        <v>11</v>
      </c>
      <c r="D13" s="485" t="s">
        <v>136</v>
      </c>
      <c r="E13" s="461" t="s">
        <v>662</v>
      </c>
      <c r="F13" s="462" t="s">
        <v>934</v>
      </c>
      <c r="G13" s="470" t="s">
        <v>34</v>
      </c>
      <c r="H13" s="470"/>
      <c r="I13" s="470" t="s">
        <v>105</v>
      </c>
      <c r="J13" s="464" t="s">
        <v>136</v>
      </c>
      <c r="K13" s="486" t="s">
        <v>163</v>
      </c>
      <c r="L13" s="466" t="s">
        <v>377</v>
      </c>
      <c r="M13" s="467" t="s">
        <v>935</v>
      </c>
      <c r="N13" s="487" t="s">
        <v>595</v>
      </c>
      <c r="O13" s="487" t="s">
        <v>243</v>
      </c>
      <c r="P13" s="470" t="s">
        <v>223</v>
      </c>
      <c r="Q13" s="469" t="s">
        <v>936</v>
      </c>
      <c r="R13" s="470">
        <v>13802433619</v>
      </c>
      <c r="S13" s="470" t="s">
        <v>937</v>
      </c>
      <c r="T13" s="470" t="s">
        <v>938</v>
      </c>
      <c r="U13" s="470" t="s">
        <v>261</v>
      </c>
      <c r="V13" s="470" t="s">
        <v>939</v>
      </c>
      <c r="W13" s="470" t="s">
        <v>940</v>
      </c>
      <c r="X13" s="471"/>
      <c r="Y13" s="470"/>
      <c r="Z13" s="470"/>
      <c r="AA13" s="470"/>
      <c r="AB13" s="470"/>
      <c r="AC13" s="470"/>
      <c r="AD13" s="470"/>
      <c r="AE13" s="471">
        <v>42887</v>
      </c>
      <c r="AF13" s="473">
        <v>0</v>
      </c>
      <c r="AG13" s="471">
        <v>42887</v>
      </c>
      <c r="AH13" s="471">
        <v>43983</v>
      </c>
      <c r="AI13" s="474" t="s">
        <v>267</v>
      </c>
      <c r="AJ13" s="469" t="s">
        <v>941</v>
      </c>
      <c r="AK13" s="469" t="s">
        <v>252</v>
      </c>
      <c r="AL13" s="470">
        <v>13450446340</v>
      </c>
      <c r="AM13" s="470"/>
      <c r="AN13" s="463"/>
      <c r="AO13" s="463"/>
      <c r="AP13" s="463"/>
      <c r="AQ13" s="475"/>
      <c r="AR13" s="476" t="s">
        <v>942</v>
      </c>
      <c r="AS13" s="477" t="s">
        <v>943</v>
      </c>
      <c r="AT13" s="477"/>
      <c r="AU13" s="461" t="s">
        <v>944</v>
      </c>
      <c r="AV13" s="461"/>
      <c r="AW13" s="461"/>
      <c r="AX13" s="461"/>
      <c r="AY13" s="488" t="s">
        <v>312</v>
      </c>
      <c r="AZ13" s="479" t="s">
        <v>320</v>
      </c>
      <c r="BA13" s="479">
        <v>0</v>
      </c>
      <c r="BB13" s="480" t="s">
        <v>647</v>
      </c>
      <c r="BC13" s="481">
        <v>1</v>
      </c>
      <c r="BD13" s="457" t="s">
        <v>661</v>
      </c>
      <c r="BE13" s="482"/>
      <c r="BF13" s="483"/>
      <c r="BG13" s="482"/>
      <c r="BH13" s="483"/>
      <c r="BI13" s="482"/>
      <c r="BJ13" s="483"/>
      <c r="BK13" s="482"/>
    </row>
    <row r="14" spans="1:63" s="484" customFormat="1" ht="18" customHeight="1">
      <c r="A14" s="457"/>
      <c r="B14" s="458" t="s">
        <v>102</v>
      </c>
      <c r="C14" s="459">
        <v>12</v>
      </c>
      <c r="D14" s="485" t="s">
        <v>136</v>
      </c>
      <c r="E14" s="461" t="s">
        <v>945</v>
      </c>
      <c r="F14" s="462" t="s">
        <v>946</v>
      </c>
      <c r="G14" s="470" t="s">
        <v>33</v>
      </c>
      <c r="H14" s="470"/>
      <c r="I14" s="470" t="s">
        <v>105</v>
      </c>
      <c r="J14" s="464" t="s">
        <v>136</v>
      </c>
      <c r="K14" s="486" t="s">
        <v>139</v>
      </c>
      <c r="L14" s="466" t="s">
        <v>220</v>
      </c>
      <c r="M14" s="467" t="s">
        <v>947</v>
      </c>
      <c r="N14" s="487" t="s">
        <v>612</v>
      </c>
      <c r="O14" s="487" t="s">
        <v>222</v>
      </c>
      <c r="P14" s="470" t="s">
        <v>223</v>
      </c>
      <c r="Q14" s="469" t="s">
        <v>948</v>
      </c>
      <c r="R14" s="470">
        <v>15366258310</v>
      </c>
      <c r="S14" s="470" t="s">
        <v>949</v>
      </c>
      <c r="T14" s="470" t="s">
        <v>950</v>
      </c>
      <c r="U14" s="470" t="s">
        <v>598</v>
      </c>
      <c r="V14" s="470" t="s">
        <v>951</v>
      </c>
      <c r="W14" s="470" t="s">
        <v>726</v>
      </c>
      <c r="X14" s="471">
        <v>42551</v>
      </c>
      <c r="Y14" s="470" t="s">
        <v>598</v>
      </c>
      <c r="Z14" s="470" t="s">
        <v>951</v>
      </c>
      <c r="AA14" s="470" t="s">
        <v>726</v>
      </c>
      <c r="AB14" s="471">
        <v>42551</v>
      </c>
      <c r="AC14" s="472" t="s">
        <v>952</v>
      </c>
      <c r="AD14" s="470"/>
      <c r="AE14" s="471">
        <v>42897</v>
      </c>
      <c r="AF14" s="473">
        <v>0</v>
      </c>
      <c r="AG14" s="471">
        <v>42897</v>
      </c>
      <c r="AH14" s="471">
        <v>43992</v>
      </c>
      <c r="AI14" s="474" t="s">
        <v>267</v>
      </c>
      <c r="AJ14" s="469" t="s">
        <v>953</v>
      </c>
      <c r="AK14" s="470" t="s">
        <v>490</v>
      </c>
      <c r="AL14" s="470">
        <v>13872037380</v>
      </c>
      <c r="AM14" s="470"/>
      <c r="AN14" s="463"/>
      <c r="AO14" s="463"/>
      <c r="AP14" s="463"/>
      <c r="AQ14" s="475"/>
      <c r="AR14" s="476" t="s">
        <v>954</v>
      </c>
      <c r="AS14" s="477" t="s">
        <v>955</v>
      </c>
      <c r="AT14" s="477"/>
      <c r="AU14" s="461" t="s">
        <v>956</v>
      </c>
      <c r="AV14" s="461"/>
      <c r="AW14" s="461"/>
      <c r="AX14" s="461"/>
      <c r="AY14" s="488" t="s">
        <v>312</v>
      </c>
      <c r="AZ14" s="479" t="s">
        <v>320</v>
      </c>
      <c r="BA14" s="479">
        <v>0</v>
      </c>
      <c r="BB14" s="480" t="s">
        <v>647</v>
      </c>
      <c r="BC14" s="481">
        <v>0</v>
      </c>
      <c r="BD14" s="457" t="s">
        <v>670</v>
      </c>
      <c r="BE14" s="482"/>
      <c r="BF14" s="483"/>
      <c r="BG14" s="482"/>
      <c r="BH14" s="483"/>
      <c r="BI14" s="482"/>
      <c r="BJ14" s="483"/>
      <c r="BK14" s="482"/>
    </row>
    <row r="15" spans="1:63" s="484" customFormat="1" ht="18" customHeight="1">
      <c r="A15" s="457"/>
      <c r="B15" s="458" t="s">
        <v>102</v>
      </c>
      <c r="C15" s="459">
        <v>13</v>
      </c>
      <c r="D15" s="485" t="s">
        <v>136</v>
      </c>
      <c r="E15" s="461" t="s">
        <v>1061</v>
      </c>
      <c r="F15" s="462" t="s">
        <v>1062</v>
      </c>
      <c r="G15" s="470" t="s">
        <v>33</v>
      </c>
      <c r="H15" s="470"/>
      <c r="I15" s="470" t="s">
        <v>105</v>
      </c>
      <c r="J15" s="464" t="s">
        <v>136</v>
      </c>
      <c r="K15" s="486" t="s">
        <v>139</v>
      </c>
      <c r="L15" s="466" t="s">
        <v>220</v>
      </c>
      <c r="M15" s="467" t="s">
        <v>1063</v>
      </c>
      <c r="N15" s="487" t="s">
        <v>612</v>
      </c>
      <c r="O15" s="487" t="s">
        <v>222</v>
      </c>
      <c r="P15" s="470" t="s">
        <v>223</v>
      </c>
      <c r="Q15" s="469" t="s">
        <v>1064</v>
      </c>
      <c r="R15" s="470">
        <v>18878552974</v>
      </c>
      <c r="S15" s="470" t="s">
        <v>1065</v>
      </c>
      <c r="T15" s="470" t="s">
        <v>1066</v>
      </c>
      <c r="U15" s="470" t="s">
        <v>598</v>
      </c>
      <c r="V15" s="470" t="s">
        <v>1067</v>
      </c>
      <c r="W15" s="470" t="s">
        <v>726</v>
      </c>
      <c r="X15" s="471">
        <v>42917</v>
      </c>
      <c r="Y15" s="470" t="s">
        <v>598</v>
      </c>
      <c r="Z15" s="470" t="s">
        <v>1067</v>
      </c>
      <c r="AA15" s="470" t="s">
        <v>726</v>
      </c>
      <c r="AB15" s="471">
        <v>42917</v>
      </c>
      <c r="AC15" s="472" t="s">
        <v>1068</v>
      </c>
      <c r="AD15" s="470" t="s">
        <v>701</v>
      </c>
      <c r="AE15" s="471">
        <v>42931</v>
      </c>
      <c r="AF15" s="473">
        <v>0</v>
      </c>
      <c r="AG15" s="471">
        <v>42931</v>
      </c>
      <c r="AH15" s="471">
        <v>44026</v>
      </c>
      <c r="AI15" s="474" t="s">
        <v>267</v>
      </c>
      <c r="AJ15" s="469" t="s">
        <v>1069</v>
      </c>
      <c r="AK15" s="470" t="s">
        <v>729</v>
      </c>
      <c r="AL15" s="470">
        <v>13877440938</v>
      </c>
      <c r="AM15" s="470"/>
      <c r="AN15" s="463"/>
      <c r="AO15" s="463"/>
      <c r="AP15" s="463"/>
      <c r="AQ15" s="475"/>
      <c r="AR15" s="476" t="e">
        <v>#N/A</v>
      </c>
      <c r="AS15" s="477"/>
      <c r="AT15" s="477"/>
      <c r="AU15" s="461" t="s">
        <v>1070</v>
      </c>
      <c r="AV15" s="461"/>
      <c r="AW15" s="461"/>
      <c r="AX15" s="461" t="s">
        <v>605</v>
      </c>
      <c r="AY15" s="488" t="s">
        <v>312</v>
      </c>
      <c r="AZ15" s="479" t="e">
        <v>#N/A</v>
      </c>
      <c r="BA15" s="479" t="e">
        <v>#N/A</v>
      </c>
      <c r="BB15" s="480" t="s">
        <v>630</v>
      </c>
      <c r="BC15" s="481">
        <v>0</v>
      </c>
      <c r="BD15" s="457" t="s">
        <v>670</v>
      </c>
      <c r="BE15" s="482"/>
      <c r="BF15" s="483"/>
      <c r="BG15" s="482"/>
      <c r="BH15" s="483"/>
      <c r="BI15" s="482"/>
      <c r="BJ15" s="483"/>
      <c r="BK15" s="482"/>
    </row>
    <row r="16" spans="1:63" s="484" customFormat="1" ht="18" customHeight="1">
      <c r="A16" s="457"/>
      <c r="B16" s="458" t="s">
        <v>102</v>
      </c>
      <c r="C16" s="459">
        <v>14</v>
      </c>
      <c r="D16" s="485" t="s">
        <v>136</v>
      </c>
      <c r="E16" s="461" t="s">
        <v>1071</v>
      </c>
      <c r="F16" s="462" t="s">
        <v>1072</v>
      </c>
      <c r="G16" s="470" t="s">
        <v>33</v>
      </c>
      <c r="H16" s="470"/>
      <c r="I16" s="470" t="s">
        <v>105</v>
      </c>
      <c r="J16" s="464" t="s">
        <v>136</v>
      </c>
      <c r="K16" s="486" t="s">
        <v>139</v>
      </c>
      <c r="L16" s="466" t="s">
        <v>220</v>
      </c>
      <c r="M16" s="467" t="s">
        <v>1073</v>
      </c>
      <c r="N16" s="487" t="s">
        <v>1074</v>
      </c>
      <c r="O16" s="487" t="s">
        <v>222</v>
      </c>
      <c r="P16" s="470" t="s">
        <v>482</v>
      </c>
      <c r="Q16" s="469" t="s">
        <v>1075</v>
      </c>
      <c r="R16" s="470">
        <v>18819463378</v>
      </c>
      <c r="S16" s="470" t="s">
        <v>1076</v>
      </c>
      <c r="T16" s="470" t="s">
        <v>699</v>
      </c>
      <c r="U16" s="470" t="s">
        <v>598</v>
      </c>
      <c r="V16" s="470" t="s">
        <v>1077</v>
      </c>
      <c r="W16" s="470" t="s">
        <v>1078</v>
      </c>
      <c r="X16" s="471">
        <v>42551</v>
      </c>
      <c r="Y16" s="470" t="s">
        <v>598</v>
      </c>
      <c r="Z16" s="470" t="s">
        <v>1077</v>
      </c>
      <c r="AA16" s="470" t="s">
        <v>726</v>
      </c>
      <c r="AB16" s="471">
        <v>42551</v>
      </c>
      <c r="AC16" s="472"/>
      <c r="AD16" s="470" t="s">
        <v>238</v>
      </c>
      <c r="AE16" s="471">
        <v>42932</v>
      </c>
      <c r="AF16" s="473">
        <v>0</v>
      </c>
      <c r="AG16" s="471">
        <v>42932</v>
      </c>
      <c r="AH16" s="471">
        <v>44027</v>
      </c>
      <c r="AI16" s="474" t="s">
        <v>267</v>
      </c>
      <c r="AJ16" s="469"/>
      <c r="AK16" s="470"/>
      <c r="AL16" s="470"/>
      <c r="AM16" s="470"/>
      <c r="AN16" s="463"/>
      <c r="AO16" s="463"/>
      <c r="AP16" s="463"/>
      <c r="AQ16" s="475"/>
      <c r="AR16" s="476" t="e">
        <v>#N/A</v>
      </c>
      <c r="AS16" s="477"/>
      <c r="AT16" s="477"/>
      <c r="AU16" s="461" t="s">
        <v>1076</v>
      </c>
      <c r="AV16" s="461"/>
      <c r="AW16" s="461"/>
      <c r="AX16" s="461" t="s">
        <v>605</v>
      </c>
      <c r="AY16" s="488" t="s">
        <v>312</v>
      </c>
      <c r="AZ16" s="479" t="e">
        <v>#N/A</v>
      </c>
      <c r="BA16" s="479" t="e">
        <v>#N/A</v>
      </c>
      <c r="BB16" s="480" t="s">
        <v>630</v>
      </c>
      <c r="BC16" s="481">
        <v>0</v>
      </c>
      <c r="BD16" s="457" t="s">
        <v>670</v>
      </c>
      <c r="BE16" s="482"/>
      <c r="BF16" s="483"/>
      <c r="BG16" s="482"/>
      <c r="BH16" s="483"/>
      <c r="BI16" s="482"/>
      <c r="BJ16" s="483"/>
      <c r="BK16" s="482"/>
    </row>
    <row r="17" spans="1:63" s="484" customFormat="1" ht="18" customHeight="1">
      <c r="A17" s="457"/>
      <c r="B17" s="458" t="s">
        <v>963</v>
      </c>
      <c r="C17" s="459">
        <v>1</v>
      </c>
      <c r="D17" s="485" t="s">
        <v>106</v>
      </c>
      <c r="E17" s="461" t="s">
        <v>703</v>
      </c>
      <c r="F17" s="462" t="s">
        <v>477</v>
      </c>
      <c r="G17" s="470" t="s">
        <v>33</v>
      </c>
      <c r="H17" s="470"/>
      <c r="I17" s="470" t="s">
        <v>105</v>
      </c>
      <c r="J17" s="464" t="s">
        <v>106</v>
      </c>
      <c r="K17" s="486" t="s">
        <v>130</v>
      </c>
      <c r="L17" s="466" t="s">
        <v>220</v>
      </c>
      <c r="M17" s="467" t="s">
        <v>608</v>
      </c>
      <c r="N17" s="487" t="s">
        <v>595</v>
      </c>
      <c r="O17" s="487" t="s">
        <v>243</v>
      </c>
      <c r="P17" s="470" t="s">
        <v>257</v>
      </c>
      <c r="Q17" s="469" t="s">
        <v>704</v>
      </c>
      <c r="R17" s="470">
        <v>15919325747</v>
      </c>
      <c r="S17" s="470" t="s">
        <v>705</v>
      </c>
      <c r="T17" s="470" t="s">
        <v>706</v>
      </c>
      <c r="U17" s="470" t="s">
        <v>261</v>
      </c>
      <c r="V17" s="470" t="s">
        <v>707</v>
      </c>
      <c r="W17" s="470" t="s">
        <v>600</v>
      </c>
      <c r="X17" s="471">
        <v>39253</v>
      </c>
      <c r="Y17" s="470" t="s">
        <v>261</v>
      </c>
      <c r="Z17" s="470" t="s">
        <v>707</v>
      </c>
      <c r="AA17" s="470" t="s">
        <v>600</v>
      </c>
      <c r="AB17" s="471">
        <v>39253</v>
      </c>
      <c r="AC17" s="472" t="s">
        <v>708</v>
      </c>
      <c r="AD17" s="470" t="s">
        <v>266</v>
      </c>
      <c r="AE17" s="471">
        <v>42179</v>
      </c>
      <c r="AF17" s="473">
        <v>2</v>
      </c>
      <c r="AG17" s="471">
        <v>42217</v>
      </c>
      <c r="AH17" s="471">
        <v>43274</v>
      </c>
      <c r="AI17" s="474" t="s">
        <v>267</v>
      </c>
      <c r="AJ17" s="469" t="s">
        <v>709</v>
      </c>
      <c r="AK17" s="470" t="s">
        <v>252</v>
      </c>
      <c r="AL17" s="470">
        <v>18823067001</v>
      </c>
      <c r="AM17" s="463"/>
      <c r="AN17" s="463"/>
      <c r="AO17" s="463"/>
      <c r="AP17" s="463"/>
      <c r="AQ17" s="475"/>
      <c r="AR17" s="476" t="s">
        <v>609</v>
      </c>
      <c r="AS17" s="477" t="s">
        <v>710</v>
      </c>
      <c r="AT17" s="477" t="s">
        <v>711</v>
      </c>
      <c r="AU17" s="461" t="s">
        <v>712</v>
      </c>
      <c r="AV17" s="461" t="s">
        <v>610</v>
      </c>
      <c r="AW17" s="461">
        <v>48</v>
      </c>
      <c r="AX17" s="461" t="s">
        <v>605</v>
      </c>
      <c r="AY17" s="488" t="s">
        <v>312</v>
      </c>
      <c r="AZ17" s="479" t="s">
        <v>320</v>
      </c>
      <c r="BA17" s="479" t="s">
        <v>267</v>
      </c>
      <c r="BB17" s="480" t="s">
        <v>607</v>
      </c>
      <c r="BC17" s="481">
        <v>0</v>
      </c>
      <c r="BD17" s="457" t="s">
        <v>957</v>
      </c>
      <c r="BE17" s="482"/>
      <c r="BF17" s="483"/>
      <c r="BG17" s="482"/>
      <c r="BH17" s="483"/>
      <c r="BI17" s="482"/>
      <c r="BJ17" s="483"/>
      <c r="BK17" s="482"/>
    </row>
    <row r="18" spans="1:63" s="484" customFormat="1" ht="18" customHeight="1">
      <c r="A18" s="457"/>
      <c r="B18" s="458" t="s">
        <v>963</v>
      </c>
      <c r="C18" s="459">
        <v>2</v>
      </c>
      <c r="D18" s="485" t="s">
        <v>106</v>
      </c>
      <c r="E18" s="461" t="s">
        <v>751</v>
      </c>
      <c r="F18" s="462" t="s">
        <v>582</v>
      </c>
      <c r="G18" s="470" t="s">
        <v>34</v>
      </c>
      <c r="H18" s="470"/>
      <c r="I18" s="470" t="s">
        <v>105</v>
      </c>
      <c r="J18" s="464" t="s">
        <v>106</v>
      </c>
      <c r="K18" s="486" t="s">
        <v>593</v>
      </c>
      <c r="L18" s="466" t="s">
        <v>220</v>
      </c>
      <c r="M18" s="467" t="s">
        <v>631</v>
      </c>
      <c r="N18" s="487" t="s">
        <v>595</v>
      </c>
      <c r="O18" s="487" t="s">
        <v>243</v>
      </c>
      <c r="P18" s="470" t="s">
        <v>257</v>
      </c>
      <c r="Q18" s="469" t="s">
        <v>632</v>
      </c>
      <c r="R18" s="470">
        <v>18124224001</v>
      </c>
      <c r="S18" s="470" t="s">
        <v>752</v>
      </c>
      <c r="T18" s="470" t="s">
        <v>633</v>
      </c>
      <c r="U18" s="470" t="s">
        <v>261</v>
      </c>
      <c r="V18" s="470" t="s">
        <v>634</v>
      </c>
      <c r="W18" s="470" t="s">
        <v>635</v>
      </c>
      <c r="X18" s="471">
        <v>37438</v>
      </c>
      <c r="Y18" s="470" t="s">
        <v>261</v>
      </c>
      <c r="Z18" s="470" t="s">
        <v>634</v>
      </c>
      <c r="AA18" s="470" t="s">
        <v>635</v>
      </c>
      <c r="AB18" s="471">
        <v>37438</v>
      </c>
      <c r="AC18" s="472" t="s">
        <v>753</v>
      </c>
      <c r="AD18" s="470" t="s">
        <v>238</v>
      </c>
      <c r="AE18" s="471">
        <v>41355</v>
      </c>
      <c r="AF18" s="473">
        <v>4</v>
      </c>
      <c r="AG18" s="471">
        <v>42451</v>
      </c>
      <c r="AH18" s="471">
        <v>43545</v>
      </c>
      <c r="AI18" s="474" t="s">
        <v>267</v>
      </c>
      <c r="AJ18" s="469" t="s">
        <v>636</v>
      </c>
      <c r="AK18" s="470" t="s">
        <v>252</v>
      </c>
      <c r="AL18" s="470">
        <v>13650806152</v>
      </c>
      <c r="AM18" s="463"/>
      <c r="AN18" s="463"/>
      <c r="AO18" s="463"/>
      <c r="AP18" s="463"/>
      <c r="AQ18" s="475"/>
      <c r="AR18" s="476" t="s">
        <v>637</v>
      </c>
      <c r="AS18" s="477" t="s">
        <v>754</v>
      </c>
      <c r="AT18" s="477"/>
      <c r="AU18" s="461" t="s">
        <v>755</v>
      </c>
      <c r="AV18" s="461" t="s">
        <v>638</v>
      </c>
      <c r="AW18" s="461">
        <v>87.5</v>
      </c>
      <c r="AX18" s="461" t="s">
        <v>639</v>
      </c>
      <c r="AY18" s="488" t="s">
        <v>312</v>
      </c>
      <c r="AZ18" s="479" t="s">
        <v>320</v>
      </c>
      <c r="BA18" s="479" t="s">
        <v>267</v>
      </c>
      <c r="BB18" s="480" t="s">
        <v>640</v>
      </c>
      <c r="BC18" s="481">
        <v>3</v>
      </c>
      <c r="BD18" s="457" t="s">
        <v>958</v>
      </c>
      <c r="BE18" s="482"/>
      <c r="BF18" s="483"/>
      <c r="BG18" s="482"/>
      <c r="BH18" s="483"/>
      <c r="BI18" s="482"/>
      <c r="BJ18" s="483"/>
      <c r="BK18" s="482"/>
    </row>
    <row r="19" spans="1:63" s="484" customFormat="1" ht="18" customHeight="1">
      <c r="A19" s="457"/>
      <c r="B19" s="458" t="s">
        <v>963</v>
      </c>
      <c r="C19" s="459">
        <v>3</v>
      </c>
      <c r="D19" s="485" t="s">
        <v>136</v>
      </c>
      <c r="E19" s="461" t="s">
        <v>648</v>
      </c>
      <c r="F19" s="489" t="s">
        <v>480</v>
      </c>
      <c r="G19" s="470" t="s">
        <v>33</v>
      </c>
      <c r="H19" s="463"/>
      <c r="I19" s="463" t="s">
        <v>105</v>
      </c>
      <c r="J19" s="464" t="s">
        <v>136</v>
      </c>
      <c r="K19" s="486" t="s">
        <v>134</v>
      </c>
      <c r="L19" s="466" t="s">
        <v>377</v>
      </c>
      <c r="M19" s="467" t="s">
        <v>649</v>
      </c>
      <c r="N19" s="487" t="s">
        <v>612</v>
      </c>
      <c r="O19" s="487" t="s">
        <v>222</v>
      </c>
      <c r="P19" s="463" t="s">
        <v>257</v>
      </c>
      <c r="Q19" s="482" t="s">
        <v>777</v>
      </c>
      <c r="R19" s="463">
        <v>18620021091</v>
      </c>
      <c r="S19" s="463" t="s">
        <v>778</v>
      </c>
      <c r="T19" s="463" t="s">
        <v>779</v>
      </c>
      <c r="U19" s="470" t="s">
        <v>598</v>
      </c>
      <c r="V19" s="463" t="s">
        <v>780</v>
      </c>
      <c r="W19" s="463" t="s">
        <v>781</v>
      </c>
      <c r="X19" s="471">
        <v>42185</v>
      </c>
      <c r="Y19" s="470" t="s">
        <v>782</v>
      </c>
      <c r="Z19" s="470" t="s">
        <v>783</v>
      </c>
      <c r="AA19" s="470" t="s">
        <v>600</v>
      </c>
      <c r="AB19" s="471">
        <v>42713</v>
      </c>
      <c r="AC19" s="472" t="s">
        <v>784</v>
      </c>
      <c r="AD19" s="470" t="s">
        <v>701</v>
      </c>
      <c r="AE19" s="483">
        <v>42748</v>
      </c>
      <c r="AF19" s="473">
        <v>0</v>
      </c>
      <c r="AG19" s="471">
        <v>42748</v>
      </c>
      <c r="AH19" s="471">
        <v>43842</v>
      </c>
      <c r="AI19" s="474" t="s">
        <v>267</v>
      </c>
      <c r="AJ19" s="482" t="s">
        <v>785</v>
      </c>
      <c r="AK19" s="463" t="s">
        <v>786</v>
      </c>
      <c r="AL19" s="463">
        <v>13757605719</v>
      </c>
      <c r="AM19" s="463"/>
      <c r="AN19" s="463"/>
      <c r="AO19" s="463"/>
      <c r="AP19" s="463"/>
      <c r="AQ19" s="475"/>
      <c r="AR19" s="476" t="s">
        <v>650</v>
      </c>
      <c r="AS19" s="477" t="s">
        <v>959</v>
      </c>
      <c r="AT19" s="477" t="s">
        <v>787</v>
      </c>
      <c r="AU19" s="475" t="s">
        <v>788</v>
      </c>
      <c r="AV19" s="475">
        <v>173</v>
      </c>
      <c r="AW19" s="475">
        <v>70</v>
      </c>
      <c r="AX19" s="461" t="s">
        <v>605</v>
      </c>
      <c r="AY19" s="488" t="s">
        <v>312</v>
      </c>
      <c r="AZ19" s="479" t="s">
        <v>320</v>
      </c>
      <c r="BA19" s="479" t="s">
        <v>267</v>
      </c>
      <c r="BB19" s="480" t="s">
        <v>630</v>
      </c>
      <c r="BC19" s="481">
        <v>5</v>
      </c>
      <c r="BD19" s="457" t="s">
        <v>960</v>
      </c>
      <c r="BE19" s="482"/>
      <c r="BF19" s="483"/>
      <c r="BG19" s="482"/>
      <c r="BH19" s="483"/>
      <c r="BI19" s="482"/>
      <c r="BJ19" s="483"/>
      <c r="BK19" s="482"/>
    </row>
    <row r="20" spans="1:63" s="484" customFormat="1" ht="18" customHeight="1">
      <c r="A20" s="457"/>
      <c r="B20" s="458" t="s">
        <v>963</v>
      </c>
      <c r="C20" s="459">
        <v>4</v>
      </c>
      <c r="D20" s="460" t="s">
        <v>136</v>
      </c>
      <c r="E20" s="461" t="s">
        <v>654</v>
      </c>
      <c r="F20" s="489" t="s">
        <v>583</v>
      </c>
      <c r="G20" s="470" t="s">
        <v>34</v>
      </c>
      <c r="H20" s="463"/>
      <c r="I20" s="463" t="s">
        <v>105</v>
      </c>
      <c r="J20" s="464" t="s">
        <v>136</v>
      </c>
      <c r="K20" s="486" t="s">
        <v>163</v>
      </c>
      <c r="L20" s="466" t="s">
        <v>377</v>
      </c>
      <c r="M20" s="467" t="s">
        <v>655</v>
      </c>
      <c r="N20" s="487" t="s">
        <v>612</v>
      </c>
      <c r="O20" s="487" t="s">
        <v>222</v>
      </c>
      <c r="P20" s="463" t="s">
        <v>257</v>
      </c>
      <c r="Q20" s="482" t="s">
        <v>803</v>
      </c>
      <c r="R20" s="463">
        <v>13631499741</v>
      </c>
      <c r="S20" s="463" t="s">
        <v>804</v>
      </c>
      <c r="T20" s="463" t="s">
        <v>805</v>
      </c>
      <c r="U20" s="463" t="s">
        <v>598</v>
      </c>
      <c r="V20" s="463" t="s">
        <v>806</v>
      </c>
      <c r="W20" s="463" t="s">
        <v>807</v>
      </c>
      <c r="X20" s="483">
        <v>42552</v>
      </c>
      <c r="Y20" s="470" t="s">
        <v>598</v>
      </c>
      <c r="Z20" s="470" t="s">
        <v>806</v>
      </c>
      <c r="AA20" s="470" t="s">
        <v>807</v>
      </c>
      <c r="AB20" s="471">
        <v>42552</v>
      </c>
      <c r="AC20" s="472" t="s">
        <v>808</v>
      </c>
      <c r="AD20" s="470" t="s">
        <v>238</v>
      </c>
      <c r="AE20" s="483">
        <v>42791</v>
      </c>
      <c r="AF20" s="473">
        <v>0</v>
      </c>
      <c r="AG20" s="483">
        <v>42791</v>
      </c>
      <c r="AH20" s="483">
        <v>43885</v>
      </c>
      <c r="AI20" s="474" t="s">
        <v>267</v>
      </c>
      <c r="AJ20" s="482" t="s">
        <v>809</v>
      </c>
      <c r="AK20" s="463" t="s">
        <v>786</v>
      </c>
      <c r="AL20" s="463">
        <v>13519847519</v>
      </c>
      <c r="AM20" s="463"/>
      <c r="AN20" s="463"/>
      <c r="AO20" s="463"/>
      <c r="AP20" s="463"/>
      <c r="AQ20" s="475"/>
      <c r="AR20" s="476" t="s">
        <v>656</v>
      </c>
      <c r="AS20" s="490" t="s">
        <v>961</v>
      </c>
      <c r="AT20" s="477" t="s">
        <v>810</v>
      </c>
      <c r="AU20" s="475" t="s">
        <v>811</v>
      </c>
      <c r="AV20" s="475"/>
      <c r="AW20" s="475"/>
      <c r="AX20" s="475"/>
      <c r="AY20" s="488" t="s">
        <v>312</v>
      </c>
      <c r="AZ20" s="479" t="s">
        <v>320</v>
      </c>
      <c r="BA20" s="479" t="s">
        <v>267</v>
      </c>
      <c r="BB20" s="480" t="s">
        <v>622</v>
      </c>
      <c r="BC20" s="481">
        <v>4</v>
      </c>
      <c r="BD20" s="457" t="s">
        <v>789</v>
      </c>
      <c r="BE20" s="482"/>
      <c r="BF20" s="483"/>
      <c r="BG20" s="482"/>
      <c r="BH20" s="483"/>
      <c r="BI20" s="482"/>
      <c r="BJ20" s="483"/>
      <c r="BK20" s="482"/>
    </row>
    <row r="21" spans="1:63" s="484" customFormat="1" ht="18" customHeight="1">
      <c r="A21" s="457"/>
      <c r="B21" s="458" t="s">
        <v>963</v>
      </c>
      <c r="C21" s="459">
        <v>5</v>
      </c>
      <c r="D21" s="485" t="s">
        <v>136</v>
      </c>
      <c r="E21" s="461" t="s">
        <v>664</v>
      </c>
      <c r="F21" s="462" t="s">
        <v>678</v>
      </c>
      <c r="G21" s="470" t="s">
        <v>34</v>
      </c>
      <c r="H21" s="470"/>
      <c r="I21" s="470" t="s">
        <v>105</v>
      </c>
      <c r="J21" s="464" t="s">
        <v>136</v>
      </c>
      <c r="K21" s="486" t="s">
        <v>163</v>
      </c>
      <c r="L21" s="466" t="s">
        <v>220</v>
      </c>
      <c r="M21" s="467" t="s">
        <v>665</v>
      </c>
      <c r="N21" s="487" t="s">
        <v>612</v>
      </c>
      <c r="O21" s="487" t="s">
        <v>222</v>
      </c>
      <c r="P21" s="470" t="s">
        <v>223</v>
      </c>
      <c r="Q21" s="469" t="s">
        <v>821</v>
      </c>
      <c r="R21" s="470">
        <v>13760798353</v>
      </c>
      <c r="S21" s="470" t="s">
        <v>822</v>
      </c>
      <c r="T21" s="470" t="s">
        <v>823</v>
      </c>
      <c r="U21" s="470" t="s">
        <v>598</v>
      </c>
      <c r="V21" s="470" t="s">
        <v>824</v>
      </c>
      <c r="W21" s="470" t="s">
        <v>825</v>
      </c>
      <c r="X21" s="471">
        <v>40354</v>
      </c>
      <c r="Y21" s="470" t="s">
        <v>598</v>
      </c>
      <c r="Z21" s="470" t="s">
        <v>824</v>
      </c>
      <c r="AA21" s="470" t="s">
        <v>825</v>
      </c>
      <c r="AB21" s="471">
        <v>40354</v>
      </c>
      <c r="AC21" s="472" t="s">
        <v>826</v>
      </c>
      <c r="AD21" s="470" t="s">
        <v>238</v>
      </c>
      <c r="AE21" s="471">
        <v>42825</v>
      </c>
      <c r="AF21" s="473">
        <v>0</v>
      </c>
      <c r="AG21" s="471">
        <v>42825</v>
      </c>
      <c r="AH21" s="471">
        <v>43920</v>
      </c>
      <c r="AI21" s="474" t="s">
        <v>267</v>
      </c>
      <c r="AJ21" s="469" t="s">
        <v>238</v>
      </c>
      <c r="AK21" s="470" t="s">
        <v>238</v>
      </c>
      <c r="AL21" s="470" t="s">
        <v>238</v>
      </c>
      <c r="AM21" s="463"/>
      <c r="AN21" s="463"/>
      <c r="AO21" s="463"/>
      <c r="AP21" s="463"/>
      <c r="AQ21" s="475"/>
      <c r="AR21" s="476" t="s">
        <v>666</v>
      </c>
      <c r="AS21" s="477" t="s">
        <v>962</v>
      </c>
      <c r="AT21" s="477" t="s">
        <v>827</v>
      </c>
      <c r="AU21" s="461" t="s">
        <v>828</v>
      </c>
      <c r="AV21" s="461"/>
      <c r="AW21" s="461"/>
      <c r="AX21" s="461"/>
      <c r="AY21" s="488" t="s">
        <v>312</v>
      </c>
      <c r="AZ21" s="479" t="s">
        <v>320</v>
      </c>
      <c r="BA21" s="479" t="s">
        <v>267</v>
      </c>
      <c r="BB21" s="480" t="s">
        <v>622</v>
      </c>
      <c r="BC21" s="481">
        <v>3</v>
      </c>
      <c r="BD21" s="457" t="s">
        <v>651</v>
      </c>
      <c r="BE21" s="482"/>
      <c r="BF21" s="483"/>
      <c r="BG21" s="482"/>
      <c r="BH21" s="483"/>
      <c r="BI21" s="482"/>
      <c r="BJ21" s="483"/>
      <c r="BK21" s="482"/>
    </row>
    <row r="22" spans="1:63" s="484" customFormat="1" ht="18" customHeight="1">
      <c r="A22" s="457"/>
      <c r="B22" s="458" t="s">
        <v>963</v>
      </c>
      <c r="C22" s="459">
        <v>6</v>
      </c>
      <c r="D22" s="485" t="s">
        <v>136</v>
      </c>
      <c r="E22" s="461" t="s">
        <v>667</v>
      </c>
      <c r="F22" s="462" t="s">
        <v>829</v>
      </c>
      <c r="G22" s="470" t="s">
        <v>33</v>
      </c>
      <c r="H22" s="470"/>
      <c r="I22" s="470" t="s">
        <v>105</v>
      </c>
      <c r="J22" s="464" t="s">
        <v>136</v>
      </c>
      <c r="K22" s="486" t="s">
        <v>139</v>
      </c>
      <c r="L22" s="466" t="s">
        <v>220</v>
      </c>
      <c r="M22" s="467" t="s">
        <v>668</v>
      </c>
      <c r="N22" s="487" t="s">
        <v>612</v>
      </c>
      <c r="O22" s="487" t="s">
        <v>222</v>
      </c>
      <c r="P22" s="470" t="s">
        <v>223</v>
      </c>
      <c r="Q22" s="469" t="s">
        <v>830</v>
      </c>
      <c r="R22" s="470">
        <v>13423689561</v>
      </c>
      <c r="S22" s="470" t="s">
        <v>831</v>
      </c>
      <c r="T22" s="470" t="s">
        <v>832</v>
      </c>
      <c r="U22" s="470" t="s">
        <v>261</v>
      </c>
      <c r="V22" s="470" t="s">
        <v>833</v>
      </c>
      <c r="W22" s="470" t="s">
        <v>600</v>
      </c>
      <c r="X22" s="471">
        <v>42156</v>
      </c>
      <c r="Y22" s="470" t="s">
        <v>227</v>
      </c>
      <c r="Z22" s="470" t="s">
        <v>833</v>
      </c>
      <c r="AA22" s="470" t="s">
        <v>600</v>
      </c>
      <c r="AB22" s="471">
        <v>42156</v>
      </c>
      <c r="AC22" s="472" t="s">
        <v>834</v>
      </c>
      <c r="AD22" s="470" t="s">
        <v>238</v>
      </c>
      <c r="AE22" s="471">
        <v>42833</v>
      </c>
      <c r="AF22" s="473">
        <v>0</v>
      </c>
      <c r="AG22" s="471">
        <v>42833</v>
      </c>
      <c r="AH22" s="471">
        <v>43928</v>
      </c>
      <c r="AI22" s="474" t="s">
        <v>267</v>
      </c>
      <c r="AJ22" s="469" t="s">
        <v>835</v>
      </c>
      <c r="AK22" s="470" t="s">
        <v>729</v>
      </c>
      <c r="AL22" s="470">
        <v>13059333260</v>
      </c>
      <c r="AM22" s="463"/>
      <c r="AN22" s="463"/>
      <c r="AO22" s="463"/>
      <c r="AP22" s="463"/>
      <c r="AQ22" s="475"/>
      <c r="AR22" s="476" t="s">
        <v>669</v>
      </c>
      <c r="AS22" s="477"/>
      <c r="AT22" s="477" t="s">
        <v>836</v>
      </c>
      <c r="AU22" s="461" t="s">
        <v>837</v>
      </c>
      <c r="AV22" s="461"/>
      <c r="AW22" s="461"/>
      <c r="AX22" s="461"/>
      <c r="AY22" s="488" t="s">
        <v>312</v>
      </c>
      <c r="AZ22" s="479" t="s">
        <v>320</v>
      </c>
      <c r="BA22" s="479" t="s">
        <v>267</v>
      </c>
      <c r="BB22" s="480" t="s">
        <v>618</v>
      </c>
      <c r="BC22" s="481">
        <v>2</v>
      </c>
      <c r="BD22" s="457" t="s">
        <v>652</v>
      </c>
      <c r="BE22" s="482"/>
      <c r="BF22" s="483"/>
      <c r="BG22" s="482"/>
      <c r="BH22" s="483"/>
      <c r="BI22" s="482"/>
      <c r="BJ22" s="483"/>
      <c r="BK22" s="482"/>
    </row>
    <row r="23" spans="1:63" s="484" customFormat="1" ht="18" customHeight="1">
      <c r="A23" s="457"/>
      <c r="B23" s="458" t="s">
        <v>963</v>
      </c>
      <c r="C23" s="459">
        <v>7</v>
      </c>
      <c r="D23" s="485" t="s">
        <v>136</v>
      </c>
      <c r="E23" s="461" t="s">
        <v>671</v>
      </c>
      <c r="F23" s="462" t="s">
        <v>683</v>
      </c>
      <c r="G23" s="470" t="s">
        <v>33</v>
      </c>
      <c r="H23" s="470"/>
      <c r="I23" s="470" t="s">
        <v>105</v>
      </c>
      <c r="J23" s="464" t="s">
        <v>136</v>
      </c>
      <c r="K23" s="486" t="s">
        <v>139</v>
      </c>
      <c r="L23" s="466" t="s">
        <v>220</v>
      </c>
      <c r="M23" s="467" t="s">
        <v>672</v>
      </c>
      <c r="N23" s="487" t="s">
        <v>612</v>
      </c>
      <c r="O23" s="487" t="s">
        <v>222</v>
      </c>
      <c r="P23" s="470" t="s">
        <v>257</v>
      </c>
      <c r="Q23" s="469" t="s">
        <v>838</v>
      </c>
      <c r="R23" s="470">
        <v>18820804081</v>
      </c>
      <c r="S23" s="470" t="s">
        <v>839</v>
      </c>
      <c r="T23" s="470" t="s">
        <v>840</v>
      </c>
      <c r="U23" s="470" t="s">
        <v>598</v>
      </c>
      <c r="V23" s="470" t="s">
        <v>841</v>
      </c>
      <c r="W23" s="470" t="s">
        <v>842</v>
      </c>
      <c r="X23" s="471">
        <v>42552</v>
      </c>
      <c r="Y23" s="470" t="s">
        <v>598</v>
      </c>
      <c r="Z23" s="470" t="s">
        <v>841</v>
      </c>
      <c r="AA23" s="470" t="s">
        <v>842</v>
      </c>
      <c r="AB23" s="471">
        <v>42552</v>
      </c>
      <c r="AC23" s="472" t="s">
        <v>843</v>
      </c>
      <c r="AD23" s="470" t="s">
        <v>238</v>
      </c>
      <c r="AE23" s="471">
        <v>42833</v>
      </c>
      <c r="AF23" s="473">
        <v>0</v>
      </c>
      <c r="AG23" s="471">
        <v>42833</v>
      </c>
      <c r="AH23" s="471">
        <v>43928</v>
      </c>
      <c r="AI23" s="474" t="s">
        <v>267</v>
      </c>
      <c r="AJ23" s="469" t="s">
        <v>844</v>
      </c>
      <c r="AK23" s="470" t="s">
        <v>490</v>
      </c>
      <c r="AL23" s="470">
        <v>13887970298</v>
      </c>
      <c r="AM23" s="463"/>
      <c r="AN23" s="463"/>
      <c r="AO23" s="463"/>
      <c r="AP23" s="463"/>
      <c r="AQ23" s="475"/>
      <c r="AR23" s="476" t="s">
        <v>673</v>
      </c>
      <c r="AS23" s="477"/>
      <c r="AT23" s="477" t="s">
        <v>845</v>
      </c>
      <c r="AU23" s="461" t="s">
        <v>846</v>
      </c>
      <c r="AV23" s="461"/>
      <c r="AW23" s="461"/>
      <c r="AX23" s="461"/>
      <c r="AY23" s="488" t="s">
        <v>312</v>
      </c>
      <c r="AZ23" s="479" t="s">
        <v>320</v>
      </c>
      <c r="BA23" s="479" t="s">
        <v>267</v>
      </c>
      <c r="BB23" s="480" t="s">
        <v>663</v>
      </c>
      <c r="BC23" s="481">
        <v>2</v>
      </c>
      <c r="BD23" s="457" t="s">
        <v>652</v>
      </c>
      <c r="BE23" s="482"/>
      <c r="BF23" s="483"/>
      <c r="BG23" s="482"/>
      <c r="BH23" s="483"/>
      <c r="BI23" s="482"/>
      <c r="BJ23" s="483"/>
      <c r="BK23" s="482"/>
    </row>
    <row r="24" spans="1:63" s="484" customFormat="1" ht="18" customHeight="1">
      <c r="A24" s="457"/>
      <c r="B24" s="458" t="s">
        <v>924</v>
      </c>
      <c r="C24" s="459">
        <v>8</v>
      </c>
      <c r="D24" s="485" t="s">
        <v>136</v>
      </c>
      <c r="E24" s="461" t="s">
        <v>897</v>
      </c>
      <c r="F24" s="462" t="s">
        <v>1029</v>
      </c>
      <c r="G24" s="470" t="s">
        <v>103</v>
      </c>
      <c r="H24" s="470"/>
      <c r="I24" s="470" t="s">
        <v>105</v>
      </c>
      <c r="J24" s="464" t="s">
        <v>136</v>
      </c>
      <c r="K24" s="486" t="s">
        <v>110</v>
      </c>
      <c r="L24" s="466" t="s">
        <v>220</v>
      </c>
      <c r="M24" s="467" t="s">
        <v>1032</v>
      </c>
      <c r="N24" s="487" t="s">
        <v>612</v>
      </c>
      <c r="O24" s="487" t="s">
        <v>222</v>
      </c>
      <c r="P24" s="470" t="s">
        <v>257</v>
      </c>
      <c r="Q24" s="469" t="s">
        <v>1031</v>
      </c>
      <c r="R24" s="470">
        <v>13242522810</v>
      </c>
      <c r="S24" s="470" t="s">
        <v>1033</v>
      </c>
      <c r="T24" s="470" t="s">
        <v>1034</v>
      </c>
      <c r="U24" s="470" t="s">
        <v>1035</v>
      </c>
      <c r="V24" s="470" t="s">
        <v>1036</v>
      </c>
      <c r="W24" s="470" t="s">
        <v>487</v>
      </c>
      <c r="X24" s="471">
        <v>41913</v>
      </c>
      <c r="Y24" s="470" t="s">
        <v>261</v>
      </c>
      <c r="Z24" s="470" t="s">
        <v>1037</v>
      </c>
      <c r="AA24" s="470" t="s">
        <v>487</v>
      </c>
      <c r="AB24" s="471">
        <v>44470</v>
      </c>
      <c r="AC24" s="472" t="s">
        <v>1038</v>
      </c>
      <c r="AD24" s="470" t="s">
        <v>1039</v>
      </c>
      <c r="AE24" s="471">
        <v>42928</v>
      </c>
      <c r="AF24" s="473">
        <v>0</v>
      </c>
      <c r="AG24" s="471">
        <v>42928</v>
      </c>
      <c r="AH24" s="471">
        <v>44024</v>
      </c>
      <c r="AI24" s="474" t="s">
        <v>267</v>
      </c>
      <c r="AJ24" s="469" t="s">
        <v>1040</v>
      </c>
      <c r="AK24" s="470" t="s">
        <v>1041</v>
      </c>
      <c r="AL24" s="470">
        <v>13242524180</v>
      </c>
      <c r="AM24" s="463"/>
      <c r="AN24" s="463"/>
      <c r="AO24" s="463"/>
      <c r="AP24" s="463"/>
      <c r="AQ24" s="475"/>
      <c r="AR24" s="476" t="s">
        <v>1042</v>
      </c>
      <c r="AS24" s="477" t="s">
        <v>1043</v>
      </c>
      <c r="AT24" s="477"/>
      <c r="AU24" s="470" t="s">
        <v>1044</v>
      </c>
      <c r="AV24" s="461">
        <v>170</v>
      </c>
      <c r="AW24" s="461">
        <v>50</v>
      </c>
      <c r="AX24" s="461" t="s">
        <v>605</v>
      </c>
      <c r="AY24" s="488" t="s">
        <v>312</v>
      </c>
      <c r="AZ24" s="479" t="s">
        <v>1045</v>
      </c>
      <c r="BA24" s="479" t="s">
        <v>267</v>
      </c>
      <c r="BB24" s="480" t="s">
        <v>647</v>
      </c>
      <c r="BC24" s="481">
        <v>0</v>
      </c>
      <c r="BD24" s="457" t="s">
        <v>670</v>
      </c>
      <c r="BE24" s="482"/>
      <c r="BF24" s="483"/>
      <c r="BG24" s="482"/>
      <c r="BH24" s="483"/>
      <c r="BI24" s="482"/>
      <c r="BJ24" s="483"/>
      <c r="BK24" s="482"/>
    </row>
    <row r="25" spans="1:63" s="484" customFormat="1" ht="18" customHeight="1">
      <c r="A25" s="457"/>
      <c r="B25" s="458" t="s">
        <v>924</v>
      </c>
      <c r="C25" s="459">
        <v>9</v>
      </c>
      <c r="D25" s="485" t="s">
        <v>106</v>
      </c>
      <c r="E25" s="461" t="s">
        <v>1079</v>
      </c>
      <c r="F25" s="462" t="s">
        <v>1080</v>
      </c>
      <c r="G25" s="470" t="s">
        <v>33</v>
      </c>
      <c r="H25" s="470"/>
      <c r="I25" s="470" t="s">
        <v>105</v>
      </c>
      <c r="J25" s="464" t="s">
        <v>106</v>
      </c>
      <c r="K25" s="486" t="s">
        <v>139</v>
      </c>
      <c r="L25" s="466" t="s">
        <v>220</v>
      </c>
      <c r="M25" s="467" t="s">
        <v>1081</v>
      </c>
      <c r="N25" s="487" t="s">
        <v>612</v>
      </c>
      <c r="O25" s="487" t="s">
        <v>222</v>
      </c>
      <c r="P25" s="470" t="s">
        <v>257</v>
      </c>
      <c r="Q25" s="469" t="s">
        <v>1082</v>
      </c>
      <c r="R25" s="470">
        <v>15113992680</v>
      </c>
      <c r="S25" s="470" t="s">
        <v>1083</v>
      </c>
      <c r="T25" s="470" t="s">
        <v>1084</v>
      </c>
      <c r="U25" s="470" t="s">
        <v>598</v>
      </c>
      <c r="V25" s="470" t="s">
        <v>1085</v>
      </c>
      <c r="W25" s="470" t="s">
        <v>1086</v>
      </c>
      <c r="X25" s="471">
        <v>42917</v>
      </c>
      <c r="Y25" s="470" t="s">
        <v>598</v>
      </c>
      <c r="Z25" s="470" t="s">
        <v>1085</v>
      </c>
      <c r="AA25" s="470" t="s">
        <v>1086</v>
      </c>
      <c r="AB25" s="471">
        <v>42917</v>
      </c>
      <c r="AC25" s="472" t="s">
        <v>1087</v>
      </c>
      <c r="AD25" s="470" t="s">
        <v>1088</v>
      </c>
      <c r="AE25" s="471">
        <v>42917</v>
      </c>
      <c r="AF25" s="473">
        <v>0</v>
      </c>
      <c r="AG25" s="471">
        <v>42914</v>
      </c>
      <c r="AH25" s="471">
        <v>43644</v>
      </c>
      <c r="AI25" s="474" t="s">
        <v>267</v>
      </c>
      <c r="AJ25" s="469" t="s">
        <v>1089</v>
      </c>
      <c r="AK25" s="470" t="s">
        <v>717</v>
      </c>
      <c r="AL25" s="470">
        <v>13828918833</v>
      </c>
      <c r="AM25" s="463"/>
      <c r="AN25" s="463"/>
      <c r="AO25" s="463"/>
      <c r="AP25" s="463"/>
      <c r="AQ25" s="475"/>
      <c r="AR25" s="476" t="e">
        <v>#N/A</v>
      </c>
      <c r="AS25" s="477" t="s">
        <v>1090</v>
      </c>
      <c r="AT25" s="477"/>
      <c r="AU25" s="461" t="s">
        <v>1091</v>
      </c>
      <c r="AV25" s="461">
        <v>158</v>
      </c>
      <c r="AW25" s="461">
        <v>45</v>
      </c>
      <c r="AX25" s="461" t="s">
        <v>605</v>
      </c>
      <c r="AY25" s="488" t="s">
        <v>312</v>
      </c>
      <c r="AZ25" s="479" t="e">
        <v>#N/A</v>
      </c>
      <c r="BA25" s="479" t="e">
        <v>#N/A</v>
      </c>
      <c r="BB25" s="480" t="s">
        <v>618</v>
      </c>
      <c r="BC25" s="481">
        <v>1</v>
      </c>
      <c r="BD25" s="457" t="s">
        <v>661</v>
      </c>
      <c r="BE25" s="482"/>
      <c r="BF25" s="483"/>
      <c r="BG25" s="482"/>
      <c r="BH25" s="483"/>
      <c r="BI25" s="482"/>
      <c r="BJ25" s="483"/>
      <c r="BK25" s="482"/>
    </row>
    <row r="26" spans="1:63" s="484" customFormat="1" ht="18" customHeight="1">
      <c r="A26" s="457"/>
      <c r="B26" s="458"/>
      <c r="C26" s="459"/>
      <c r="D26" s="485"/>
      <c r="E26" s="461"/>
      <c r="F26" s="462"/>
      <c r="G26" s="470"/>
      <c r="H26" s="470"/>
      <c r="I26" s="470"/>
      <c r="J26" s="464"/>
      <c r="K26" s="486"/>
      <c r="L26" s="466"/>
      <c r="M26" s="467"/>
      <c r="N26" s="487"/>
      <c r="O26" s="487"/>
      <c r="P26" s="470"/>
      <c r="Q26" s="469"/>
      <c r="R26" s="470"/>
      <c r="S26" s="470"/>
      <c r="T26" s="470"/>
      <c r="U26" s="470"/>
      <c r="V26" s="470"/>
      <c r="W26" s="470"/>
      <c r="X26" s="471"/>
      <c r="Y26" s="470"/>
      <c r="Z26" s="470"/>
      <c r="AA26" s="470"/>
      <c r="AB26" s="471"/>
      <c r="AC26" s="472"/>
      <c r="AD26" s="470"/>
      <c r="AE26" s="471"/>
      <c r="AF26" s="473"/>
      <c r="AG26" s="471"/>
      <c r="AH26" s="471"/>
      <c r="AI26" s="474"/>
      <c r="AJ26" s="469"/>
      <c r="AK26" s="470"/>
      <c r="AL26" s="470"/>
      <c r="AM26" s="463"/>
      <c r="AN26" s="463"/>
      <c r="AO26" s="463"/>
      <c r="AP26" s="463"/>
      <c r="AQ26" s="475"/>
      <c r="AR26" s="476"/>
      <c r="AS26" s="477"/>
      <c r="AT26" s="477"/>
      <c r="AU26" s="461"/>
      <c r="AV26" s="461"/>
      <c r="AW26" s="461"/>
      <c r="AX26" s="461"/>
      <c r="AY26" s="488"/>
      <c r="AZ26" s="479"/>
      <c r="BA26" s="479"/>
      <c r="BB26" s="480"/>
      <c r="BC26" s="481"/>
      <c r="BD26" s="457"/>
      <c r="BE26" s="482"/>
      <c r="BF26" s="483"/>
      <c r="BG26" s="482"/>
      <c r="BH26" s="483"/>
      <c r="BI26" s="482"/>
      <c r="BJ26" s="483"/>
      <c r="BK26" s="482"/>
    </row>
    <row r="27" spans="1:63" s="484" customFormat="1" ht="18" customHeight="1">
      <c r="A27" s="457"/>
      <c r="B27" s="458"/>
      <c r="C27" s="459"/>
      <c r="D27" s="485"/>
      <c r="E27" s="461"/>
      <c r="F27" s="462"/>
      <c r="G27" s="470"/>
      <c r="H27" s="470"/>
      <c r="I27" s="470"/>
      <c r="J27" s="464"/>
      <c r="K27" s="486"/>
      <c r="L27" s="466"/>
      <c r="M27" s="467"/>
      <c r="N27" s="487"/>
      <c r="O27" s="487"/>
      <c r="P27" s="470"/>
      <c r="Q27" s="469"/>
      <c r="R27" s="470"/>
      <c r="S27" s="470"/>
      <c r="T27" s="470"/>
      <c r="U27" s="470"/>
      <c r="V27" s="470"/>
      <c r="W27" s="470"/>
      <c r="X27" s="471"/>
      <c r="Y27" s="470"/>
      <c r="Z27" s="470"/>
      <c r="AA27" s="470"/>
      <c r="AB27" s="471"/>
      <c r="AC27" s="472"/>
      <c r="AD27" s="470"/>
      <c r="AE27" s="471"/>
      <c r="AF27" s="473"/>
      <c r="AG27" s="471"/>
      <c r="AH27" s="471"/>
      <c r="AI27" s="474"/>
      <c r="AJ27" s="469"/>
      <c r="AK27" s="470"/>
      <c r="AL27" s="470"/>
      <c r="AM27" s="463"/>
      <c r="AN27" s="463"/>
      <c r="AO27" s="463"/>
      <c r="AP27" s="463"/>
      <c r="AQ27" s="475"/>
      <c r="AR27" s="476"/>
      <c r="AS27" s="477"/>
      <c r="AT27" s="477"/>
      <c r="AU27" s="461"/>
      <c r="AV27" s="461"/>
      <c r="AW27" s="461"/>
      <c r="AX27" s="461"/>
      <c r="AY27" s="488"/>
      <c r="AZ27" s="479"/>
      <c r="BA27" s="479"/>
      <c r="BB27" s="480"/>
      <c r="BC27" s="481"/>
      <c r="BD27" s="457"/>
      <c r="BE27" s="482"/>
      <c r="BF27" s="483"/>
      <c r="BG27" s="482"/>
      <c r="BH27" s="483"/>
      <c r="BI27" s="482"/>
      <c r="BJ27" s="483"/>
      <c r="BK27" s="482"/>
    </row>
    <row r="28" spans="1:63" s="484" customFormat="1" ht="18" customHeight="1">
      <c r="A28" s="457"/>
      <c r="B28" s="458"/>
      <c r="C28" s="459"/>
      <c r="D28" s="485"/>
      <c r="E28" s="461"/>
      <c r="F28" s="462"/>
      <c r="G28" s="470"/>
      <c r="H28" s="470"/>
      <c r="I28" s="470"/>
      <c r="J28" s="464"/>
      <c r="K28" s="486"/>
      <c r="L28" s="466"/>
      <c r="M28" s="467"/>
      <c r="N28" s="487"/>
      <c r="O28" s="487"/>
      <c r="P28" s="470"/>
      <c r="Q28" s="469"/>
      <c r="R28" s="470"/>
      <c r="S28" s="470"/>
      <c r="T28" s="470"/>
      <c r="U28" s="470"/>
      <c r="V28" s="470"/>
      <c r="W28" s="470"/>
      <c r="X28" s="471"/>
      <c r="Y28" s="470"/>
      <c r="Z28" s="470"/>
      <c r="AA28" s="470"/>
      <c r="AB28" s="471"/>
      <c r="AC28" s="472"/>
      <c r="AD28" s="470"/>
      <c r="AE28" s="471"/>
      <c r="AF28" s="473"/>
      <c r="AG28" s="471"/>
      <c r="AH28" s="471"/>
      <c r="AI28" s="474"/>
      <c r="AJ28" s="469"/>
      <c r="AK28" s="470"/>
      <c r="AL28" s="470"/>
      <c r="AM28" s="463"/>
      <c r="AN28" s="463"/>
      <c r="AO28" s="463"/>
      <c r="AP28" s="463"/>
      <c r="AQ28" s="475"/>
      <c r="AR28" s="476"/>
      <c r="AS28" s="477"/>
      <c r="AT28" s="477"/>
      <c r="AU28" s="461"/>
      <c r="AV28" s="461"/>
      <c r="AW28" s="461"/>
      <c r="AX28" s="461"/>
      <c r="AY28" s="488"/>
      <c r="AZ28" s="479"/>
      <c r="BA28" s="479"/>
      <c r="BB28" s="480"/>
      <c r="BC28" s="481"/>
      <c r="BD28" s="457"/>
      <c r="BE28" s="482"/>
      <c r="BF28" s="483"/>
      <c r="BG28" s="482"/>
      <c r="BH28" s="483"/>
      <c r="BI28" s="482"/>
      <c r="BJ28" s="483"/>
      <c r="BK28" s="482"/>
    </row>
    <row r="29" spans="1:63" s="484" customFormat="1" ht="18" customHeight="1">
      <c r="A29" s="457"/>
      <c r="B29" s="458"/>
      <c r="C29" s="459"/>
      <c r="D29" s="485"/>
      <c r="E29" s="461"/>
      <c r="F29" s="462"/>
      <c r="G29" s="470"/>
      <c r="H29" s="470"/>
      <c r="I29" s="470"/>
      <c r="J29" s="464"/>
      <c r="K29" s="486"/>
      <c r="L29" s="466"/>
      <c r="M29" s="467"/>
      <c r="N29" s="487"/>
      <c r="O29" s="487"/>
      <c r="P29" s="470"/>
      <c r="Q29" s="469"/>
      <c r="R29" s="470"/>
      <c r="S29" s="470"/>
      <c r="T29" s="470"/>
      <c r="U29" s="470"/>
      <c r="V29" s="470"/>
      <c r="W29" s="470"/>
      <c r="X29" s="471"/>
      <c r="Y29" s="470"/>
      <c r="Z29" s="470"/>
      <c r="AA29" s="470"/>
      <c r="AB29" s="471"/>
      <c r="AC29" s="472"/>
      <c r="AD29" s="470"/>
      <c r="AE29" s="471"/>
      <c r="AF29" s="473"/>
      <c r="AG29" s="471"/>
      <c r="AH29" s="471"/>
      <c r="AI29" s="474"/>
      <c r="AJ29" s="469"/>
      <c r="AK29" s="470"/>
      <c r="AL29" s="470"/>
      <c r="AM29" s="463"/>
      <c r="AN29" s="463"/>
      <c r="AO29" s="463"/>
      <c r="AP29" s="463"/>
      <c r="AQ29" s="475"/>
      <c r="AR29" s="476"/>
      <c r="AS29" s="477"/>
      <c r="AT29" s="477"/>
      <c r="AU29" s="461"/>
      <c r="AV29" s="461"/>
      <c r="AW29" s="461"/>
      <c r="AX29" s="461"/>
      <c r="AY29" s="488"/>
      <c r="AZ29" s="479"/>
      <c r="BA29" s="479"/>
      <c r="BB29" s="480"/>
      <c r="BC29" s="481"/>
      <c r="BD29" s="457"/>
      <c r="BE29" s="482"/>
      <c r="BF29" s="483"/>
      <c r="BG29" s="482"/>
      <c r="BH29" s="483"/>
      <c r="BI29" s="482"/>
      <c r="BJ29" s="483"/>
      <c r="BK29" s="482"/>
    </row>
    <row r="30" spans="1:63" s="484" customFormat="1" ht="18" customHeight="1">
      <c r="A30" s="457"/>
      <c r="B30" s="458"/>
      <c r="C30" s="459"/>
      <c r="D30" s="485"/>
      <c r="E30" s="461"/>
      <c r="F30" s="462"/>
      <c r="G30" s="470"/>
      <c r="H30" s="470"/>
      <c r="I30" s="470"/>
      <c r="J30" s="464"/>
      <c r="K30" s="486"/>
      <c r="L30" s="466"/>
      <c r="M30" s="467"/>
      <c r="N30" s="487"/>
      <c r="O30" s="487"/>
      <c r="P30" s="470"/>
      <c r="Q30" s="469"/>
      <c r="R30" s="470"/>
      <c r="S30" s="470"/>
      <c r="T30" s="470"/>
      <c r="U30" s="470"/>
      <c r="V30" s="470"/>
      <c r="W30" s="470"/>
      <c r="X30" s="471"/>
      <c r="Y30" s="470"/>
      <c r="Z30" s="470"/>
      <c r="AA30" s="470"/>
      <c r="AB30" s="471"/>
      <c r="AC30" s="472"/>
      <c r="AD30" s="470"/>
      <c r="AE30" s="471"/>
      <c r="AF30" s="473"/>
      <c r="AG30" s="471"/>
      <c r="AH30" s="471"/>
      <c r="AI30" s="474"/>
      <c r="AJ30" s="469"/>
      <c r="AK30" s="470"/>
      <c r="AL30" s="470"/>
      <c r="AM30" s="463"/>
      <c r="AN30" s="463"/>
      <c r="AO30" s="463"/>
      <c r="AP30" s="463"/>
      <c r="AQ30" s="475"/>
      <c r="AR30" s="476"/>
      <c r="AS30" s="477"/>
      <c r="AT30" s="477"/>
      <c r="AU30" s="461"/>
      <c r="AV30" s="461"/>
      <c r="AW30" s="461"/>
      <c r="AX30" s="461"/>
      <c r="AY30" s="488"/>
      <c r="AZ30" s="479"/>
      <c r="BA30" s="479"/>
      <c r="BB30" s="480"/>
      <c r="BC30" s="481"/>
      <c r="BD30" s="457"/>
      <c r="BE30" s="482"/>
      <c r="BF30" s="483"/>
      <c r="BG30" s="482"/>
      <c r="BH30" s="483"/>
      <c r="BI30" s="482"/>
      <c r="BJ30" s="483"/>
      <c r="BK30" s="482"/>
    </row>
    <row r="31" spans="1:63" s="484" customFormat="1" ht="18" customHeight="1">
      <c r="A31" s="457"/>
      <c r="B31" s="458"/>
      <c r="C31" s="459"/>
      <c r="D31" s="485"/>
      <c r="E31" s="461"/>
      <c r="F31" s="462"/>
      <c r="G31" s="470"/>
      <c r="H31" s="470"/>
      <c r="I31" s="470"/>
      <c r="J31" s="464"/>
      <c r="K31" s="486"/>
      <c r="L31" s="466"/>
      <c r="M31" s="467"/>
      <c r="N31" s="487"/>
      <c r="O31" s="487"/>
      <c r="P31" s="470"/>
      <c r="Q31" s="469"/>
      <c r="R31" s="470"/>
      <c r="S31" s="470"/>
      <c r="T31" s="470"/>
      <c r="U31" s="470"/>
      <c r="V31" s="470"/>
      <c r="W31" s="470"/>
      <c r="X31" s="471"/>
      <c r="Y31" s="470"/>
      <c r="Z31" s="470"/>
      <c r="AA31" s="470"/>
      <c r="AB31" s="471"/>
      <c r="AC31" s="472"/>
      <c r="AD31" s="470"/>
      <c r="AE31" s="471"/>
      <c r="AF31" s="473"/>
      <c r="AG31" s="471"/>
      <c r="AH31" s="471"/>
      <c r="AI31" s="474"/>
      <c r="AJ31" s="469"/>
      <c r="AK31" s="470"/>
      <c r="AL31" s="470"/>
      <c r="AM31" s="463"/>
      <c r="AN31" s="463"/>
      <c r="AO31" s="463"/>
      <c r="AP31" s="463"/>
      <c r="AQ31" s="475"/>
      <c r="AR31" s="476"/>
      <c r="AS31" s="477"/>
      <c r="AT31" s="477"/>
      <c r="AU31" s="461"/>
      <c r="AV31" s="461"/>
      <c r="AW31" s="461"/>
      <c r="AX31" s="461"/>
      <c r="AY31" s="488"/>
      <c r="AZ31" s="479"/>
      <c r="BA31" s="479"/>
      <c r="BB31" s="480"/>
      <c r="BC31" s="481"/>
      <c r="BD31" s="457"/>
      <c r="BE31" s="482"/>
      <c r="BF31" s="483"/>
      <c r="BG31" s="482"/>
      <c r="BH31" s="483"/>
      <c r="BI31" s="482"/>
      <c r="BJ31" s="483"/>
      <c r="BK31" s="482"/>
    </row>
    <row r="32" spans="1:63" s="484" customFormat="1" ht="18" customHeight="1">
      <c r="A32" s="457"/>
      <c r="B32" s="458"/>
      <c r="C32" s="459"/>
      <c r="D32" s="485"/>
      <c r="E32" s="461"/>
      <c r="F32" s="462"/>
      <c r="G32" s="470"/>
      <c r="H32" s="470"/>
      <c r="I32" s="470"/>
      <c r="J32" s="464"/>
      <c r="K32" s="486"/>
      <c r="L32" s="466"/>
      <c r="M32" s="467"/>
      <c r="N32" s="487"/>
      <c r="O32" s="487"/>
      <c r="P32" s="470"/>
      <c r="Q32" s="469"/>
      <c r="R32" s="470"/>
      <c r="S32" s="470"/>
      <c r="T32" s="470"/>
      <c r="U32" s="470"/>
      <c r="V32" s="470"/>
      <c r="W32" s="470"/>
      <c r="X32" s="471"/>
      <c r="Y32" s="470"/>
      <c r="Z32" s="470"/>
      <c r="AA32" s="470"/>
      <c r="AB32" s="471"/>
      <c r="AC32" s="472"/>
      <c r="AD32" s="470"/>
      <c r="AE32" s="471"/>
      <c r="AF32" s="473"/>
      <c r="AG32" s="471"/>
      <c r="AH32" s="471"/>
      <c r="AI32" s="474"/>
      <c r="AJ32" s="469"/>
      <c r="AK32" s="470"/>
      <c r="AL32" s="470"/>
      <c r="AM32" s="463"/>
      <c r="AN32" s="463"/>
      <c r="AO32" s="463"/>
      <c r="AP32" s="463"/>
      <c r="AQ32" s="475"/>
      <c r="AR32" s="476"/>
      <c r="AS32" s="477"/>
      <c r="AT32" s="477"/>
      <c r="AU32" s="461"/>
      <c r="AV32" s="461"/>
      <c r="AW32" s="461"/>
      <c r="AX32" s="461"/>
      <c r="AY32" s="488"/>
      <c r="AZ32" s="479"/>
      <c r="BA32" s="479"/>
      <c r="BB32" s="480"/>
      <c r="BC32" s="481"/>
      <c r="BD32" s="457"/>
      <c r="BE32" s="482"/>
      <c r="BF32" s="483"/>
      <c r="BG32" s="482"/>
      <c r="BH32" s="483"/>
      <c r="BI32" s="482"/>
      <c r="BJ32" s="483"/>
      <c r="BK32" s="482"/>
    </row>
    <row r="33" spans="1:63" s="484" customFormat="1" ht="18" customHeight="1">
      <c r="A33" s="457"/>
      <c r="B33" s="458"/>
      <c r="C33" s="459"/>
      <c r="D33" s="485"/>
      <c r="E33" s="461"/>
      <c r="F33" s="462"/>
      <c r="G33" s="470"/>
      <c r="H33" s="470"/>
      <c r="I33" s="470"/>
      <c r="J33" s="464"/>
      <c r="K33" s="486"/>
      <c r="L33" s="466"/>
      <c r="M33" s="467"/>
      <c r="N33" s="487"/>
      <c r="O33" s="487"/>
      <c r="P33" s="470"/>
      <c r="Q33" s="469"/>
      <c r="R33" s="470"/>
      <c r="S33" s="470"/>
      <c r="T33" s="470"/>
      <c r="U33" s="470"/>
      <c r="V33" s="470"/>
      <c r="W33" s="470"/>
      <c r="X33" s="471"/>
      <c r="Y33" s="486"/>
      <c r="Z33" s="470"/>
      <c r="AA33" s="487"/>
      <c r="AB33" s="471"/>
      <c r="AC33" s="472"/>
      <c r="AD33" s="487"/>
      <c r="AE33" s="471"/>
      <c r="AF33" s="473"/>
      <c r="AG33" s="471"/>
      <c r="AH33" s="471"/>
      <c r="AI33" s="474"/>
      <c r="AJ33" s="469"/>
      <c r="AK33" s="470"/>
      <c r="AL33" s="470"/>
      <c r="AM33" s="463"/>
      <c r="AN33" s="463"/>
      <c r="AO33" s="463"/>
      <c r="AP33" s="463"/>
      <c r="AQ33" s="475"/>
      <c r="AR33" s="476"/>
      <c r="AS33" s="477"/>
      <c r="AT33" s="477"/>
      <c r="AU33" s="461"/>
      <c r="AV33" s="461"/>
      <c r="AW33" s="461"/>
      <c r="AX33" s="461"/>
      <c r="AY33" s="488"/>
      <c r="AZ33" s="479"/>
      <c r="BA33" s="479"/>
      <c r="BB33" s="480"/>
      <c r="BC33" s="481"/>
      <c r="BD33" s="457"/>
      <c r="BE33" s="482"/>
      <c r="BF33" s="483"/>
      <c r="BG33" s="482"/>
      <c r="BH33" s="483"/>
      <c r="BI33" s="482"/>
      <c r="BJ33" s="483"/>
      <c r="BK33" s="482"/>
    </row>
    <row r="34" spans="1:63" s="484" customFormat="1" ht="18" customHeight="1">
      <c r="A34" s="457"/>
      <c r="B34" s="458"/>
      <c r="C34" s="459"/>
      <c r="D34" s="485"/>
      <c r="E34" s="461"/>
      <c r="F34" s="462"/>
      <c r="G34" s="470"/>
      <c r="H34" s="470"/>
      <c r="I34" s="470"/>
      <c r="J34" s="464"/>
      <c r="K34" s="486"/>
      <c r="L34" s="466"/>
      <c r="M34" s="467"/>
      <c r="N34" s="487"/>
      <c r="O34" s="487"/>
      <c r="P34" s="470"/>
      <c r="Q34" s="469"/>
      <c r="R34" s="470"/>
      <c r="S34" s="470"/>
      <c r="T34" s="470"/>
      <c r="U34" s="470"/>
      <c r="V34" s="470"/>
      <c r="W34" s="470"/>
      <c r="X34" s="471"/>
      <c r="Y34" s="486"/>
      <c r="Z34" s="470"/>
      <c r="AA34" s="487"/>
      <c r="AB34" s="471"/>
      <c r="AC34" s="472"/>
      <c r="AD34" s="487"/>
      <c r="AE34" s="471"/>
      <c r="AF34" s="473"/>
      <c r="AG34" s="471"/>
      <c r="AH34" s="471"/>
      <c r="AI34" s="474"/>
      <c r="AJ34" s="469"/>
      <c r="AK34" s="470"/>
      <c r="AL34" s="470"/>
      <c r="AM34" s="463"/>
      <c r="AN34" s="463"/>
      <c r="AO34" s="463"/>
      <c r="AP34" s="463"/>
      <c r="AQ34" s="475"/>
      <c r="AR34" s="476"/>
      <c r="AS34" s="477"/>
      <c r="AT34" s="477"/>
      <c r="AU34" s="461"/>
      <c r="AV34" s="461"/>
      <c r="AW34" s="461"/>
      <c r="AX34" s="461"/>
      <c r="AY34" s="488"/>
      <c r="AZ34" s="479"/>
      <c r="BA34" s="479"/>
      <c r="BB34" s="480"/>
      <c r="BC34" s="481"/>
      <c r="BD34" s="457"/>
      <c r="BE34" s="482"/>
      <c r="BF34" s="483"/>
      <c r="BG34" s="482"/>
      <c r="BH34" s="483"/>
      <c r="BI34" s="482"/>
      <c r="BJ34" s="483"/>
      <c r="BK34" s="482"/>
    </row>
    <row r="35" spans="1:63" s="484" customFormat="1" ht="18" customHeight="1">
      <c r="A35" s="457"/>
      <c r="B35" s="458"/>
      <c r="C35" s="459"/>
      <c r="D35" s="485"/>
      <c r="E35" s="461"/>
      <c r="F35" s="462"/>
      <c r="G35" s="470"/>
      <c r="H35" s="470"/>
      <c r="I35" s="470"/>
      <c r="J35" s="464"/>
      <c r="K35" s="486"/>
      <c r="L35" s="466"/>
      <c r="M35" s="467"/>
      <c r="N35" s="487"/>
      <c r="O35" s="487"/>
      <c r="P35" s="470"/>
      <c r="Q35" s="469"/>
      <c r="R35" s="470"/>
      <c r="S35" s="470"/>
      <c r="T35" s="470"/>
      <c r="U35" s="470"/>
      <c r="V35" s="470"/>
      <c r="W35" s="470"/>
      <c r="X35" s="471"/>
      <c r="Y35" s="486"/>
      <c r="Z35" s="470"/>
      <c r="AA35" s="487"/>
      <c r="AB35" s="471"/>
      <c r="AC35" s="472"/>
      <c r="AD35" s="487"/>
      <c r="AE35" s="471"/>
      <c r="AF35" s="473"/>
      <c r="AG35" s="483"/>
      <c r="AH35" s="483"/>
      <c r="AI35" s="491"/>
      <c r="AJ35" s="482"/>
      <c r="AK35" s="463"/>
      <c r="AL35" s="463"/>
      <c r="AM35" s="463"/>
      <c r="AN35" s="463"/>
      <c r="AO35" s="463"/>
      <c r="AP35" s="463"/>
      <c r="AQ35" s="475"/>
      <c r="AR35" s="476"/>
      <c r="AS35" s="477"/>
      <c r="AT35" s="477"/>
      <c r="AU35" s="461"/>
      <c r="AV35" s="461"/>
      <c r="AW35" s="461"/>
      <c r="AX35" s="461"/>
      <c r="AY35" s="488"/>
      <c r="AZ35" s="479"/>
      <c r="BA35" s="479"/>
      <c r="BB35" s="480"/>
      <c r="BC35" s="481"/>
      <c r="BD35" s="457"/>
      <c r="BE35" s="482"/>
      <c r="BF35" s="483"/>
      <c r="BG35" s="482"/>
      <c r="BH35" s="483"/>
      <c r="BI35" s="482"/>
      <c r="BJ35" s="483"/>
      <c r="BK35" s="482"/>
    </row>
    <row r="36" spans="1:63" s="484" customFormat="1" ht="18" customHeight="1">
      <c r="A36" s="457"/>
      <c r="B36" s="458"/>
      <c r="C36" s="459"/>
      <c r="D36" s="485"/>
      <c r="E36" s="461"/>
      <c r="F36" s="462"/>
      <c r="G36" s="470"/>
      <c r="H36" s="470"/>
      <c r="I36" s="470"/>
      <c r="J36" s="464"/>
      <c r="K36" s="465"/>
      <c r="L36" s="466"/>
      <c r="M36" s="467"/>
      <c r="N36" s="468"/>
      <c r="O36" s="468"/>
      <c r="P36" s="463"/>
      <c r="Q36" s="482"/>
      <c r="R36" s="463"/>
      <c r="S36" s="463"/>
      <c r="T36" s="463"/>
      <c r="U36" s="463"/>
      <c r="V36" s="463"/>
      <c r="W36" s="463"/>
      <c r="X36" s="483"/>
      <c r="Y36" s="465"/>
      <c r="Z36" s="463"/>
      <c r="AA36" s="468"/>
      <c r="AB36" s="483"/>
      <c r="AC36" s="472"/>
      <c r="AD36" s="468"/>
      <c r="AE36" s="483"/>
      <c r="AF36" s="473"/>
      <c r="AG36" s="483"/>
      <c r="AH36" s="483"/>
      <c r="AI36" s="491"/>
      <c r="AJ36" s="482"/>
      <c r="AK36" s="463"/>
      <c r="AL36" s="463"/>
      <c r="AM36" s="463"/>
      <c r="AN36" s="463"/>
      <c r="AO36" s="463"/>
      <c r="AP36" s="463"/>
      <c r="AQ36" s="475"/>
      <c r="AR36" s="476"/>
      <c r="AS36" s="490"/>
      <c r="AT36" s="490"/>
      <c r="AU36" s="475"/>
      <c r="AV36" s="475"/>
      <c r="AW36" s="475"/>
      <c r="AX36" s="475"/>
      <c r="AY36" s="478"/>
      <c r="AZ36" s="479"/>
      <c r="BA36" s="479"/>
      <c r="BB36" s="480"/>
      <c r="BC36" s="481"/>
      <c r="BD36" s="457"/>
      <c r="BE36" s="482"/>
      <c r="BF36" s="483"/>
      <c r="BG36" s="482"/>
      <c r="BH36" s="483"/>
      <c r="BI36" s="482"/>
      <c r="BJ36" s="483"/>
      <c r="BK36" s="482"/>
    </row>
    <row r="37" spans="1:63" s="484" customFormat="1" ht="18" customHeight="1">
      <c r="A37" s="457"/>
      <c r="B37" s="458" t="s">
        <v>674</v>
      </c>
      <c r="C37" s="459" t="s">
        <v>674</v>
      </c>
      <c r="D37" s="460"/>
      <c r="E37" s="475"/>
      <c r="F37" s="489"/>
      <c r="G37" s="463"/>
      <c r="H37" s="463"/>
      <c r="I37" s="463"/>
      <c r="J37" s="464">
        <v>0</v>
      </c>
      <c r="K37" s="465"/>
      <c r="L37" s="466" t="s">
        <v>674</v>
      </c>
      <c r="M37" s="467" t="s">
        <v>675</v>
      </c>
      <c r="N37" s="468"/>
      <c r="O37" s="468"/>
      <c r="P37" s="463"/>
      <c r="Q37" s="482"/>
      <c r="R37" s="463"/>
      <c r="S37" s="463"/>
      <c r="T37" s="463"/>
      <c r="U37" s="463"/>
      <c r="V37" s="463"/>
      <c r="W37" s="463"/>
      <c r="X37" s="483"/>
      <c r="Y37" s="465"/>
      <c r="Z37" s="463"/>
      <c r="AA37" s="468"/>
      <c r="AB37" s="483"/>
      <c r="AC37" s="472"/>
      <c r="AD37" s="468"/>
      <c r="AE37" s="483"/>
      <c r="AF37" s="473">
        <v>117</v>
      </c>
      <c r="AG37" s="483"/>
      <c r="AH37" s="483"/>
      <c r="AI37" s="491"/>
      <c r="AJ37" s="482"/>
      <c r="AK37" s="463"/>
      <c r="AL37" s="463"/>
      <c r="AM37" s="463"/>
      <c r="AN37" s="463"/>
      <c r="AO37" s="463"/>
      <c r="AP37" s="463"/>
      <c r="AQ37" s="475"/>
      <c r="AR37" s="476" t="s">
        <v>674</v>
      </c>
      <c r="AS37" s="490"/>
      <c r="AT37" s="490"/>
      <c r="AU37" s="475"/>
      <c r="AV37" s="475"/>
      <c r="AW37" s="475"/>
      <c r="AX37" s="475"/>
      <c r="AY37" s="478"/>
      <c r="AZ37" s="479" t="s">
        <v>674</v>
      </c>
      <c r="BA37" s="479" t="s">
        <v>674</v>
      </c>
      <c r="BB37" s="480" t="s">
        <v>674</v>
      </c>
      <c r="BC37" s="481">
        <v>4</v>
      </c>
      <c r="BD37" s="457" t="s">
        <v>674</v>
      </c>
      <c r="BE37" s="482"/>
      <c r="BF37" s="483"/>
      <c r="BG37" s="482"/>
      <c r="BH37" s="483"/>
      <c r="BI37" s="482"/>
      <c r="BJ37" s="483"/>
      <c r="BK37" s="482"/>
    </row>
    <row r="38" spans="1:63" s="484" customFormat="1" ht="18" customHeight="1">
      <c r="A38" s="457"/>
      <c r="B38" s="458" t="s">
        <v>674</v>
      </c>
      <c r="C38" s="459" t="s">
        <v>674</v>
      </c>
      <c r="D38" s="460"/>
      <c r="E38" s="475"/>
      <c r="F38" s="489"/>
      <c r="G38" s="463"/>
      <c r="H38" s="463"/>
      <c r="I38" s="463"/>
      <c r="J38" s="464">
        <v>0</v>
      </c>
      <c r="K38" s="465"/>
      <c r="L38" s="466" t="s">
        <v>674</v>
      </c>
      <c r="M38" s="467" t="s">
        <v>675</v>
      </c>
      <c r="N38" s="468"/>
      <c r="O38" s="468"/>
      <c r="P38" s="463"/>
      <c r="Q38" s="482"/>
      <c r="R38" s="463"/>
      <c r="S38" s="463"/>
      <c r="T38" s="463"/>
      <c r="U38" s="463"/>
      <c r="V38" s="463"/>
      <c r="W38" s="463"/>
      <c r="X38" s="483"/>
      <c r="Y38" s="465"/>
      <c r="Z38" s="463"/>
      <c r="AA38" s="468"/>
      <c r="AB38" s="483"/>
      <c r="AC38" s="472"/>
      <c r="AD38" s="468"/>
      <c r="AE38" s="483"/>
      <c r="AF38" s="473">
        <v>117</v>
      </c>
      <c r="AG38" s="483"/>
      <c r="AH38" s="483"/>
      <c r="AI38" s="491"/>
      <c r="AJ38" s="482"/>
      <c r="AK38" s="463"/>
      <c r="AL38" s="463"/>
      <c r="AM38" s="463"/>
      <c r="AN38" s="463"/>
      <c r="AO38" s="463"/>
      <c r="AP38" s="463"/>
      <c r="AQ38" s="475"/>
      <c r="AR38" s="476" t="s">
        <v>674</v>
      </c>
      <c r="AS38" s="490"/>
      <c r="AT38" s="490"/>
      <c r="AU38" s="475"/>
      <c r="AV38" s="475"/>
      <c r="AW38" s="475"/>
      <c r="AX38" s="475"/>
      <c r="AY38" s="478"/>
      <c r="AZ38" s="479" t="s">
        <v>674</v>
      </c>
      <c r="BA38" s="479" t="s">
        <v>674</v>
      </c>
      <c r="BB38" s="480" t="s">
        <v>674</v>
      </c>
      <c r="BC38" s="481">
        <v>4</v>
      </c>
      <c r="BD38" s="457" t="s">
        <v>674</v>
      </c>
      <c r="BE38" s="482"/>
      <c r="BF38" s="483"/>
      <c r="BG38" s="482"/>
      <c r="BH38" s="483"/>
      <c r="BI38" s="482"/>
      <c r="BJ38" s="483"/>
      <c r="BK38" s="482"/>
    </row>
    <row r="39" spans="1:63" s="484" customFormat="1" ht="18" customHeight="1">
      <c r="A39" s="457"/>
      <c r="B39" s="458" t="s">
        <v>674</v>
      </c>
      <c r="C39" s="459" t="s">
        <v>674</v>
      </c>
      <c r="D39" s="460"/>
      <c r="E39" s="475"/>
      <c r="F39" s="489"/>
      <c r="G39" s="463"/>
      <c r="H39" s="463"/>
      <c r="I39" s="463"/>
      <c r="J39" s="464">
        <v>0</v>
      </c>
      <c r="K39" s="465"/>
      <c r="L39" s="466" t="s">
        <v>674</v>
      </c>
      <c r="M39" s="467" t="s">
        <v>675</v>
      </c>
      <c r="N39" s="468"/>
      <c r="O39" s="468"/>
      <c r="P39" s="463"/>
      <c r="Q39" s="482"/>
      <c r="R39" s="463"/>
      <c r="S39" s="463"/>
      <c r="T39" s="463"/>
      <c r="U39" s="463"/>
      <c r="V39" s="463"/>
      <c r="W39" s="463"/>
      <c r="X39" s="483"/>
      <c r="Y39" s="465"/>
      <c r="Z39" s="463"/>
      <c r="AA39" s="468"/>
      <c r="AB39" s="483"/>
      <c r="AC39" s="472"/>
      <c r="AD39" s="468"/>
      <c r="AE39" s="483"/>
      <c r="AF39" s="473">
        <v>117</v>
      </c>
      <c r="AG39" s="483"/>
      <c r="AH39" s="483"/>
      <c r="AI39" s="491"/>
      <c r="AJ39" s="482"/>
      <c r="AK39" s="463"/>
      <c r="AL39" s="463"/>
      <c r="AM39" s="463"/>
      <c r="AN39" s="463"/>
      <c r="AO39" s="463"/>
      <c r="AP39" s="463"/>
      <c r="AQ39" s="475"/>
      <c r="AR39" s="476" t="s">
        <v>674</v>
      </c>
      <c r="AS39" s="490"/>
      <c r="AT39" s="490"/>
      <c r="AU39" s="475"/>
      <c r="AV39" s="475"/>
      <c r="AW39" s="475"/>
      <c r="AX39" s="475"/>
      <c r="AY39" s="478"/>
      <c r="AZ39" s="479" t="s">
        <v>674</v>
      </c>
      <c r="BA39" s="479" t="s">
        <v>674</v>
      </c>
      <c r="BB39" s="480" t="s">
        <v>674</v>
      </c>
      <c r="BC39" s="481">
        <v>4</v>
      </c>
      <c r="BD39" s="457" t="s">
        <v>674</v>
      </c>
      <c r="BE39" s="482"/>
      <c r="BF39" s="483"/>
      <c r="BG39" s="482"/>
      <c r="BH39" s="483"/>
      <c r="BI39" s="482"/>
      <c r="BJ39" s="483"/>
      <c r="BK39" s="482"/>
    </row>
    <row r="40" spans="1:63" s="484" customFormat="1" ht="18" customHeight="1">
      <c r="A40" s="457"/>
      <c r="B40" s="458" t="s">
        <v>674</v>
      </c>
      <c r="C40" s="459" t="s">
        <v>674</v>
      </c>
      <c r="D40" s="460"/>
      <c r="E40" s="475"/>
      <c r="F40" s="489"/>
      <c r="G40" s="463"/>
      <c r="H40" s="463"/>
      <c r="I40" s="463"/>
      <c r="J40" s="464">
        <v>0</v>
      </c>
      <c r="K40" s="465"/>
      <c r="L40" s="466" t="s">
        <v>674</v>
      </c>
      <c r="M40" s="467" t="s">
        <v>675</v>
      </c>
      <c r="N40" s="468"/>
      <c r="O40" s="468"/>
      <c r="P40" s="463"/>
      <c r="Q40" s="482"/>
      <c r="R40" s="463"/>
      <c r="S40" s="463"/>
      <c r="T40" s="463"/>
      <c r="U40" s="463"/>
      <c r="V40" s="463"/>
      <c r="W40" s="463"/>
      <c r="X40" s="483"/>
      <c r="Y40" s="465"/>
      <c r="Z40" s="463"/>
      <c r="AA40" s="468"/>
      <c r="AB40" s="483"/>
      <c r="AC40" s="472"/>
      <c r="AD40" s="468"/>
      <c r="AE40" s="483"/>
      <c r="AF40" s="473">
        <v>117</v>
      </c>
      <c r="AG40" s="483"/>
      <c r="AH40" s="483"/>
      <c r="AI40" s="491"/>
      <c r="AJ40" s="482"/>
      <c r="AK40" s="463"/>
      <c r="AL40" s="463"/>
      <c r="AM40" s="463"/>
      <c r="AN40" s="463"/>
      <c r="AO40" s="463"/>
      <c r="AP40" s="463"/>
      <c r="AQ40" s="475"/>
      <c r="AR40" s="476" t="s">
        <v>674</v>
      </c>
      <c r="AS40" s="490"/>
      <c r="AT40" s="490"/>
      <c r="AU40" s="475"/>
      <c r="AV40" s="475"/>
      <c r="AW40" s="475"/>
      <c r="AX40" s="475"/>
      <c r="AY40" s="478"/>
      <c r="AZ40" s="479" t="s">
        <v>674</v>
      </c>
      <c r="BA40" s="479" t="s">
        <v>674</v>
      </c>
      <c r="BB40" s="480" t="s">
        <v>674</v>
      </c>
      <c r="BC40" s="481">
        <v>4</v>
      </c>
      <c r="BD40" s="457" t="s">
        <v>674</v>
      </c>
      <c r="BE40" s="482"/>
      <c r="BF40" s="483"/>
      <c r="BG40" s="482"/>
      <c r="BH40" s="483"/>
      <c r="BI40" s="482"/>
      <c r="BJ40" s="483"/>
      <c r="BK40" s="482"/>
    </row>
    <row r="41" spans="1:63" s="484" customFormat="1" ht="18" customHeight="1">
      <c r="A41" s="457"/>
      <c r="B41" s="458" t="s">
        <v>674</v>
      </c>
      <c r="C41" s="459" t="s">
        <v>674</v>
      </c>
      <c r="D41" s="460"/>
      <c r="E41" s="475"/>
      <c r="F41" s="489"/>
      <c r="G41" s="463"/>
      <c r="H41" s="463"/>
      <c r="I41" s="463"/>
      <c r="J41" s="464">
        <v>0</v>
      </c>
      <c r="K41" s="465"/>
      <c r="L41" s="466" t="s">
        <v>674</v>
      </c>
      <c r="M41" s="467" t="s">
        <v>675</v>
      </c>
      <c r="N41" s="468"/>
      <c r="O41" s="468"/>
      <c r="P41" s="463"/>
      <c r="Q41" s="482"/>
      <c r="R41" s="463"/>
      <c r="S41" s="463"/>
      <c r="T41" s="463"/>
      <c r="U41" s="463"/>
      <c r="V41" s="463"/>
      <c r="W41" s="463"/>
      <c r="X41" s="483"/>
      <c r="Y41" s="465"/>
      <c r="Z41" s="463"/>
      <c r="AA41" s="468"/>
      <c r="AB41" s="483"/>
      <c r="AC41" s="472"/>
      <c r="AD41" s="468"/>
      <c r="AE41" s="483"/>
      <c r="AF41" s="473">
        <v>117</v>
      </c>
      <c r="AG41" s="483"/>
      <c r="AH41" s="483"/>
      <c r="AI41" s="491"/>
      <c r="AJ41" s="482"/>
      <c r="AK41" s="463"/>
      <c r="AL41" s="463"/>
      <c r="AM41" s="463"/>
      <c r="AN41" s="463"/>
      <c r="AO41" s="463"/>
      <c r="AP41" s="463"/>
      <c r="AQ41" s="475"/>
      <c r="AR41" s="476" t="s">
        <v>674</v>
      </c>
      <c r="AS41" s="490"/>
      <c r="AT41" s="490"/>
      <c r="AU41" s="475"/>
      <c r="AV41" s="475"/>
      <c r="AW41" s="475"/>
      <c r="AX41" s="475"/>
      <c r="AY41" s="478"/>
      <c r="AZ41" s="479" t="s">
        <v>674</v>
      </c>
      <c r="BA41" s="479" t="s">
        <v>674</v>
      </c>
      <c r="BB41" s="480" t="s">
        <v>674</v>
      </c>
      <c r="BC41" s="481">
        <v>4</v>
      </c>
      <c r="BD41" s="457" t="s">
        <v>674</v>
      </c>
      <c r="BE41" s="482"/>
      <c r="BF41" s="483"/>
      <c r="BG41" s="482"/>
      <c r="BH41" s="483"/>
      <c r="BI41" s="482"/>
      <c r="BJ41" s="483"/>
      <c r="BK41" s="482"/>
    </row>
    <row r="42" spans="1:63" s="484" customFormat="1" ht="18" customHeight="1">
      <c r="A42" s="457"/>
      <c r="B42" s="458" t="s">
        <v>674</v>
      </c>
      <c r="C42" s="459" t="s">
        <v>674</v>
      </c>
      <c r="D42" s="460"/>
      <c r="E42" s="475"/>
      <c r="F42" s="489"/>
      <c r="G42" s="463"/>
      <c r="H42" s="463"/>
      <c r="I42" s="463"/>
      <c r="J42" s="464">
        <v>0</v>
      </c>
      <c r="K42" s="465"/>
      <c r="L42" s="466" t="s">
        <v>674</v>
      </c>
      <c r="M42" s="467" t="s">
        <v>675</v>
      </c>
      <c r="N42" s="468"/>
      <c r="O42" s="468"/>
      <c r="P42" s="463"/>
      <c r="Q42" s="482"/>
      <c r="R42" s="463"/>
      <c r="S42" s="463"/>
      <c r="T42" s="463"/>
      <c r="U42" s="463"/>
      <c r="V42" s="463"/>
      <c r="W42" s="463"/>
      <c r="X42" s="483"/>
      <c r="Y42" s="465"/>
      <c r="Z42" s="463"/>
      <c r="AA42" s="468"/>
      <c r="AB42" s="483"/>
      <c r="AC42" s="472"/>
      <c r="AD42" s="468"/>
      <c r="AE42" s="483"/>
      <c r="AF42" s="473">
        <v>117</v>
      </c>
      <c r="AG42" s="483"/>
      <c r="AH42" s="483"/>
      <c r="AI42" s="491"/>
      <c r="AJ42" s="482"/>
      <c r="AK42" s="463"/>
      <c r="AL42" s="463"/>
      <c r="AM42" s="463"/>
      <c r="AN42" s="463"/>
      <c r="AO42" s="463"/>
      <c r="AP42" s="463"/>
      <c r="AQ42" s="475"/>
      <c r="AR42" s="476" t="s">
        <v>674</v>
      </c>
      <c r="AS42" s="490"/>
      <c r="AT42" s="490"/>
      <c r="AU42" s="475"/>
      <c r="AV42" s="475"/>
      <c r="AW42" s="475"/>
      <c r="AX42" s="475"/>
      <c r="AY42" s="478"/>
      <c r="AZ42" s="479" t="s">
        <v>674</v>
      </c>
      <c r="BA42" s="479" t="s">
        <v>674</v>
      </c>
      <c r="BB42" s="480" t="s">
        <v>674</v>
      </c>
      <c r="BC42" s="481">
        <v>4</v>
      </c>
      <c r="BD42" s="457" t="s">
        <v>674</v>
      </c>
      <c r="BE42" s="482"/>
      <c r="BF42" s="483"/>
      <c r="BG42" s="482"/>
      <c r="BH42" s="483"/>
      <c r="BI42" s="482"/>
      <c r="BJ42" s="483"/>
      <c r="BK42" s="482"/>
    </row>
    <row r="43" spans="1:63" s="484" customFormat="1" ht="18" customHeight="1">
      <c r="A43" s="457"/>
      <c r="B43" s="458" t="s">
        <v>674</v>
      </c>
      <c r="C43" s="459" t="s">
        <v>674</v>
      </c>
      <c r="D43" s="460"/>
      <c r="E43" s="475"/>
      <c r="F43" s="489"/>
      <c r="G43" s="463"/>
      <c r="H43" s="463"/>
      <c r="I43" s="463"/>
      <c r="J43" s="464">
        <v>0</v>
      </c>
      <c r="K43" s="465"/>
      <c r="L43" s="466" t="s">
        <v>674</v>
      </c>
      <c r="M43" s="467" t="s">
        <v>675</v>
      </c>
      <c r="N43" s="468"/>
      <c r="O43" s="468"/>
      <c r="P43" s="463"/>
      <c r="Q43" s="482"/>
      <c r="R43" s="463"/>
      <c r="S43" s="463"/>
      <c r="T43" s="463"/>
      <c r="U43" s="463"/>
      <c r="V43" s="463"/>
      <c r="W43" s="463"/>
      <c r="X43" s="483"/>
      <c r="Y43" s="465"/>
      <c r="Z43" s="463"/>
      <c r="AA43" s="468"/>
      <c r="AB43" s="483"/>
      <c r="AC43" s="472"/>
      <c r="AD43" s="468"/>
      <c r="AE43" s="483"/>
      <c r="AF43" s="473">
        <v>117</v>
      </c>
      <c r="AG43" s="483"/>
      <c r="AH43" s="483"/>
      <c r="AI43" s="491"/>
      <c r="AJ43" s="482"/>
      <c r="AK43" s="463"/>
      <c r="AL43" s="463"/>
      <c r="AM43" s="463"/>
      <c r="AN43" s="463"/>
      <c r="AO43" s="463"/>
      <c r="AP43" s="463"/>
      <c r="AQ43" s="475"/>
      <c r="AR43" s="476" t="s">
        <v>674</v>
      </c>
      <c r="AS43" s="490"/>
      <c r="AT43" s="490"/>
      <c r="AU43" s="475"/>
      <c r="AV43" s="475"/>
      <c r="AW43" s="475"/>
      <c r="AX43" s="475"/>
      <c r="AY43" s="478"/>
      <c r="AZ43" s="479" t="s">
        <v>674</v>
      </c>
      <c r="BA43" s="479" t="s">
        <v>674</v>
      </c>
      <c r="BB43" s="480" t="s">
        <v>674</v>
      </c>
      <c r="BC43" s="481">
        <v>4</v>
      </c>
      <c r="BD43" s="457" t="s">
        <v>674</v>
      </c>
      <c r="BE43" s="482"/>
      <c r="BF43" s="483"/>
      <c r="BG43" s="482"/>
      <c r="BH43" s="483"/>
      <c r="BI43" s="482"/>
      <c r="BJ43" s="483"/>
      <c r="BK43" s="482"/>
    </row>
    <row r="44" spans="1:63" s="484" customFormat="1" ht="18" customHeight="1">
      <c r="A44" s="457"/>
      <c r="B44" s="458" t="s">
        <v>674</v>
      </c>
      <c r="C44" s="459" t="s">
        <v>674</v>
      </c>
      <c r="D44" s="460"/>
      <c r="E44" s="475"/>
      <c r="F44" s="489"/>
      <c r="G44" s="463"/>
      <c r="H44" s="463"/>
      <c r="I44" s="463"/>
      <c r="J44" s="464">
        <v>0</v>
      </c>
      <c r="K44" s="465"/>
      <c r="L44" s="466" t="s">
        <v>674</v>
      </c>
      <c r="M44" s="467" t="s">
        <v>675</v>
      </c>
      <c r="N44" s="468"/>
      <c r="O44" s="468"/>
      <c r="P44" s="463"/>
      <c r="Q44" s="482"/>
      <c r="R44" s="463"/>
      <c r="S44" s="463"/>
      <c r="T44" s="463"/>
      <c r="U44" s="463"/>
      <c r="V44" s="463"/>
      <c r="W44" s="463"/>
      <c r="X44" s="483"/>
      <c r="Y44" s="465"/>
      <c r="Z44" s="463"/>
      <c r="AA44" s="468"/>
      <c r="AB44" s="483"/>
      <c r="AC44" s="472"/>
      <c r="AD44" s="468"/>
      <c r="AE44" s="483"/>
      <c r="AF44" s="473">
        <v>117</v>
      </c>
      <c r="AG44" s="483"/>
      <c r="AH44" s="483"/>
      <c r="AI44" s="491"/>
      <c r="AJ44" s="482"/>
      <c r="AK44" s="463"/>
      <c r="AL44" s="463"/>
      <c r="AM44" s="463"/>
      <c r="AN44" s="463"/>
      <c r="AO44" s="463"/>
      <c r="AP44" s="463"/>
      <c r="AQ44" s="475"/>
      <c r="AR44" s="476" t="s">
        <v>674</v>
      </c>
      <c r="AS44" s="490"/>
      <c r="AT44" s="490"/>
      <c r="AU44" s="475"/>
      <c r="AV44" s="475"/>
      <c r="AW44" s="475"/>
      <c r="AX44" s="475"/>
      <c r="AY44" s="478"/>
      <c r="AZ44" s="479" t="s">
        <v>674</v>
      </c>
      <c r="BA44" s="479" t="s">
        <v>674</v>
      </c>
      <c r="BB44" s="480" t="s">
        <v>674</v>
      </c>
      <c r="BC44" s="481">
        <v>4</v>
      </c>
      <c r="BD44" s="457" t="s">
        <v>674</v>
      </c>
      <c r="BE44" s="482"/>
      <c r="BF44" s="483"/>
      <c r="BG44" s="482"/>
      <c r="BH44" s="483"/>
      <c r="BI44" s="482"/>
      <c r="BJ44" s="483"/>
      <c r="BK44" s="482"/>
    </row>
    <row r="45" spans="1:63" s="484" customFormat="1" ht="18" customHeight="1">
      <c r="A45" s="457"/>
      <c r="B45" s="458" t="s">
        <v>674</v>
      </c>
      <c r="C45" s="459" t="s">
        <v>674</v>
      </c>
      <c r="D45" s="460"/>
      <c r="E45" s="475"/>
      <c r="F45" s="489"/>
      <c r="G45" s="463"/>
      <c r="H45" s="463"/>
      <c r="I45" s="463"/>
      <c r="J45" s="464">
        <v>0</v>
      </c>
      <c r="K45" s="465"/>
      <c r="L45" s="466" t="s">
        <v>674</v>
      </c>
      <c r="M45" s="467" t="s">
        <v>675</v>
      </c>
      <c r="N45" s="468"/>
      <c r="O45" s="468"/>
      <c r="P45" s="463"/>
      <c r="Q45" s="482"/>
      <c r="R45" s="463"/>
      <c r="S45" s="463"/>
      <c r="T45" s="463"/>
      <c r="U45" s="463"/>
      <c r="V45" s="463"/>
      <c r="W45" s="463"/>
      <c r="X45" s="483"/>
      <c r="Y45" s="465"/>
      <c r="Z45" s="463"/>
      <c r="AA45" s="468"/>
      <c r="AB45" s="483"/>
      <c r="AC45" s="472"/>
      <c r="AD45" s="468"/>
      <c r="AE45" s="483"/>
      <c r="AF45" s="473">
        <v>117</v>
      </c>
      <c r="AG45" s="483"/>
      <c r="AH45" s="483"/>
      <c r="AI45" s="491"/>
      <c r="AJ45" s="482"/>
      <c r="AK45" s="463"/>
      <c r="AL45" s="463"/>
      <c r="AM45" s="463"/>
      <c r="AN45" s="463"/>
      <c r="AO45" s="463"/>
      <c r="AP45" s="463"/>
      <c r="AQ45" s="475"/>
      <c r="AR45" s="476" t="s">
        <v>674</v>
      </c>
      <c r="AS45" s="490"/>
      <c r="AT45" s="490"/>
      <c r="AU45" s="475"/>
      <c r="AV45" s="475"/>
      <c r="AW45" s="475"/>
      <c r="AX45" s="475"/>
      <c r="AY45" s="478"/>
      <c r="AZ45" s="479" t="s">
        <v>674</v>
      </c>
      <c r="BA45" s="479" t="s">
        <v>674</v>
      </c>
      <c r="BB45" s="480" t="s">
        <v>674</v>
      </c>
      <c r="BC45" s="481">
        <v>4</v>
      </c>
      <c r="BD45" s="457" t="s">
        <v>674</v>
      </c>
      <c r="BE45" s="482"/>
      <c r="BF45" s="483"/>
      <c r="BG45" s="482"/>
      <c r="BH45" s="483"/>
      <c r="BI45" s="482"/>
      <c r="BJ45" s="483"/>
      <c r="BK45" s="482"/>
    </row>
    <row r="46" spans="1:63" s="484" customFormat="1" ht="18" customHeight="1">
      <c r="A46" s="457"/>
      <c r="B46" s="458" t="s">
        <v>674</v>
      </c>
      <c r="C46" s="459" t="s">
        <v>674</v>
      </c>
      <c r="D46" s="460"/>
      <c r="E46" s="475"/>
      <c r="F46" s="489"/>
      <c r="G46" s="463"/>
      <c r="H46" s="463"/>
      <c r="I46" s="463"/>
      <c r="J46" s="464">
        <v>0</v>
      </c>
      <c r="K46" s="465"/>
      <c r="L46" s="466" t="s">
        <v>674</v>
      </c>
      <c r="M46" s="467" t="s">
        <v>675</v>
      </c>
      <c r="N46" s="468"/>
      <c r="O46" s="468"/>
      <c r="P46" s="463"/>
      <c r="Q46" s="482"/>
      <c r="R46" s="463"/>
      <c r="S46" s="463"/>
      <c r="T46" s="463"/>
      <c r="U46" s="463"/>
      <c r="V46" s="463"/>
      <c r="W46" s="463"/>
      <c r="X46" s="483"/>
      <c r="Y46" s="465"/>
      <c r="Z46" s="463"/>
      <c r="AA46" s="468"/>
      <c r="AB46" s="483"/>
      <c r="AC46" s="472"/>
      <c r="AD46" s="468"/>
      <c r="AE46" s="483"/>
      <c r="AF46" s="473">
        <v>117</v>
      </c>
      <c r="AG46" s="483"/>
      <c r="AH46" s="483"/>
      <c r="AI46" s="491"/>
      <c r="AJ46" s="482"/>
      <c r="AK46" s="463"/>
      <c r="AL46" s="463"/>
      <c r="AM46" s="463"/>
      <c r="AN46" s="463"/>
      <c r="AO46" s="463"/>
      <c r="AP46" s="463"/>
      <c r="AQ46" s="475"/>
      <c r="AR46" s="476" t="s">
        <v>674</v>
      </c>
      <c r="AS46" s="490"/>
      <c r="AT46" s="490"/>
      <c r="AU46" s="475"/>
      <c r="AV46" s="475"/>
      <c r="AW46" s="475"/>
      <c r="AX46" s="475"/>
      <c r="AY46" s="478"/>
      <c r="AZ46" s="479" t="s">
        <v>674</v>
      </c>
      <c r="BA46" s="479" t="s">
        <v>674</v>
      </c>
      <c r="BB46" s="480" t="s">
        <v>674</v>
      </c>
      <c r="BC46" s="481">
        <v>4</v>
      </c>
      <c r="BD46" s="457" t="s">
        <v>674</v>
      </c>
      <c r="BE46" s="482"/>
      <c r="BF46" s="483"/>
      <c r="BG46" s="482"/>
      <c r="BH46" s="483"/>
      <c r="BI46" s="482"/>
      <c r="BJ46" s="483"/>
      <c r="BK46" s="482"/>
    </row>
    <row r="47" spans="1:63" s="484" customFormat="1" ht="18" customHeight="1">
      <c r="A47" s="457"/>
      <c r="B47" s="458" t="s">
        <v>674</v>
      </c>
      <c r="C47" s="459" t="s">
        <v>674</v>
      </c>
      <c r="D47" s="460"/>
      <c r="E47" s="475"/>
      <c r="F47" s="489"/>
      <c r="G47" s="463"/>
      <c r="H47" s="463"/>
      <c r="I47" s="463"/>
      <c r="J47" s="464">
        <v>0</v>
      </c>
      <c r="K47" s="465"/>
      <c r="L47" s="466" t="s">
        <v>674</v>
      </c>
      <c r="M47" s="467" t="s">
        <v>675</v>
      </c>
      <c r="N47" s="468"/>
      <c r="O47" s="468"/>
      <c r="P47" s="463"/>
      <c r="Q47" s="482"/>
      <c r="R47" s="463"/>
      <c r="S47" s="463"/>
      <c r="T47" s="463"/>
      <c r="U47" s="463"/>
      <c r="V47" s="463"/>
      <c r="W47" s="463"/>
      <c r="X47" s="483"/>
      <c r="Y47" s="465"/>
      <c r="Z47" s="463"/>
      <c r="AA47" s="468"/>
      <c r="AB47" s="483"/>
      <c r="AC47" s="472"/>
      <c r="AD47" s="468"/>
      <c r="AE47" s="483"/>
      <c r="AF47" s="473">
        <v>117</v>
      </c>
      <c r="AG47" s="483"/>
      <c r="AH47" s="483"/>
      <c r="AI47" s="491"/>
      <c r="AJ47" s="482"/>
      <c r="AK47" s="463"/>
      <c r="AL47" s="463"/>
      <c r="AM47" s="463"/>
      <c r="AN47" s="463"/>
      <c r="AO47" s="463"/>
      <c r="AP47" s="463"/>
      <c r="AQ47" s="475"/>
      <c r="AR47" s="476" t="s">
        <v>674</v>
      </c>
      <c r="AS47" s="490"/>
      <c r="AT47" s="490"/>
      <c r="AU47" s="475"/>
      <c r="AV47" s="475"/>
      <c r="AW47" s="475"/>
      <c r="AX47" s="475"/>
      <c r="AY47" s="478"/>
      <c r="AZ47" s="479" t="s">
        <v>674</v>
      </c>
      <c r="BA47" s="479" t="s">
        <v>674</v>
      </c>
      <c r="BB47" s="480" t="s">
        <v>674</v>
      </c>
      <c r="BC47" s="481">
        <v>4</v>
      </c>
      <c r="BD47" s="457" t="s">
        <v>674</v>
      </c>
      <c r="BE47" s="482"/>
      <c r="BF47" s="483"/>
      <c r="BG47" s="482"/>
      <c r="BH47" s="483"/>
      <c r="BI47" s="482"/>
      <c r="BJ47" s="483"/>
      <c r="BK47" s="482"/>
    </row>
    <row r="48" spans="1:63" s="484" customFormat="1" ht="18" customHeight="1">
      <c r="A48" s="457"/>
      <c r="B48" s="458" t="s">
        <v>674</v>
      </c>
      <c r="C48" s="459" t="s">
        <v>674</v>
      </c>
      <c r="D48" s="460"/>
      <c r="E48" s="475"/>
      <c r="F48" s="489"/>
      <c r="G48" s="463"/>
      <c r="H48" s="463"/>
      <c r="I48" s="463"/>
      <c r="J48" s="464">
        <v>0</v>
      </c>
      <c r="K48" s="465"/>
      <c r="L48" s="466" t="s">
        <v>674</v>
      </c>
      <c r="M48" s="467" t="s">
        <v>675</v>
      </c>
      <c r="N48" s="468"/>
      <c r="O48" s="468"/>
      <c r="P48" s="463"/>
      <c r="Q48" s="482"/>
      <c r="R48" s="463"/>
      <c r="S48" s="463"/>
      <c r="T48" s="463"/>
      <c r="U48" s="463"/>
      <c r="V48" s="463"/>
      <c r="W48" s="463"/>
      <c r="X48" s="483"/>
      <c r="Y48" s="465"/>
      <c r="Z48" s="463"/>
      <c r="AA48" s="468"/>
      <c r="AB48" s="483"/>
      <c r="AC48" s="472"/>
      <c r="AD48" s="468"/>
      <c r="AE48" s="483"/>
      <c r="AF48" s="473">
        <v>117</v>
      </c>
      <c r="AG48" s="483"/>
      <c r="AH48" s="483"/>
      <c r="AI48" s="491"/>
      <c r="AJ48" s="482"/>
      <c r="AK48" s="463"/>
      <c r="AL48" s="463"/>
      <c r="AM48" s="463"/>
      <c r="AN48" s="463"/>
      <c r="AO48" s="463"/>
      <c r="AP48" s="463"/>
      <c r="AQ48" s="475"/>
      <c r="AR48" s="476" t="s">
        <v>674</v>
      </c>
      <c r="AS48" s="490"/>
      <c r="AT48" s="490"/>
      <c r="AU48" s="475"/>
      <c r="AV48" s="475"/>
      <c r="AW48" s="475"/>
      <c r="AX48" s="475"/>
      <c r="AY48" s="478"/>
      <c r="AZ48" s="479" t="s">
        <v>674</v>
      </c>
      <c r="BA48" s="479" t="s">
        <v>674</v>
      </c>
      <c r="BB48" s="480" t="s">
        <v>674</v>
      </c>
      <c r="BC48" s="481">
        <v>4</v>
      </c>
      <c r="BD48" s="457" t="s">
        <v>674</v>
      </c>
      <c r="BE48" s="482"/>
      <c r="BF48" s="483"/>
      <c r="BG48" s="482"/>
      <c r="BH48" s="483"/>
      <c r="BI48" s="482"/>
      <c r="BJ48" s="483"/>
      <c r="BK48" s="482"/>
    </row>
    <row r="49" spans="1:63" s="484" customFormat="1" ht="18" customHeight="1">
      <c r="A49" s="457"/>
      <c r="B49" s="458" t="s">
        <v>674</v>
      </c>
      <c r="C49" s="459" t="s">
        <v>674</v>
      </c>
      <c r="D49" s="460"/>
      <c r="E49" s="475"/>
      <c r="F49" s="489"/>
      <c r="G49" s="463"/>
      <c r="H49" s="463"/>
      <c r="I49" s="463"/>
      <c r="J49" s="464">
        <v>0</v>
      </c>
      <c r="K49" s="465"/>
      <c r="L49" s="466" t="s">
        <v>674</v>
      </c>
      <c r="M49" s="467" t="s">
        <v>675</v>
      </c>
      <c r="N49" s="468"/>
      <c r="O49" s="468"/>
      <c r="P49" s="463"/>
      <c r="Q49" s="482"/>
      <c r="R49" s="463"/>
      <c r="S49" s="463"/>
      <c r="T49" s="463"/>
      <c r="U49" s="463"/>
      <c r="V49" s="463"/>
      <c r="W49" s="463"/>
      <c r="X49" s="483"/>
      <c r="Y49" s="465"/>
      <c r="Z49" s="463"/>
      <c r="AA49" s="468"/>
      <c r="AB49" s="483"/>
      <c r="AC49" s="472"/>
      <c r="AD49" s="468"/>
      <c r="AE49" s="483"/>
      <c r="AF49" s="473">
        <v>117</v>
      </c>
      <c r="AG49" s="483"/>
      <c r="AH49" s="483"/>
      <c r="AI49" s="491"/>
      <c r="AJ49" s="482"/>
      <c r="AK49" s="463"/>
      <c r="AL49" s="463"/>
      <c r="AM49" s="463"/>
      <c r="AN49" s="463"/>
      <c r="AO49" s="463"/>
      <c r="AP49" s="463"/>
      <c r="AQ49" s="475"/>
      <c r="AR49" s="476" t="s">
        <v>674</v>
      </c>
      <c r="AS49" s="490"/>
      <c r="AT49" s="490"/>
      <c r="AU49" s="475"/>
      <c r="AV49" s="475"/>
      <c r="AW49" s="475"/>
      <c r="AX49" s="475"/>
      <c r="AY49" s="478"/>
      <c r="AZ49" s="479" t="s">
        <v>674</v>
      </c>
      <c r="BA49" s="479" t="s">
        <v>674</v>
      </c>
      <c r="BB49" s="480" t="s">
        <v>674</v>
      </c>
      <c r="BC49" s="481">
        <v>4</v>
      </c>
      <c r="BD49" s="457" t="s">
        <v>674</v>
      </c>
      <c r="BE49" s="482"/>
      <c r="BF49" s="483"/>
      <c r="BG49" s="482"/>
      <c r="BH49" s="483"/>
      <c r="BI49" s="482"/>
      <c r="BJ49" s="483"/>
      <c r="BK49" s="482"/>
    </row>
    <row r="50" spans="1:63" s="484" customFormat="1" ht="18" customHeight="1">
      <c r="A50" s="457"/>
      <c r="B50" s="458" t="s">
        <v>674</v>
      </c>
      <c r="C50" s="459" t="s">
        <v>674</v>
      </c>
      <c r="D50" s="460"/>
      <c r="E50" s="475"/>
      <c r="F50" s="489"/>
      <c r="G50" s="463"/>
      <c r="H50" s="463"/>
      <c r="I50" s="463"/>
      <c r="J50" s="464">
        <v>0</v>
      </c>
      <c r="K50" s="465"/>
      <c r="L50" s="466" t="s">
        <v>674</v>
      </c>
      <c r="M50" s="467" t="s">
        <v>675</v>
      </c>
      <c r="N50" s="468"/>
      <c r="O50" s="468"/>
      <c r="P50" s="463"/>
      <c r="Q50" s="482"/>
      <c r="R50" s="463"/>
      <c r="S50" s="463"/>
      <c r="T50" s="463"/>
      <c r="U50" s="463"/>
      <c r="V50" s="463"/>
      <c r="W50" s="463"/>
      <c r="X50" s="483"/>
      <c r="Y50" s="465"/>
      <c r="Z50" s="463"/>
      <c r="AA50" s="468"/>
      <c r="AB50" s="483"/>
      <c r="AC50" s="472"/>
      <c r="AD50" s="468"/>
      <c r="AE50" s="483"/>
      <c r="AF50" s="473">
        <v>117</v>
      </c>
      <c r="AG50" s="483"/>
      <c r="AH50" s="483"/>
      <c r="AI50" s="491"/>
      <c r="AJ50" s="482"/>
      <c r="AK50" s="463"/>
      <c r="AL50" s="463"/>
      <c r="AM50" s="463"/>
      <c r="AN50" s="463"/>
      <c r="AO50" s="463"/>
      <c r="AP50" s="463"/>
      <c r="AQ50" s="475"/>
      <c r="AR50" s="476" t="s">
        <v>674</v>
      </c>
      <c r="AS50" s="490"/>
      <c r="AT50" s="490"/>
      <c r="AU50" s="475"/>
      <c r="AV50" s="475"/>
      <c r="AW50" s="475"/>
      <c r="AX50" s="475"/>
      <c r="AY50" s="478"/>
      <c r="AZ50" s="479" t="s">
        <v>674</v>
      </c>
      <c r="BA50" s="479" t="s">
        <v>674</v>
      </c>
      <c r="BB50" s="480" t="s">
        <v>674</v>
      </c>
      <c r="BC50" s="481">
        <v>4</v>
      </c>
      <c r="BD50" s="457" t="s">
        <v>674</v>
      </c>
      <c r="BE50" s="482"/>
      <c r="BF50" s="483"/>
      <c r="BG50" s="482"/>
      <c r="BH50" s="483"/>
      <c r="BI50" s="482"/>
      <c r="BJ50" s="483"/>
      <c r="BK50" s="482"/>
    </row>
    <row r="51" spans="1:63" s="484" customFormat="1" ht="18" customHeight="1">
      <c r="A51" s="457"/>
      <c r="B51" s="458" t="s">
        <v>674</v>
      </c>
      <c r="C51" s="459" t="s">
        <v>674</v>
      </c>
      <c r="D51" s="460"/>
      <c r="E51" s="475"/>
      <c r="F51" s="489"/>
      <c r="G51" s="463"/>
      <c r="H51" s="463"/>
      <c r="I51" s="463"/>
      <c r="J51" s="464">
        <v>0</v>
      </c>
      <c r="K51" s="465"/>
      <c r="L51" s="466" t="s">
        <v>674</v>
      </c>
      <c r="M51" s="467" t="s">
        <v>675</v>
      </c>
      <c r="N51" s="468"/>
      <c r="O51" s="468"/>
      <c r="P51" s="463"/>
      <c r="Q51" s="482"/>
      <c r="R51" s="463"/>
      <c r="S51" s="463"/>
      <c r="T51" s="463"/>
      <c r="U51" s="463"/>
      <c r="V51" s="463"/>
      <c r="W51" s="463"/>
      <c r="X51" s="483"/>
      <c r="Y51" s="465"/>
      <c r="Z51" s="463"/>
      <c r="AA51" s="468"/>
      <c r="AB51" s="483"/>
      <c r="AC51" s="472"/>
      <c r="AD51" s="468"/>
      <c r="AE51" s="483"/>
      <c r="AF51" s="473">
        <v>117</v>
      </c>
      <c r="AG51" s="483"/>
      <c r="AH51" s="483"/>
      <c r="AI51" s="491"/>
      <c r="AJ51" s="482"/>
      <c r="AK51" s="463"/>
      <c r="AL51" s="463"/>
      <c r="AM51" s="463"/>
      <c r="AN51" s="463"/>
      <c r="AO51" s="463"/>
      <c r="AP51" s="463"/>
      <c r="AQ51" s="475"/>
      <c r="AR51" s="476" t="s">
        <v>674</v>
      </c>
      <c r="AS51" s="490"/>
      <c r="AT51" s="490"/>
      <c r="AU51" s="475"/>
      <c r="AV51" s="475"/>
      <c r="AW51" s="475"/>
      <c r="AX51" s="475"/>
      <c r="AY51" s="478"/>
      <c r="AZ51" s="479" t="s">
        <v>674</v>
      </c>
      <c r="BA51" s="479" t="s">
        <v>674</v>
      </c>
      <c r="BB51" s="480" t="s">
        <v>674</v>
      </c>
      <c r="BC51" s="481">
        <v>4</v>
      </c>
      <c r="BD51" s="457" t="s">
        <v>674</v>
      </c>
      <c r="BE51" s="482"/>
      <c r="BF51" s="483"/>
      <c r="BG51" s="482"/>
      <c r="BH51" s="483"/>
      <c r="BI51" s="482"/>
      <c r="BJ51" s="483"/>
      <c r="BK51" s="482"/>
    </row>
    <row r="52" spans="1:63" s="484" customFormat="1" ht="18" customHeight="1">
      <c r="A52" s="457"/>
      <c r="B52" s="458" t="s">
        <v>674</v>
      </c>
      <c r="C52" s="459" t="s">
        <v>674</v>
      </c>
      <c r="D52" s="460"/>
      <c r="E52" s="475"/>
      <c r="F52" s="489"/>
      <c r="G52" s="463"/>
      <c r="H52" s="463"/>
      <c r="I52" s="463"/>
      <c r="J52" s="464">
        <v>0</v>
      </c>
      <c r="K52" s="465"/>
      <c r="L52" s="466" t="s">
        <v>674</v>
      </c>
      <c r="M52" s="467" t="s">
        <v>675</v>
      </c>
      <c r="N52" s="468"/>
      <c r="O52" s="468"/>
      <c r="P52" s="463"/>
      <c r="Q52" s="482"/>
      <c r="R52" s="463"/>
      <c r="S52" s="463"/>
      <c r="T52" s="463"/>
      <c r="U52" s="463"/>
      <c r="V52" s="463"/>
      <c r="W52" s="463"/>
      <c r="X52" s="483"/>
      <c r="Y52" s="465"/>
      <c r="Z52" s="463"/>
      <c r="AA52" s="468"/>
      <c r="AB52" s="483"/>
      <c r="AC52" s="472"/>
      <c r="AD52" s="468"/>
      <c r="AE52" s="483"/>
      <c r="AF52" s="473">
        <v>117</v>
      </c>
      <c r="AG52" s="483"/>
      <c r="AH52" s="483"/>
      <c r="AI52" s="491"/>
      <c r="AJ52" s="482"/>
      <c r="AK52" s="463"/>
      <c r="AL52" s="463"/>
      <c r="AM52" s="463"/>
      <c r="AN52" s="463"/>
      <c r="AO52" s="463"/>
      <c r="AP52" s="463"/>
      <c r="AQ52" s="475"/>
      <c r="AR52" s="476" t="s">
        <v>674</v>
      </c>
      <c r="AS52" s="490"/>
      <c r="AT52" s="490"/>
      <c r="AU52" s="475"/>
      <c r="AV52" s="475"/>
      <c r="AW52" s="475"/>
      <c r="AX52" s="475"/>
      <c r="AY52" s="478"/>
      <c r="AZ52" s="479" t="s">
        <v>674</v>
      </c>
      <c r="BA52" s="479" t="s">
        <v>674</v>
      </c>
      <c r="BB52" s="480" t="s">
        <v>674</v>
      </c>
      <c r="BC52" s="481">
        <v>4</v>
      </c>
      <c r="BD52" s="457" t="s">
        <v>674</v>
      </c>
      <c r="BE52" s="482"/>
      <c r="BF52" s="483"/>
      <c r="BG52" s="482"/>
      <c r="BH52" s="483"/>
      <c r="BI52" s="482"/>
      <c r="BJ52" s="483"/>
      <c r="BK52" s="482"/>
    </row>
    <row r="53" spans="1:63" s="484" customFormat="1" ht="18" customHeight="1">
      <c r="A53" s="457"/>
      <c r="B53" s="458" t="s">
        <v>674</v>
      </c>
      <c r="C53" s="459" t="s">
        <v>674</v>
      </c>
      <c r="D53" s="460"/>
      <c r="E53" s="475"/>
      <c r="F53" s="489"/>
      <c r="G53" s="463"/>
      <c r="H53" s="463"/>
      <c r="I53" s="463"/>
      <c r="J53" s="464">
        <v>0</v>
      </c>
      <c r="K53" s="465"/>
      <c r="L53" s="466" t="s">
        <v>674</v>
      </c>
      <c r="M53" s="467" t="s">
        <v>675</v>
      </c>
      <c r="N53" s="468"/>
      <c r="O53" s="468"/>
      <c r="P53" s="463"/>
      <c r="Q53" s="482"/>
      <c r="R53" s="463"/>
      <c r="S53" s="463"/>
      <c r="T53" s="463"/>
      <c r="U53" s="463"/>
      <c r="V53" s="463"/>
      <c r="W53" s="463"/>
      <c r="X53" s="483"/>
      <c r="Y53" s="465"/>
      <c r="Z53" s="463"/>
      <c r="AA53" s="468"/>
      <c r="AB53" s="483"/>
      <c r="AC53" s="472"/>
      <c r="AD53" s="468"/>
      <c r="AE53" s="483"/>
      <c r="AF53" s="473">
        <v>117</v>
      </c>
      <c r="AG53" s="483"/>
      <c r="AH53" s="483"/>
      <c r="AI53" s="491"/>
      <c r="AJ53" s="482"/>
      <c r="AK53" s="463"/>
      <c r="AL53" s="463"/>
      <c r="AM53" s="463"/>
      <c r="AN53" s="463"/>
      <c r="AO53" s="463"/>
      <c r="AP53" s="463"/>
      <c r="AQ53" s="475"/>
      <c r="AR53" s="476" t="s">
        <v>674</v>
      </c>
      <c r="AS53" s="490"/>
      <c r="AT53" s="490"/>
      <c r="AU53" s="475"/>
      <c r="AV53" s="475"/>
      <c r="AW53" s="475"/>
      <c r="AX53" s="475"/>
      <c r="AY53" s="478"/>
      <c r="AZ53" s="479" t="s">
        <v>674</v>
      </c>
      <c r="BA53" s="479" t="s">
        <v>674</v>
      </c>
      <c r="BB53" s="480" t="s">
        <v>674</v>
      </c>
      <c r="BC53" s="481">
        <v>4</v>
      </c>
      <c r="BD53" s="457" t="s">
        <v>674</v>
      </c>
      <c r="BE53" s="482"/>
      <c r="BF53" s="483"/>
      <c r="BG53" s="482"/>
      <c r="BH53" s="483"/>
      <c r="BI53" s="482"/>
      <c r="BJ53" s="483"/>
      <c r="BK53" s="482"/>
    </row>
    <row r="54" spans="1:63" s="484" customFormat="1" ht="18" customHeight="1">
      <c r="A54" s="457"/>
      <c r="B54" s="458" t="s">
        <v>674</v>
      </c>
      <c r="C54" s="459" t="s">
        <v>674</v>
      </c>
      <c r="D54" s="460"/>
      <c r="E54" s="475"/>
      <c r="F54" s="489"/>
      <c r="G54" s="463"/>
      <c r="H54" s="463"/>
      <c r="I54" s="463"/>
      <c r="J54" s="464">
        <v>0</v>
      </c>
      <c r="K54" s="465"/>
      <c r="L54" s="466" t="s">
        <v>674</v>
      </c>
      <c r="M54" s="467" t="s">
        <v>675</v>
      </c>
      <c r="N54" s="468"/>
      <c r="O54" s="468"/>
      <c r="P54" s="463"/>
      <c r="Q54" s="482"/>
      <c r="R54" s="463"/>
      <c r="S54" s="463"/>
      <c r="T54" s="463"/>
      <c r="U54" s="463"/>
      <c r="V54" s="463"/>
      <c r="W54" s="463"/>
      <c r="X54" s="483"/>
      <c r="Y54" s="465"/>
      <c r="Z54" s="463"/>
      <c r="AA54" s="468"/>
      <c r="AB54" s="483"/>
      <c r="AC54" s="472"/>
      <c r="AD54" s="468"/>
      <c r="AE54" s="483"/>
      <c r="AF54" s="473">
        <v>117</v>
      </c>
      <c r="AG54" s="483"/>
      <c r="AH54" s="483"/>
      <c r="AI54" s="491"/>
      <c r="AJ54" s="482"/>
      <c r="AK54" s="463"/>
      <c r="AL54" s="463"/>
      <c r="AM54" s="463"/>
      <c r="AN54" s="463"/>
      <c r="AO54" s="463"/>
      <c r="AP54" s="463"/>
      <c r="AQ54" s="475"/>
      <c r="AR54" s="476" t="s">
        <v>674</v>
      </c>
      <c r="AS54" s="490"/>
      <c r="AT54" s="490"/>
      <c r="AU54" s="475"/>
      <c r="AV54" s="475"/>
      <c r="AW54" s="475"/>
      <c r="AX54" s="475"/>
      <c r="AY54" s="478"/>
      <c r="AZ54" s="479" t="s">
        <v>674</v>
      </c>
      <c r="BA54" s="479" t="s">
        <v>674</v>
      </c>
      <c r="BB54" s="480" t="s">
        <v>674</v>
      </c>
      <c r="BC54" s="481">
        <v>4</v>
      </c>
      <c r="BD54" s="457" t="s">
        <v>674</v>
      </c>
      <c r="BE54" s="482"/>
      <c r="BF54" s="483"/>
      <c r="BG54" s="482"/>
      <c r="BH54" s="483"/>
      <c r="BI54" s="482"/>
      <c r="BJ54" s="483"/>
      <c r="BK54" s="482"/>
    </row>
    <row r="55" spans="1:63" s="484" customFormat="1" ht="18" customHeight="1">
      <c r="A55" s="457"/>
      <c r="B55" s="458" t="s">
        <v>674</v>
      </c>
      <c r="C55" s="459" t="s">
        <v>674</v>
      </c>
      <c r="D55" s="460"/>
      <c r="E55" s="475"/>
      <c r="F55" s="489"/>
      <c r="G55" s="463"/>
      <c r="H55" s="463"/>
      <c r="I55" s="463"/>
      <c r="J55" s="464">
        <v>0</v>
      </c>
      <c r="K55" s="465"/>
      <c r="L55" s="466" t="s">
        <v>674</v>
      </c>
      <c r="M55" s="467" t="s">
        <v>675</v>
      </c>
      <c r="N55" s="468"/>
      <c r="O55" s="468"/>
      <c r="P55" s="463"/>
      <c r="Q55" s="482"/>
      <c r="R55" s="463"/>
      <c r="S55" s="463"/>
      <c r="T55" s="463"/>
      <c r="U55" s="463"/>
      <c r="V55" s="463"/>
      <c r="W55" s="463"/>
      <c r="X55" s="483"/>
      <c r="Y55" s="465"/>
      <c r="Z55" s="463"/>
      <c r="AA55" s="468"/>
      <c r="AB55" s="483"/>
      <c r="AC55" s="472"/>
      <c r="AD55" s="468"/>
      <c r="AE55" s="483"/>
      <c r="AF55" s="473">
        <v>117</v>
      </c>
      <c r="AG55" s="483"/>
      <c r="AH55" s="483"/>
      <c r="AI55" s="491"/>
      <c r="AJ55" s="482"/>
      <c r="AK55" s="463"/>
      <c r="AL55" s="463"/>
      <c r="AM55" s="463"/>
      <c r="AN55" s="463"/>
      <c r="AO55" s="463"/>
      <c r="AP55" s="463"/>
      <c r="AQ55" s="475"/>
      <c r="AR55" s="476" t="s">
        <v>674</v>
      </c>
      <c r="AS55" s="490"/>
      <c r="AT55" s="490"/>
      <c r="AU55" s="475"/>
      <c r="AV55" s="475"/>
      <c r="AW55" s="475"/>
      <c r="AX55" s="475"/>
      <c r="AY55" s="478"/>
      <c r="AZ55" s="479" t="s">
        <v>674</v>
      </c>
      <c r="BA55" s="479" t="s">
        <v>674</v>
      </c>
      <c r="BB55" s="480" t="s">
        <v>674</v>
      </c>
      <c r="BC55" s="481">
        <v>4</v>
      </c>
      <c r="BD55" s="457" t="s">
        <v>674</v>
      </c>
      <c r="BE55" s="482"/>
      <c r="BF55" s="483"/>
      <c r="BG55" s="482"/>
      <c r="BH55" s="483"/>
      <c r="BI55" s="482"/>
      <c r="BJ55" s="483"/>
      <c r="BK55" s="482"/>
    </row>
    <row r="56" spans="1:63" s="484" customFormat="1" ht="18" customHeight="1">
      <c r="A56" s="457"/>
      <c r="B56" s="458" t="s">
        <v>674</v>
      </c>
      <c r="C56" s="459" t="s">
        <v>674</v>
      </c>
      <c r="D56" s="460"/>
      <c r="E56" s="475"/>
      <c r="F56" s="489"/>
      <c r="G56" s="463"/>
      <c r="H56" s="463"/>
      <c r="I56" s="463"/>
      <c r="J56" s="464">
        <v>0</v>
      </c>
      <c r="K56" s="465"/>
      <c r="L56" s="466" t="s">
        <v>674</v>
      </c>
      <c r="M56" s="467" t="s">
        <v>675</v>
      </c>
      <c r="N56" s="468"/>
      <c r="O56" s="468"/>
      <c r="P56" s="463"/>
      <c r="Q56" s="482"/>
      <c r="R56" s="463"/>
      <c r="S56" s="463"/>
      <c r="T56" s="463"/>
      <c r="U56" s="463"/>
      <c r="V56" s="463"/>
      <c r="W56" s="463"/>
      <c r="X56" s="483"/>
      <c r="Y56" s="465"/>
      <c r="Z56" s="463"/>
      <c r="AA56" s="468"/>
      <c r="AB56" s="483"/>
      <c r="AC56" s="472"/>
      <c r="AD56" s="468"/>
      <c r="AE56" s="483"/>
      <c r="AF56" s="473">
        <v>117</v>
      </c>
      <c r="AG56" s="483"/>
      <c r="AH56" s="483"/>
      <c r="AI56" s="491"/>
      <c r="AJ56" s="482"/>
      <c r="AK56" s="463"/>
      <c r="AL56" s="463"/>
      <c r="AM56" s="463"/>
      <c r="AN56" s="463"/>
      <c r="AO56" s="463"/>
      <c r="AP56" s="463"/>
      <c r="AQ56" s="475"/>
      <c r="AR56" s="476" t="s">
        <v>674</v>
      </c>
      <c r="AS56" s="490"/>
      <c r="AT56" s="490"/>
      <c r="AU56" s="475"/>
      <c r="AV56" s="475"/>
      <c r="AW56" s="475"/>
      <c r="AX56" s="475"/>
      <c r="AY56" s="478"/>
      <c r="AZ56" s="479" t="s">
        <v>674</v>
      </c>
      <c r="BA56" s="479" t="s">
        <v>674</v>
      </c>
      <c r="BB56" s="480" t="s">
        <v>674</v>
      </c>
      <c r="BC56" s="481">
        <v>4</v>
      </c>
      <c r="BD56" s="457" t="s">
        <v>674</v>
      </c>
      <c r="BE56" s="482"/>
      <c r="BF56" s="483"/>
      <c r="BG56" s="482"/>
      <c r="BH56" s="483"/>
      <c r="BI56" s="482"/>
      <c r="BJ56" s="483"/>
      <c r="BK56" s="482"/>
    </row>
    <row r="57" spans="1:63" s="484" customFormat="1" ht="18" customHeight="1">
      <c r="A57" s="457"/>
      <c r="B57" s="458" t="s">
        <v>674</v>
      </c>
      <c r="C57" s="459" t="s">
        <v>674</v>
      </c>
      <c r="D57" s="460"/>
      <c r="E57" s="475"/>
      <c r="F57" s="489"/>
      <c r="G57" s="463"/>
      <c r="H57" s="463"/>
      <c r="I57" s="463"/>
      <c r="J57" s="464">
        <v>0</v>
      </c>
      <c r="K57" s="465"/>
      <c r="L57" s="466" t="s">
        <v>674</v>
      </c>
      <c r="M57" s="467" t="s">
        <v>675</v>
      </c>
      <c r="N57" s="468"/>
      <c r="O57" s="468"/>
      <c r="P57" s="463"/>
      <c r="Q57" s="482"/>
      <c r="R57" s="463"/>
      <c r="S57" s="463"/>
      <c r="T57" s="463"/>
      <c r="U57" s="463"/>
      <c r="V57" s="463"/>
      <c r="W57" s="463"/>
      <c r="X57" s="483"/>
      <c r="Y57" s="465"/>
      <c r="Z57" s="463"/>
      <c r="AA57" s="468"/>
      <c r="AB57" s="483"/>
      <c r="AC57" s="472"/>
      <c r="AD57" s="468"/>
      <c r="AE57" s="483"/>
      <c r="AF57" s="473">
        <v>117</v>
      </c>
      <c r="AG57" s="483"/>
      <c r="AH57" s="483"/>
      <c r="AI57" s="491"/>
      <c r="AJ57" s="482"/>
      <c r="AK57" s="463"/>
      <c r="AL57" s="463"/>
      <c r="AM57" s="463"/>
      <c r="AN57" s="463"/>
      <c r="AO57" s="463"/>
      <c r="AP57" s="463"/>
      <c r="AQ57" s="475"/>
      <c r="AR57" s="476" t="s">
        <v>674</v>
      </c>
      <c r="AS57" s="490"/>
      <c r="AT57" s="490"/>
      <c r="AU57" s="475"/>
      <c r="AV57" s="475"/>
      <c r="AW57" s="475"/>
      <c r="AX57" s="475"/>
      <c r="AY57" s="478"/>
      <c r="AZ57" s="479" t="s">
        <v>674</v>
      </c>
      <c r="BA57" s="479" t="s">
        <v>674</v>
      </c>
      <c r="BB57" s="480" t="s">
        <v>674</v>
      </c>
      <c r="BC57" s="481">
        <v>4</v>
      </c>
      <c r="BD57" s="457" t="s">
        <v>674</v>
      </c>
      <c r="BE57" s="482"/>
      <c r="BF57" s="483"/>
      <c r="BG57" s="482"/>
      <c r="BH57" s="483"/>
      <c r="BI57" s="482"/>
      <c r="BJ57" s="483"/>
      <c r="BK57" s="482"/>
    </row>
    <row r="58" spans="1:63" s="484" customFormat="1" ht="18" customHeight="1">
      <c r="A58" s="457"/>
      <c r="B58" s="458" t="s">
        <v>674</v>
      </c>
      <c r="C58" s="459" t="s">
        <v>674</v>
      </c>
      <c r="D58" s="460"/>
      <c r="E58" s="475"/>
      <c r="F58" s="489"/>
      <c r="G58" s="463"/>
      <c r="H58" s="463"/>
      <c r="I58" s="463"/>
      <c r="J58" s="464">
        <v>0</v>
      </c>
      <c r="K58" s="465"/>
      <c r="L58" s="466" t="s">
        <v>674</v>
      </c>
      <c r="M58" s="467" t="s">
        <v>675</v>
      </c>
      <c r="N58" s="468"/>
      <c r="O58" s="468"/>
      <c r="P58" s="463"/>
      <c r="Q58" s="482"/>
      <c r="R58" s="463"/>
      <c r="S58" s="463"/>
      <c r="T58" s="463"/>
      <c r="U58" s="463"/>
      <c r="V58" s="463"/>
      <c r="W58" s="463"/>
      <c r="X58" s="483"/>
      <c r="Y58" s="465"/>
      <c r="Z58" s="463"/>
      <c r="AA58" s="468"/>
      <c r="AB58" s="483"/>
      <c r="AC58" s="472"/>
      <c r="AD58" s="468"/>
      <c r="AE58" s="483"/>
      <c r="AF58" s="473">
        <v>117</v>
      </c>
      <c r="AG58" s="483"/>
      <c r="AH58" s="483"/>
      <c r="AI58" s="491"/>
      <c r="AJ58" s="482"/>
      <c r="AK58" s="463"/>
      <c r="AL58" s="463"/>
      <c r="AM58" s="463"/>
      <c r="AN58" s="463"/>
      <c r="AO58" s="463"/>
      <c r="AP58" s="463"/>
      <c r="AQ58" s="475"/>
      <c r="AR58" s="476" t="s">
        <v>674</v>
      </c>
      <c r="AS58" s="490"/>
      <c r="AT58" s="490"/>
      <c r="AU58" s="475"/>
      <c r="AV58" s="475"/>
      <c r="AW58" s="475"/>
      <c r="AX58" s="475"/>
      <c r="AY58" s="478"/>
      <c r="AZ58" s="479" t="s">
        <v>674</v>
      </c>
      <c r="BA58" s="479" t="s">
        <v>674</v>
      </c>
      <c r="BB58" s="480" t="s">
        <v>674</v>
      </c>
      <c r="BC58" s="481">
        <v>4</v>
      </c>
      <c r="BD58" s="457" t="s">
        <v>674</v>
      </c>
      <c r="BE58" s="482"/>
      <c r="BF58" s="483"/>
      <c r="BG58" s="482"/>
      <c r="BH58" s="483"/>
      <c r="BI58" s="482"/>
      <c r="BJ58" s="483"/>
      <c r="BK58" s="482"/>
    </row>
    <row r="59" spans="1:63" s="484" customFormat="1" ht="18" customHeight="1">
      <c r="A59" s="457"/>
      <c r="B59" s="458" t="s">
        <v>674</v>
      </c>
      <c r="C59" s="459" t="s">
        <v>674</v>
      </c>
      <c r="D59" s="460"/>
      <c r="E59" s="475"/>
      <c r="F59" s="489"/>
      <c r="G59" s="463"/>
      <c r="H59" s="463"/>
      <c r="I59" s="463"/>
      <c r="J59" s="464">
        <v>0</v>
      </c>
      <c r="K59" s="465"/>
      <c r="L59" s="466" t="s">
        <v>674</v>
      </c>
      <c r="M59" s="467" t="s">
        <v>675</v>
      </c>
      <c r="N59" s="468"/>
      <c r="O59" s="468"/>
      <c r="P59" s="463"/>
      <c r="Q59" s="482"/>
      <c r="R59" s="463"/>
      <c r="S59" s="463"/>
      <c r="T59" s="463"/>
      <c r="U59" s="463"/>
      <c r="V59" s="463"/>
      <c r="W59" s="463"/>
      <c r="X59" s="483"/>
      <c r="Y59" s="465"/>
      <c r="Z59" s="463"/>
      <c r="AA59" s="468"/>
      <c r="AB59" s="483"/>
      <c r="AC59" s="472"/>
      <c r="AD59" s="468"/>
      <c r="AE59" s="483"/>
      <c r="AF59" s="473">
        <v>117</v>
      </c>
      <c r="AG59" s="483"/>
      <c r="AH59" s="483"/>
      <c r="AI59" s="491"/>
      <c r="AJ59" s="482"/>
      <c r="AK59" s="463"/>
      <c r="AL59" s="463"/>
      <c r="AM59" s="463"/>
      <c r="AN59" s="463"/>
      <c r="AO59" s="463"/>
      <c r="AP59" s="463"/>
      <c r="AQ59" s="475"/>
      <c r="AR59" s="476" t="s">
        <v>674</v>
      </c>
      <c r="AS59" s="490"/>
      <c r="AT59" s="490"/>
      <c r="AU59" s="475"/>
      <c r="AV59" s="475"/>
      <c r="AW59" s="475"/>
      <c r="AX59" s="475"/>
      <c r="AY59" s="478"/>
      <c r="AZ59" s="479" t="s">
        <v>674</v>
      </c>
      <c r="BA59" s="479" t="s">
        <v>674</v>
      </c>
      <c r="BB59" s="480" t="s">
        <v>674</v>
      </c>
      <c r="BC59" s="481">
        <v>4</v>
      </c>
      <c r="BD59" s="457" t="s">
        <v>674</v>
      </c>
      <c r="BE59" s="482"/>
      <c r="BF59" s="483"/>
      <c r="BG59" s="482"/>
      <c r="BH59" s="483"/>
      <c r="BI59" s="482"/>
      <c r="BJ59" s="483"/>
      <c r="BK59" s="482"/>
    </row>
    <row r="60" spans="1:63" s="484" customFormat="1" ht="18" customHeight="1">
      <c r="A60" s="457"/>
      <c r="B60" s="458" t="s">
        <v>674</v>
      </c>
      <c r="C60" s="459" t="s">
        <v>674</v>
      </c>
      <c r="D60" s="460"/>
      <c r="E60" s="475"/>
      <c r="F60" s="489"/>
      <c r="G60" s="463"/>
      <c r="H60" s="463"/>
      <c r="I60" s="463"/>
      <c r="J60" s="464">
        <v>0</v>
      </c>
      <c r="K60" s="465"/>
      <c r="L60" s="466" t="s">
        <v>674</v>
      </c>
      <c r="M60" s="467" t="s">
        <v>675</v>
      </c>
      <c r="N60" s="468"/>
      <c r="O60" s="468"/>
      <c r="P60" s="463"/>
      <c r="Q60" s="482"/>
      <c r="R60" s="463"/>
      <c r="S60" s="463"/>
      <c r="T60" s="463"/>
      <c r="U60" s="463"/>
      <c r="V60" s="463"/>
      <c r="W60" s="463"/>
      <c r="X60" s="483"/>
      <c r="Y60" s="465"/>
      <c r="Z60" s="463"/>
      <c r="AA60" s="468"/>
      <c r="AB60" s="483"/>
      <c r="AC60" s="472"/>
      <c r="AD60" s="468"/>
      <c r="AE60" s="483"/>
      <c r="AF60" s="473">
        <v>117</v>
      </c>
      <c r="AG60" s="483"/>
      <c r="AH60" s="483"/>
      <c r="AI60" s="491"/>
      <c r="AJ60" s="482"/>
      <c r="AK60" s="463"/>
      <c r="AL60" s="463"/>
      <c r="AM60" s="463"/>
      <c r="AN60" s="463"/>
      <c r="AO60" s="463"/>
      <c r="AP60" s="463"/>
      <c r="AQ60" s="475"/>
      <c r="AR60" s="476" t="s">
        <v>674</v>
      </c>
      <c r="AS60" s="490"/>
      <c r="AT60" s="490"/>
      <c r="AU60" s="475"/>
      <c r="AV60" s="475"/>
      <c r="AW60" s="475"/>
      <c r="AX60" s="475"/>
      <c r="AY60" s="478"/>
      <c r="AZ60" s="479" t="s">
        <v>674</v>
      </c>
      <c r="BA60" s="479" t="s">
        <v>674</v>
      </c>
      <c r="BB60" s="480" t="s">
        <v>674</v>
      </c>
      <c r="BC60" s="481">
        <v>4</v>
      </c>
      <c r="BD60" s="457" t="s">
        <v>674</v>
      </c>
      <c r="BE60" s="482"/>
      <c r="BF60" s="483"/>
      <c r="BG60" s="482"/>
      <c r="BH60" s="483"/>
      <c r="BI60" s="482"/>
      <c r="BJ60" s="483"/>
      <c r="BK60" s="482"/>
    </row>
    <row r="61" spans="1:63" s="484" customFormat="1" ht="18" customHeight="1">
      <c r="A61" s="457"/>
      <c r="B61" s="458" t="s">
        <v>674</v>
      </c>
      <c r="C61" s="459" t="s">
        <v>674</v>
      </c>
      <c r="D61" s="460"/>
      <c r="E61" s="475"/>
      <c r="F61" s="489"/>
      <c r="G61" s="463"/>
      <c r="H61" s="463"/>
      <c r="I61" s="463"/>
      <c r="J61" s="464">
        <v>0</v>
      </c>
      <c r="K61" s="465"/>
      <c r="L61" s="466" t="s">
        <v>674</v>
      </c>
      <c r="M61" s="467" t="s">
        <v>675</v>
      </c>
      <c r="N61" s="468"/>
      <c r="O61" s="468"/>
      <c r="P61" s="463"/>
      <c r="Q61" s="482"/>
      <c r="R61" s="463"/>
      <c r="S61" s="463"/>
      <c r="T61" s="463"/>
      <c r="U61" s="463"/>
      <c r="V61" s="463"/>
      <c r="W61" s="463"/>
      <c r="X61" s="483"/>
      <c r="Y61" s="465"/>
      <c r="Z61" s="463"/>
      <c r="AA61" s="468"/>
      <c r="AB61" s="483"/>
      <c r="AC61" s="472"/>
      <c r="AD61" s="468"/>
      <c r="AE61" s="483"/>
      <c r="AF61" s="473">
        <v>117</v>
      </c>
      <c r="AG61" s="483"/>
      <c r="AH61" s="483"/>
      <c r="AI61" s="491"/>
      <c r="AJ61" s="482"/>
      <c r="AK61" s="463"/>
      <c r="AL61" s="463"/>
      <c r="AM61" s="463"/>
      <c r="AN61" s="463"/>
      <c r="AO61" s="463"/>
      <c r="AP61" s="463"/>
      <c r="AQ61" s="475"/>
      <c r="AR61" s="476" t="s">
        <v>674</v>
      </c>
      <c r="AS61" s="490"/>
      <c r="AT61" s="490"/>
      <c r="AU61" s="475"/>
      <c r="AV61" s="475"/>
      <c r="AW61" s="475"/>
      <c r="AX61" s="475"/>
      <c r="AY61" s="478"/>
      <c r="AZ61" s="479" t="s">
        <v>674</v>
      </c>
      <c r="BA61" s="479" t="s">
        <v>674</v>
      </c>
      <c r="BB61" s="480" t="s">
        <v>674</v>
      </c>
      <c r="BC61" s="481">
        <v>4</v>
      </c>
      <c r="BD61" s="457" t="s">
        <v>674</v>
      </c>
      <c r="BE61" s="482"/>
      <c r="BF61" s="483"/>
      <c r="BG61" s="482"/>
      <c r="BH61" s="483"/>
      <c r="BI61" s="482"/>
      <c r="BJ61" s="483"/>
      <c r="BK61" s="482"/>
    </row>
    <row r="62" spans="1:63" s="484" customFormat="1" ht="18" customHeight="1">
      <c r="A62" s="457"/>
      <c r="B62" s="458" t="s">
        <v>674</v>
      </c>
      <c r="C62" s="459" t="s">
        <v>674</v>
      </c>
      <c r="D62" s="460"/>
      <c r="E62" s="475"/>
      <c r="F62" s="489"/>
      <c r="G62" s="463"/>
      <c r="H62" s="463"/>
      <c r="I62" s="463"/>
      <c r="J62" s="464">
        <v>0</v>
      </c>
      <c r="K62" s="465"/>
      <c r="L62" s="466" t="s">
        <v>674</v>
      </c>
      <c r="M62" s="467" t="s">
        <v>675</v>
      </c>
      <c r="N62" s="468"/>
      <c r="O62" s="468"/>
      <c r="P62" s="463"/>
      <c r="Q62" s="482"/>
      <c r="R62" s="463"/>
      <c r="S62" s="463"/>
      <c r="T62" s="463"/>
      <c r="U62" s="463"/>
      <c r="V62" s="463"/>
      <c r="W62" s="463"/>
      <c r="X62" s="483"/>
      <c r="Y62" s="465"/>
      <c r="Z62" s="463"/>
      <c r="AA62" s="468"/>
      <c r="AB62" s="483"/>
      <c r="AC62" s="472"/>
      <c r="AD62" s="468"/>
      <c r="AE62" s="483"/>
      <c r="AF62" s="473">
        <v>117</v>
      </c>
      <c r="AG62" s="483"/>
      <c r="AH62" s="483"/>
      <c r="AI62" s="491"/>
      <c r="AJ62" s="482"/>
      <c r="AK62" s="463"/>
      <c r="AL62" s="463"/>
      <c r="AM62" s="463"/>
      <c r="AN62" s="463"/>
      <c r="AO62" s="463"/>
      <c r="AP62" s="463"/>
      <c r="AQ62" s="475"/>
      <c r="AR62" s="476" t="s">
        <v>674</v>
      </c>
      <c r="AS62" s="490"/>
      <c r="AT62" s="490"/>
      <c r="AU62" s="475"/>
      <c r="AV62" s="475"/>
      <c r="AW62" s="475"/>
      <c r="AX62" s="475"/>
      <c r="AY62" s="478"/>
      <c r="AZ62" s="479" t="s">
        <v>674</v>
      </c>
      <c r="BA62" s="479" t="s">
        <v>674</v>
      </c>
      <c r="BB62" s="480" t="s">
        <v>674</v>
      </c>
      <c r="BC62" s="481">
        <v>4</v>
      </c>
      <c r="BD62" s="457" t="s">
        <v>674</v>
      </c>
      <c r="BE62" s="482"/>
      <c r="BF62" s="483"/>
      <c r="BG62" s="482"/>
      <c r="BH62" s="483"/>
      <c r="BI62" s="482"/>
      <c r="BJ62" s="483"/>
      <c r="BK62" s="482"/>
    </row>
    <row r="63" spans="1:63" s="484" customFormat="1" ht="18" customHeight="1">
      <c r="A63" s="457"/>
      <c r="B63" s="458" t="s">
        <v>674</v>
      </c>
      <c r="C63" s="459" t="s">
        <v>674</v>
      </c>
      <c r="D63" s="460"/>
      <c r="E63" s="475"/>
      <c r="F63" s="489"/>
      <c r="G63" s="463"/>
      <c r="H63" s="463"/>
      <c r="I63" s="463"/>
      <c r="J63" s="464">
        <v>0</v>
      </c>
      <c r="K63" s="465"/>
      <c r="L63" s="466" t="s">
        <v>674</v>
      </c>
      <c r="M63" s="467" t="s">
        <v>675</v>
      </c>
      <c r="N63" s="468"/>
      <c r="O63" s="468"/>
      <c r="P63" s="463"/>
      <c r="Q63" s="482"/>
      <c r="R63" s="463"/>
      <c r="S63" s="463"/>
      <c r="T63" s="463"/>
      <c r="U63" s="463"/>
      <c r="V63" s="463"/>
      <c r="W63" s="463"/>
      <c r="X63" s="483"/>
      <c r="Y63" s="465"/>
      <c r="Z63" s="463"/>
      <c r="AA63" s="468"/>
      <c r="AB63" s="483"/>
      <c r="AC63" s="472"/>
      <c r="AD63" s="468"/>
      <c r="AE63" s="483"/>
      <c r="AF63" s="473">
        <v>117</v>
      </c>
      <c r="AG63" s="483"/>
      <c r="AH63" s="483"/>
      <c r="AI63" s="491"/>
      <c r="AJ63" s="482"/>
      <c r="AK63" s="463"/>
      <c r="AL63" s="463"/>
      <c r="AM63" s="463"/>
      <c r="AN63" s="463"/>
      <c r="AO63" s="463"/>
      <c r="AP63" s="463"/>
      <c r="AQ63" s="475"/>
      <c r="AR63" s="476" t="s">
        <v>674</v>
      </c>
      <c r="AS63" s="490"/>
      <c r="AT63" s="490"/>
      <c r="AU63" s="475"/>
      <c r="AV63" s="475"/>
      <c r="AW63" s="475"/>
      <c r="AX63" s="475"/>
      <c r="AY63" s="478"/>
      <c r="AZ63" s="479" t="s">
        <v>674</v>
      </c>
      <c r="BA63" s="479" t="s">
        <v>674</v>
      </c>
      <c r="BB63" s="480" t="s">
        <v>674</v>
      </c>
      <c r="BC63" s="481">
        <v>4</v>
      </c>
      <c r="BD63" s="457" t="s">
        <v>674</v>
      </c>
      <c r="BE63" s="482"/>
      <c r="BF63" s="483"/>
      <c r="BG63" s="482"/>
      <c r="BH63" s="483"/>
      <c r="BI63" s="482"/>
      <c r="BJ63" s="483"/>
      <c r="BK63" s="482"/>
    </row>
    <row r="64" spans="1:63" s="484" customFormat="1" ht="18" customHeight="1">
      <c r="A64" s="457"/>
      <c r="B64" s="458" t="s">
        <v>674</v>
      </c>
      <c r="C64" s="459" t="s">
        <v>674</v>
      </c>
      <c r="D64" s="460"/>
      <c r="E64" s="475"/>
      <c r="F64" s="489"/>
      <c r="G64" s="463"/>
      <c r="H64" s="463"/>
      <c r="I64" s="463"/>
      <c r="J64" s="464">
        <v>0</v>
      </c>
      <c r="K64" s="465"/>
      <c r="L64" s="466" t="s">
        <v>674</v>
      </c>
      <c r="M64" s="467" t="s">
        <v>675</v>
      </c>
      <c r="N64" s="468"/>
      <c r="O64" s="468"/>
      <c r="P64" s="463"/>
      <c r="Q64" s="482"/>
      <c r="R64" s="463"/>
      <c r="S64" s="463"/>
      <c r="T64" s="463"/>
      <c r="U64" s="463"/>
      <c r="V64" s="463"/>
      <c r="W64" s="463"/>
      <c r="X64" s="483"/>
      <c r="Y64" s="465"/>
      <c r="Z64" s="463"/>
      <c r="AA64" s="468"/>
      <c r="AB64" s="483"/>
      <c r="AC64" s="472"/>
      <c r="AD64" s="468"/>
      <c r="AE64" s="483"/>
      <c r="AF64" s="473">
        <v>117</v>
      </c>
      <c r="AG64" s="483"/>
      <c r="AH64" s="483"/>
      <c r="AI64" s="491"/>
      <c r="AJ64" s="482"/>
      <c r="AK64" s="463"/>
      <c r="AL64" s="463"/>
      <c r="AM64" s="463"/>
      <c r="AN64" s="463"/>
      <c r="AO64" s="463"/>
      <c r="AP64" s="463"/>
      <c r="AQ64" s="475"/>
      <c r="AR64" s="476" t="s">
        <v>674</v>
      </c>
      <c r="AS64" s="490"/>
      <c r="AT64" s="490"/>
      <c r="AU64" s="475"/>
      <c r="AV64" s="475"/>
      <c r="AW64" s="475"/>
      <c r="AX64" s="475"/>
      <c r="AY64" s="478"/>
      <c r="AZ64" s="479" t="s">
        <v>674</v>
      </c>
      <c r="BA64" s="479" t="s">
        <v>674</v>
      </c>
      <c r="BB64" s="480" t="s">
        <v>674</v>
      </c>
      <c r="BC64" s="481">
        <v>4</v>
      </c>
      <c r="BD64" s="457" t="s">
        <v>674</v>
      </c>
      <c r="BE64" s="482"/>
      <c r="BF64" s="483"/>
      <c r="BG64" s="482"/>
      <c r="BH64" s="483"/>
      <c r="BI64" s="482"/>
      <c r="BJ64" s="483"/>
      <c r="BK64" s="482"/>
    </row>
    <row r="65" spans="1:63" s="484" customFormat="1" ht="18" customHeight="1">
      <c r="A65" s="457"/>
      <c r="B65" s="458" t="s">
        <v>674</v>
      </c>
      <c r="C65" s="459" t="s">
        <v>674</v>
      </c>
      <c r="D65" s="460"/>
      <c r="E65" s="475"/>
      <c r="F65" s="489"/>
      <c r="G65" s="463"/>
      <c r="H65" s="463"/>
      <c r="I65" s="463"/>
      <c r="J65" s="464">
        <v>0</v>
      </c>
      <c r="K65" s="465"/>
      <c r="L65" s="466" t="s">
        <v>674</v>
      </c>
      <c r="M65" s="467" t="s">
        <v>675</v>
      </c>
      <c r="N65" s="468"/>
      <c r="O65" s="468"/>
      <c r="P65" s="463"/>
      <c r="Q65" s="482"/>
      <c r="R65" s="463"/>
      <c r="S65" s="463"/>
      <c r="T65" s="463"/>
      <c r="U65" s="463"/>
      <c r="V65" s="463"/>
      <c r="W65" s="463"/>
      <c r="X65" s="483"/>
      <c r="Y65" s="465"/>
      <c r="Z65" s="463"/>
      <c r="AA65" s="468"/>
      <c r="AB65" s="483"/>
      <c r="AC65" s="472"/>
      <c r="AD65" s="468"/>
      <c r="AE65" s="483"/>
      <c r="AF65" s="473">
        <v>117</v>
      </c>
      <c r="AG65" s="483"/>
      <c r="AH65" s="483"/>
      <c r="AI65" s="491"/>
      <c r="AJ65" s="482"/>
      <c r="AK65" s="463"/>
      <c r="AL65" s="463"/>
      <c r="AM65" s="463"/>
      <c r="AN65" s="463"/>
      <c r="AO65" s="463"/>
      <c r="AP65" s="463"/>
      <c r="AQ65" s="475"/>
      <c r="AR65" s="476" t="s">
        <v>674</v>
      </c>
      <c r="AS65" s="490"/>
      <c r="AT65" s="490"/>
      <c r="AU65" s="475"/>
      <c r="AV65" s="475"/>
      <c r="AW65" s="475"/>
      <c r="AX65" s="475"/>
      <c r="AY65" s="478"/>
      <c r="AZ65" s="479" t="s">
        <v>674</v>
      </c>
      <c r="BA65" s="479" t="s">
        <v>674</v>
      </c>
      <c r="BB65" s="480" t="s">
        <v>674</v>
      </c>
      <c r="BC65" s="481">
        <v>4</v>
      </c>
      <c r="BD65" s="457" t="s">
        <v>674</v>
      </c>
      <c r="BE65" s="482"/>
      <c r="BF65" s="483"/>
      <c r="BG65" s="482"/>
      <c r="BH65" s="483"/>
      <c r="BI65" s="482"/>
      <c r="BJ65" s="483"/>
      <c r="BK65" s="482"/>
    </row>
    <row r="66" spans="1:63" s="484" customFormat="1" ht="18" customHeight="1">
      <c r="A66" s="457"/>
      <c r="B66" s="458" t="s">
        <v>674</v>
      </c>
      <c r="C66" s="459" t="s">
        <v>674</v>
      </c>
      <c r="D66" s="460"/>
      <c r="E66" s="475"/>
      <c r="F66" s="489"/>
      <c r="G66" s="463"/>
      <c r="H66" s="463"/>
      <c r="I66" s="463"/>
      <c r="J66" s="464">
        <v>0</v>
      </c>
      <c r="K66" s="465"/>
      <c r="L66" s="466" t="s">
        <v>674</v>
      </c>
      <c r="M66" s="467" t="s">
        <v>675</v>
      </c>
      <c r="N66" s="468"/>
      <c r="O66" s="468"/>
      <c r="P66" s="463"/>
      <c r="Q66" s="482"/>
      <c r="R66" s="463"/>
      <c r="S66" s="463"/>
      <c r="T66" s="463"/>
      <c r="U66" s="463"/>
      <c r="V66" s="463"/>
      <c r="W66" s="463"/>
      <c r="X66" s="483"/>
      <c r="Y66" s="465"/>
      <c r="Z66" s="463"/>
      <c r="AA66" s="468"/>
      <c r="AB66" s="483"/>
      <c r="AC66" s="472"/>
      <c r="AD66" s="468"/>
      <c r="AE66" s="483"/>
      <c r="AF66" s="473">
        <v>117</v>
      </c>
      <c r="AG66" s="483"/>
      <c r="AH66" s="483"/>
      <c r="AI66" s="491"/>
      <c r="AJ66" s="482"/>
      <c r="AK66" s="463"/>
      <c r="AL66" s="463"/>
      <c r="AM66" s="463"/>
      <c r="AN66" s="463"/>
      <c r="AO66" s="463"/>
      <c r="AP66" s="463"/>
      <c r="AQ66" s="475"/>
      <c r="AR66" s="476" t="s">
        <v>674</v>
      </c>
      <c r="AS66" s="490"/>
      <c r="AT66" s="490"/>
      <c r="AU66" s="475"/>
      <c r="AV66" s="475"/>
      <c r="AW66" s="475"/>
      <c r="AX66" s="475"/>
      <c r="AY66" s="478"/>
      <c r="AZ66" s="479" t="s">
        <v>674</v>
      </c>
      <c r="BA66" s="479" t="s">
        <v>674</v>
      </c>
      <c r="BB66" s="480" t="s">
        <v>674</v>
      </c>
      <c r="BC66" s="481">
        <v>4</v>
      </c>
      <c r="BD66" s="457" t="s">
        <v>674</v>
      </c>
      <c r="BE66" s="482"/>
      <c r="BF66" s="483"/>
      <c r="BG66" s="482"/>
      <c r="BH66" s="483"/>
      <c r="BI66" s="482"/>
      <c r="BJ66" s="483"/>
      <c r="BK66" s="482"/>
    </row>
    <row r="67" spans="1:63" s="484" customFormat="1" ht="18" customHeight="1">
      <c r="A67" s="457"/>
      <c r="B67" s="458" t="s">
        <v>674</v>
      </c>
      <c r="C67" s="459" t="s">
        <v>674</v>
      </c>
      <c r="D67" s="460"/>
      <c r="E67" s="475"/>
      <c r="F67" s="489"/>
      <c r="G67" s="463"/>
      <c r="H67" s="463"/>
      <c r="I67" s="463"/>
      <c r="J67" s="464">
        <v>0</v>
      </c>
      <c r="K67" s="465"/>
      <c r="L67" s="466" t="s">
        <v>674</v>
      </c>
      <c r="M67" s="467" t="s">
        <v>675</v>
      </c>
      <c r="N67" s="468"/>
      <c r="O67" s="468"/>
      <c r="P67" s="463"/>
      <c r="Q67" s="482"/>
      <c r="R67" s="463"/>
      <c r="S67" s="463"/>
      <c r="T67" s="463"/>
      <c r="U67" s="463"/>
      <c r="V67" s="463"/>
      <c r="W67" s="463"/>
      <c r="X67" s="483"/>
      <c r="Y67" s="465"/>
      <c r="Z67" s="463"/>
      <c r="AA67" s="468"/>
      <c r="AB67" s="483"/>
      <c r="AC67" s="472"/>
      <c r="AD67" s="468"/>
      <c r="AE67" s="483"/>
      <c r="AF67" s="473">
        <v>117</v>
      </c>
      <c r="AG67" s="483"/>
      <c r="AH67" s="483"/>
      <c r="AI67" s="491"/>
      <c r="AJ67" s="482"/>
      <c r="AK67" s="463"/>
      <c r="AL67" s="463"/>
      <c r="AM67" s="463"/>
      <c r="AN67" s="463"/>
      <c r="AO67" s="463"/>
      <c r="AP67" s="463"/>
      <c r="AQ67" s="475"/>
      <c r="AR67" s="476" t="s">
        <v>674</v>
      </c>
      <c r="AS67" s="490"/>
      <c r="AT67" s="490"/>
      <c r="AU67" s="475"/>
      <c r="AV67" s="475"/>
      <c r="AW67" s="475"/>
      <c r="AX67" s="475"/>
      <c r="AY67" s="478"/>
      <c r="AZ67" s="479" t="s">
        <v>674</v>
      </c>
      <c r="BA67" s="479" t="s">
        <v>674</v>
      </c>
      <c r="BB67" s="480" t="s">
        <v>674</v>
      </c>
      <c r="BC67" s="481">
        <v>4</v>
      </c>
      <c r="BD67" s="457" t="s">
        <v>674</v>
      </c>
      <c r="BE67" s="482"/>
      <c r="BF67" s="483"/>
      <c r="BG67" s="482"/>
      <c r="BH67" s="483"/>
      <c r="BI67" s="482"/>
      <c r="BJ67" s="483"/>
      <c r="BK67" s="482"/>
    </row>
    <row r="68" spans="1:63" s="484" customFormat="1" ht="18" customHeight="1">
      <c r="A68" s="457"/>
      <c r="B68" s="458" t="s">
        <v>674</v>
      </c>
      <c r="C68" s="459" t="s">
        <v>674</v>
      </c>
      <c r="D68" s="460"/>
      <c r="E68" s="475"/>
      <c r="F68" s="489"/>
      <c r="G68" s="463"/>
      <c r="H68" s="463"/>
      <c r="I68" s="463"/>
      <c r="J68" s="464">
        <v>0</v>
      </c>
      <c r="K68" s="465"/>
      <c r="L68" s="466" t="s">
        <v>674</v>
      </c>
      <c r="M68" s="467" t="s">
        <v>675</v>
      </c>
      <c r="N68" s="468"/>
      <c r="O68" s="468"/>
      <c r="P68" s="463"/>
      <c r="Q68" s="482"/>
      <c r="R68" s="463"/>
      <c r="S68" s="463"/>
      <c r="T68" s="463"/>
      <c r="U68" s="463"/>
      <c r="V68" s="463"/>
      <c r="W68" s="463"/>
      <c r="X68" s="483"/>
      <c r="Y68" s="465"/>
      <c r="Z68" s="463"/>
      <c r="AA68" s="468"/>
      <c r="AB68" s="483"/>
      <c r="AC68" s="472"/>
      <c r="AD68" s="468"/>
      <c r="AE68" s="483"/>
      <c r="AF68" s="473">
        <v>117</v>
      </c>
      <c r="AG68" s="483"/>
      <c r="AH68" s="483"/>
      <c r="AI68" s="491"/>
      <c r="AJ68" s="482"/>
      <c r="AK68" s="463"/>
      <c r="AL68" s="463"/>
      <c r="AM68" s="463"/>
      <c r="AN68" s="463"/>
      <c r="AO68" s="463"/>
      <c r="AP68" s="463"/>
      <c r="AQ68" s="475"/>
      <c r="AR68" s="476" t="s">
        <v>674</v>
      </c>
      <c r="AS68" s="490"/>
      <c r="AT68" s="490"/>
      <c r="AU68" s="475"/>
      <c r="AV68" s="475"/>
      <c r="AW68" s="475"/>
      <c r="AX68" s="475"/>
      <c r="AY68" s="478"/>
      <c r="AZ68" s="479" t="s">
        <v>674</v>
      </c>
      <c r="BA68" s="479" t="s">
        <v>674</v>
      </c>
      <c r="BB68" s="480" t="s">
        <v>674</v>
      </c>
      <c r="BC68" s="481">
        <v>4</v>
      </c>
      <c r="BD68" s="457" t="s">
        <v>674</v>
      </c>
      <c r="BE68" s="482"/>
      <c r="BF68" s="483"/>
      <c r="BG68" s="482"/>
      <c r="BH68" s="483"/>
      <c r="BI68" s="482"/>
      <c r="BJ68" s="483"/>
      <c r="BK68" s="482"/>
    </row>
    <row r="69" spans="1:63" s="484" customFormat="1" ht="18" customHeight="1">
      <c r="A69" s="457"/>
      <c r="B69" s="458" t="s">
        <v>674</v>
      </c>
      <c r="C69" s="459" t="s">
        <v>674</v>
      </c>
      <c r="D69" s="460"/>
      <c r="E69" s="475"/>
      <c r="F69" s="489"/>
      <c r="G69" s="463"/>
      <c r="H69" s="463"/>
      <c r="I69" s="463"/>
      <c r="J69" s="464">
        <v>0</v>
      </c>
      <c r="K69" s="465"/>
      <c r="L69" s="466" t="s">
        <v>674</v>
      </c>
      <c r="M69" s="467" t="s">
        <v>675</v>
      </c>
      <c r="N69" s="468"/>
      <c r="O69" s="468"/>
      <c r="P69" s="463"/>
      <c r="Q69" s="482"/>
      <c r="R69" s="463"/>
      <c r="S69" s="463"/>
      <c r="T69" s="463"/>
      <c r="U69" s="463"/>
      <c r="V69" s="463"/>
      <c r="W69" s="463"/>
      <c r="X69" s="483"/>
      <c r="Y69" s="465"/>
      <c r="Z69" s="463"/>
      <c r="AA69" s="468"/>
      <c r="AB69" s="483"/>
      <c r="AC69" s="472"/>
      <c r="AD69" s="468"/>
      <c r="AE69" s="483"/>
      <c r="AF69" s="473">
        <v>117</v>
      </c>
      <c r="AG69" s="483"/>
      <c r="AH69" s="483"/>
      <c r="AI69" s="491"/>
      <c r="AJ69" s="482"/>
      <c r="AK69" s="463"/>
      <c r="AL69" s="463"/>
      <c r="AM69" s="463"/>
      <c r="AN69" s="463"/>
      <c r="AO69" s="463"/>
      <c r="AP69" s="463"/>
      <c r="AQ69" s="475"/>
      <c r="AR69" s="476" t="s">
        <v>674</v>
      </c>
      <c r="AS69" s="490"/>
      <c r="AT69" s="490"/>
      <c r="AU69" s="475"/>
      <c r="AV69" s="475"/>
      <c r="AW69" s="475"/>
      <c r="AX69" s="475"/>
      <c r="AY69" s="478"/>
      <c r="AZ69" s="479" t="s">
        <v>674</v>
      </c>
      <c r="BA69" s="479" t="s">
        <v>674</v>
      </c>
      <c r="BB69" s="480" t="s">
        <v>674</v>
      </c>
      <c r="BC69" s="481">
        <v>4</v>
      </c>
      <c r="BD69" s="457" t="s">
        <v>674</v>
      </c>
      <c r="BE69" s="482"/>
      <c r="BF69" s="483"/>
      <c r="BG69" s="482"/>
      <c r="BH69" s="483"/>
      <c r="BI69" s="482"/>
      <c r="BJ69" s="483"/>
      <c r="BK69" s="482"/>
    </row>
    <row r="70" spans="1:63" s="484" customFormat="1" ht="18" customHeight="1">
      <c r="A70" s="457"/>
      <c r="B70" s="458" t="s">
        <v>674</v>
      </c>
      <c r="C70" s="459" t="s">
        <v>674</v>
      </c>
      <c r="D70" s="460"/>
      <c r="E70" s="475"/>
      <c r="F70" s="489"/>
      <c r="G70" s="463"/>
      <c r="H70" s="463"/>
      <c r="I70" s="463"/>
      <c r="J70" s="464">
        <v>0</v>
      </c>
      <c r="K70" s="465"/>
      <c r="L70" s="466" t="s">
        <v>674</v>
      </c>
      <c r="M70" s="467" t="s">
        <v>675</v>
      </c>
      <c r="N70" s="468"/>
      <c r="O70" s="468"/>
      <c r="P70" s="463"/>
      <c r="Q70" s="482"/>
      <c r="R70" s="463"/>
      <c r="S70" s="463"/>
      <c r="T70" s="463"/>
      <c r="U70" s="463"/>
      <c r="V70" s="463"/>
      <c r="W70" s="463"/>
      <c r="X70" s="483"/>
      <c r="Y70" s="465"/>
      <c r="Z70" s="463"/>
      <c r="AA70" s="468"/>
      <c r="AB70" s="483"/>
      <c r="AC70" s="472"/>
      <c r="AD70" s="468"/>
      <c r="AE70" s="483"/>
      <c r="AF70" s="473">
        <v>117</v>
      </c>
      <c r="AG70" s="483"/>
      <c r="AH70" s="483"/>
      <c r="AI70" s="491"/>
      <c r="AJ70" s="482"/>
      <c r="AK70" s="463"/>
      <c r="AL70" s="463"/>
      <c r="AM70" s="463"/>
      <c r="AN70" s="463"/>
      <c r="AO70" s="463"/>
      <c r="AP70" s="463"/>
      <c r="AQ70" s="475"/>
      <c r="AR70" s="476" t="s">
        <v>674</v>
      </c>
      <c r="AS70" s="490"/>
      <c r="AT70" s="490"/>
      <c r="AU70" s="475"/>
      <c r="AV70" s="475"/>
      <c r="AW70" s="475"/>
      <c r="AX70" s="475"/>
      <c r="AY70" s="478"/>
      <c r="AZ70" s="479" t="s">
        <v>674</v>
      </c>
      <c r="BA70" s="479" t="s">
        <v>674</v>
      </c>
      <c r="BB70" s="480" t="s">
        <v>674</v>
      </c>
      <c r="BC70" s="481">
        <v>4</v>
      </c>
      <c r="BD70" s="457" t="s">
        <v>674</v>
      </c>
      <c r="BE70" s="482"/>
      <c r="BF70" s="483"/>
      <c r="BG70" s="482"/>
      <c r="BH70" s="483"/>
      <c r="BI70" s="482"/>
      <c r="BJ70" s="483"/>
      <c r="BK70" s="482"/>
    </row>
    <row r="71" spans="1:63" s="484" customFormat="1" ht="18" customHeight="1">
      <c r="A71" s="457"/>
      <c r="B71" s="458" t="s">
        <v>674</v>
      </c>
      <c r="C71" s="459" t="s">
        <v>674</v>
      </c>
      <c r="D71" s="460"/>
      <c r="E71" s="475"/>
      <c r="F71" s="489"/>
      <c r="G71" s="463"/>
      <c r="H71" s="463"/>
      <c r="I71" s="463"/>
      <c r="J71" s="464">
        <v>0</v>
      </c>
      <c r="K71" s="465"/>
      <c r="L71" s="466" t="s">
        <v>674</v>
      </c>
      <c r="M71" s="467" t="s">
        <v>675</v>
      </c>
      <c r="N71" s="468"/>
      <c r="O71" s="468"/>
      <c r="P71" s="463"/>
      <c r="Q71" s="482"/>
      <c r="R71" s="463"/>
      <c r="S71" s="463"/>
      <c r="T71" s="463"/>
      <c r="U71" s="463"/>
      <c r="V71" s="463"/>
      <c r="W71" s="463"/>
      <c r="X71" s="483"/>
      <c r="Y71" s="465"/>
      <c r="Z71" s="463"/>
      <c r="AA71" s="468"/>
      <c r="AB71" s="483"/>
      <c r="AC71" s="472"/>
      <c r="AD71" s="468"/>
      <c r="AE71" s="483"/>
      <c r="AF71" s="473">
        <v>117</v>
      </c>
      <c r="AG71" s="483"/>
      <c r="AH71" s="483"/>
      <c r="AI71" s="491"/>
      <c r="AJ71" s="482"/>
      <c r="AK71" s="463"/>
      <c r="AL71" s="463"/>
      <c r="AM71" s="463"/>
      <c r="AN71" s="463"/>
      <c r="AO71" s="463"/>
      <c r="AP71" s="463"/>
      <c r="AQ71" s="475"/>
      <c r="AR71" s="476" t="s">
        <v>674</v>
      </c>
      <c r="AS71" s="490"/>
      <c r="AT71" s="490"/>
      <c r="AU71" s="475"/>
      <c r="AV71" s="475"/>
      <c r="AW71" s="475"/>
      <c r="AX71" s="475"/>
      <c r="AY71" s="478"/>
      <c r="AZ71" s="479" t="s">
        <v>674</v>
      </c>
      <c r="BA71" s="479" t="s">
        <v>674</v>
      </c>
      <c r="BB71" s="480" t="s">
        <v>674</v>
      </c>
      <c r="BC71" s="481">
        <v>4</v>
      </c>
      <c r="BD71" s="457" t="s">
        <v>674</v>
      </c>
      <c r="BE71" s="482"/>
      <c r="BF71" s="483"/>
      <c r="BG71" s="482"/>
      <c r="BH71" s="483"/>
      <c r="BI71" s="482"/>
      <c r="BJ71" s="483"/>
      <c r="BK71" s="482"/>
    </row>
    <row r="72" spans="1:63" s="484" customFormat="1" ht="18" customHeight="1">
      <c r="A72" s="457"/>
      <c r="B72" s="458" t="s">
        <v>674</v>
      </c>
      <c r="C72" s="459" t="s">
        <v>674</v>
      </c>
      <c r="D72" s="460"/>
      <c r="E72" s="475"/>
      <c r="F72" s="489"/>
      <c r="G72" s="463"/>
      <c r="H72" s="463"/>
      <c r="I72" s="463"/>
      <c r="J72" s="464">
        <v>0</v>
      </c>
      <c r="K72" s="465"/>
      <c r="L72" s="466" t="s">
        <v>674</v>
      </c>
      <c r="M72" s="467" t="s">
        <v>675</v>
      </c>
      <c r="N72" s="468"/>
      <c r="O72" s="468"/>
      <c r="P72" s="463"/>
      <c r="Q72" s="482"/>
      <c r="R72" s="463"/>
      <c r="S72" s="463"/>
      <c r="T72" s="463"/>
      <c r="U72" s="463"/>
      <c r="V72" s="463"/>
      <c r="W72" s="463"/>
      <c r="X72" s="483"/>
      <c r="Y72" s="465"/>
      <c r="Z72" s="463"/>
      <c r="AA72" s="468"/>
      <c r="AB72" s="483"/>
      <c r="AC72" s="472"/>
      <c r="AD72" s="468"/>
      <c r="AE72" s="483"/>
      <c r="AF72" s="473">
        <v>117</v>
      </c>
      <c r="AG72" s="483"/>
      <c r="AH72" s="483"/>
      <c r="AI72" s="491"/>
      <c r="AJ72" s="482"/>
      <c r="AK72" s="463"/>
      <c r="AL72" s="463"/>
      <c r="AM72" s="463"/>
      <c r="AN72" s="463"/>
      <c r="AO72" s="463"/>
      <c r="AP72" s="463"/>
      <c r="AQ72" s="475"/>
      <c r="AR72" s="476" t="s">
        <v>674</v>
      </c>
      <c r="AS72" s="490"/>
      <c r="AT72" s="490"/>
      <c r="AU72" s="475"/>
      <c r="AV72" s="475"/>
      <c r="AW72" s="475"/>
      <c r="AX72" s="475"/>
      <c r="AY72" s="478"/>
      <c r="AZ72" s="479" t="s">
        <v>674</v>
      </c>
      <c r="BA72" s="479" t="s">
        <v>674</v>
      </c>
      <c r="BB72" s="480" t="s">
        <v>674</v>
      </c>
      <c r="BC72" s="481">
        <v>4</v>
      </c>
      <c r="BD72" s="457" t="s">
        <v>674</v>
      </c>
      <c r="BE72" s="482"/>
      <c r="BF72" s="483"/>
      <c r="BG72" s="482"/>
      <c r="BH72" s="483"/>
      <c r="BI72" s="482"/>
      <c r="BJ72" s="483"/>
      <c r="BK72" s="482"/>
    </row>
    <row r="73" spans="1:63" s="484" customFormat="1" ht="18" customHeight="1">
      <c r="A73" s="457"/>
      <c r="B73" s="458" t="s">
        <v>674</v>
      </c>
      <c r="C73" s="459" t="s">
        <v>674</v>
      </c>
      <c r="D73" s="460"/>
      <c r="E73" s="475"/>
      <c r="F73" s="489"/>
      <c r="G73" s="463"/>
      <c r="H73" s="463"/>
      <c r="I73" s="463"/>
      <c r="J73" s="464">
        <v>0</v>
      </c>
      <c r="K73" s="465"/>
      <c r="L73" s="466" t="s">
        <v>674</v>
      </c>
      <c r="M73" s="467" t="s">
        <v>675</v>
      </c>
      <c r="N73" s="468"/>
      <c r="O73" s="468"/>
      <c r="P73" s="463"/>
      <c r="Q73" s="482"/>
      <c r="R73" s="463"/>
      <c r="S73" s="463"/>
      <c r="T73" s="463"/>
      <c r="U73" s="463"/>
      <c r="V73" s="463"/>
      <c r="W73" s="463"/>
      <c r="X73" s="483"/>
      <c r="Y73" s="465"/>
      <c r="Z73" s="463"/>
      <c r="AA73" s="468"/>
      <c r="AB73" s="483"/>
      <c r="AC73" s="472"/>
      <c r="AD73" s="468"/>
      <c r="AE73" s="483"/>
      <c r="AF73" s="473">
        <v>117</v>
      </c>
      <c r="AG73" s="483"/>
      <c r="AH73" s="483"/>
      <c r="AI73" s="491"/>
      <c r="AJ73" s="482"/>
      <c r="AK73" s="463"/>
      <c r="AL73" s="463"/>
      <c r="AM73" s="463"/>
      <c r="AN73" s="463"/>
      <c r="AO73" s="463"/>
      <c r="AP73" s="463"/>
      <c r="AQ73" s="475"/>
      <c r="AR73" s="476" t="s">
        <v>674</v>
      </c>
      <c r="AS73" s="490"/>
      <c r="AT73" s="490"/>
      <c r="AU73" s="475"/>
      <c r="AV73" s="475"/>
      <c r="AW73" s="475"/>
      <c r="AX73" s="475"/>
      <c r="AY73" s="478"/>
      <c r="AZ73" s="479" t="s">
        <v>674</v>
      </c>
      <c r="BA73" s="479" t="s">
        <v>674</v>
      </c>
      <c r="BB73" s="480" t="s">
        <v>674</v>
      </c>
      <c r="BC73" s="481">
        <v>4</v>
      </c>
      <c r="BD73" s="457" t="s">
        <v>674</v>
      </c>
      <c r="BE73" s="482"/>
      <c r="BF73" s="483"/>
      <c r="BG73" s="482"/>
      <c r="BH73" s="483"/>
      <c r="BI73" s="482"/>
      <c r="BJ73" s="483"/>
      <c r="BK73" s="482"/>
    </row>
    <row r="74" spans="1:63" s="484" customFormat="1" ht="18" customHeight="1">
      <c r="A74" s="457"/>
      <c r="B74" s="458" t="s">
        <v>674</v>
      </c>
      <c r="C74" s="459" t="s">
        <v>674</v>
      </c>
      <c r="D74" s="460"/>
      <c r="E74" s="475"/>
      <c r="F74" s="489"/>
      <c r="G74" s="463"/>
      <c r="H74" s="463"/>
      <c r="I74" s="463"/>
      <c r="J74" s="464">
        <v>0</v>
      </c>
      <c r="K74" s="465"/>
      <c r="L74" s="466" t="s">
        <v>674</v>
      </c>
      <c r="M74" s="467" t="s">
        <v>675</v>
      </c>
      <c r="N74" s="468"/>
      <c r="O74" s="468"/>
      <c r="P74" s="463"/>
      <c r="Q74" s="482"/>
      <c r="R74" s="463"/>
      <c r="S74" s="463"/>
      <c r="T74" s="463"/>
      <c r="U74" s="463"/>
      <c r="V74" s="463"/>
      <c r="W74" s="463"/>
      <c r="X74" s="483"/>
      <c r="Y74" s="465"/>
      <c r="Z74" s="463"/>
      <c r="AA74" s="468"/>
      <c r="AB74" s="483"/>
      <c r="AC74" s="472"/>
      <c r="AD74" s="468"/>
      <c r="AE74" s="483"/>
      <c r="AF74" s="473">
        <v>117</v>
      </c>
      <c r="AG74" s="483"/>
      <c r="AH74" s="483"/>
      <c r="AI74" s="491"/>
      <c r="AJ74" s="482"/>
      <c r="AK74" s="463"/>
      <c r="AL74" s="463"/>
      <c r="AM74" s="463"/>
      <c r="AN74" s="463"/>
      <c r="AO74" s="463"/>
      <c r="AP74" s="463"/>
      <c r="AQ74" s="475"/>
      <c r="AR74" s="476" t="s">
        <v>674</v>
      </c>
      <c r="AS74" s="490"/>
      <c r="AT74" s="490"/>
      <c r="AU74" s="475"/>
      <c r="AV74" s="475"/>
      <c r="AW74" s="475"/>
      <c r="AX74" s="475"/>
      <c r="AY74" s="478"/>
      <c r="AZ74" s="479" t="s">
        <v>674</v>
      </c>
      <c r="BA74" s="479" t="s">
        <v>674</v>
      </c>
      <c r="BB74" s="480" t="s">
        <v>674</v>
      </c>
      <c r="BC74" s="481">
        <v>4</v>
      </c>
      <c r="BD74" s="457" t="s">
        <v>674</v>
      </c>
      <c r="BE74" s="482"/>
      <c r="BF74" s="483"/>
      <c r="BG74" s="482"/>
      <c r="BH74" s="483"/>
      <c r="BI74" s="482"/>
      <c r="BJ74" s="483"/>
      <c r="BK74" s="482"/>
    </row>
    <row r="75" spans="1:63" s="484" customFormat="1" ht="18" customHeight="1">
      <c r="A75" s="457"/>
      <c r="B75" s="458" t="s">
        <v>674</v>
      </c>
      <c r="C75" s="459" t="s">
        <v>674</v>
      </c>
      <c r="D75" s="460"/>
      <c r="E75" s="475"/>
      <c r="F75" s="489"/>
      <c r="G75" s="463"/>
      <c r="H75" s="463"/>
      <c r="I75" s="463"/>
      <c r="J75" s="464">
        <v>0</v>
      </c>
      <c r="K75" s="465"/>
      <c r="L75" s="466" t="s">
        <v>674</v>
      </c>
      <c r="M75" s="467" t="s">
        <v>675</v>
      </c>
      <c r="N75" s="468"/>
      <c r="O75" s="468"/>
      <c r="P75" s="463"/>
      <c r="Q75" s="482"/>
      <c r="R75" s="463"/>
      <c r="S75" s="463"/>
      <c r="T75" s="463"/>
      <c r="U75" s="463"/>
      <c r="V75" s="463"/>
      <c r="W75" s="463"/>
      <c r="X75" s="483"/>
      <c r="Y75" s="465"/>
      <c r="Z75" s="463"/>
      <c r="AA75" s="468"/>
      <c r="AB75" s="483"/>
      <c r="AC75" s="472"/>
      <c r="AD75" s="468"/>
      <c r="AE75" s="483"/>
      <c r="AF75" s="473">
        <v>117</v>
      </c>
      <c r="AG75" s="483"/>
      <c r="AH75" s="483"/>
      <c r="AI75" s="491"/>
      <c r="AJ75" s="482"/>
      <c r="AK75" s="463"/>
      <c r="AL75" s="463"/>
      <c r="AM75" s="463"/>
      <c r="AN75" s="463"/>
      <c r="AO75" s="463"/>
      <c r="AP75" s="463"/>
      <c r="AQ75" s="475"/>
      <c r="AR75" s="476" t="s">
        <v>674</v>
      </c>
      <c r="AS75" s="490"/>
      <c r="AT75" s="490"/>
      <c r="AU75" s="475"/>
      <c r="AV75" s="475"/>
      <c r="AW75" s="475"/>
      <c r="AX75" s="475"/>
      <c r="AY75" s="478"/>
      <c r="AZ75" s="479" t="s">
        <v>674</v>
      </c>
      <c r="BA75" s="479" t="s">
        <v>674</v>
      </c>
      <c r="BB75" s="480" t="s">
        <v>674</v>
      </c>
      <c r="BC75" s="481">
        <v>4</v>
      </c>
      <c r="BD75" s="457" t="s">
        <v>674</v>
      </c>
      <c r="BE75" s="482"/>
      <c r="BF75" s="483"/>
      <c r="BG75" s="482"/>
      <c r="BH75" s="483"/>
      <c r="BI75" s="482"/>
      <c r="BJ75" s="483"/>
      <c r="BK75" s="482"/>
    </row>
    <row r="76" spans="1:63" s="484" customFormat="1" ht="18" customHeight="1">
      <c r="A76" s="457"/>
      <c r="B76" s="458" t="s">
        <v>674</v>
      </c>
      <c r="C76" s="459" t="s">
        <v>674</v>
      </c>
      <c r="D76" s="460"/>
      <c r="E76" s="475"/>
      <c r="F76" s="489"/>
      <c r="G76" s="463"/>
      <c r="H76" s="463"/>
      <c r="I76" s="463"/>
      <c r="J76" s="464">
        <v>0</v>
      </c>
      <c r="K76" s="465"/>
      <c r="L76" s="466" t="s">
        <v>674</v>
      </c>
      <c r="M76" s="467" t="s">
        <v>675</v>
      </c>
      <c r="N76" s="468"/>
      <c r="O76" s="468"/>
      <c r="P76" s="463"/>
      <c r="Q76" s="482"/>
      <c r="R76" s="463"/>
      <c r="S76" s="463"/>
      <c r="T76" s="463"/>
      <c r="U76" s="463"/>
      <c r="V76" s="463"/>
      <c r="W76" s="463"/>
      <c r="X76" s="483"/>
      <c r="Y76" s="465"/>
      <c r="Z76" s="463"/>
      <c r="AA76" s="468"/>
      <c r="AB76" s="483"/>
      <c r="AC76" s="472"/>
      <c r="AD76" s="468"/>
      <c r="AE76" s="483"/>
      <c r="AF76" s="473">
        <v>117</v>
      </c>
      <c r="AG76" s="483"/>
      <c r="AH76" s="483"/>
      <c r="AI76" s="491"/>
      <c r="AJ76" s="482"/>
      <c r="AK76" s="463"/>
      <c r="AL76" s="463"/>
      <c r="AM76" s="463"/>
      <c r="AN76" s="463"/>
      <c r="AO76" s="463"/>
      <c r="AP76" s="463"/>
      <c r="AQ76" s="475"/>
      <c r="AR76" s="476" t="s">
        <v>674</v>
      </c>
      <c r="AS76" s="490"/>
      <c r="AT76" s="490"/>
      <c r="AU76" s="475"/>
      <c r="AV76" s="475"/>
      <c r="AW76" s="475"/>
      <c r="AX76" s="475"/>
      <c r="AY76" s="478"/>
      <c r="AZ76" s="479" t="s">
        <v>674</v>
      </c>
      <c r="BA76" s="479" t="s">
        <v>674</v>
      </c>
      <c r="BB76" s="480" t="s">
        <v>674</v>
      </c>
      <c r="BC76" s="481">
        <v>4</v>
      </c>
      <c r="BD76" s="457" t="s">
        <v>674</v>
      </c>
      <c r="BE76" s="482"/>
      <c r="BF76" s="483"/>
      <c r="BG76" s="482"/>
      <c r="BH76" s="483"/>
      <c r="BI76" s="482"/>
      <c r="BJ76" s="483"/>
      <c r="BK76" s="482"/>
    </row>
    <row r="77" spans="1:63" s="484" customFormat="1" ht="18" customHeight="1">
      <c r="A77" s="457"/>
      <c r="B77" s="458" t="s">
        <v>674</v>
      </c>
      <c r="C77" s="459" t="s">
        <v>674</v>
      </c>
      <c r="D77" s="460"/>
      <c r="E77" s="475"/>
      <c r="F77" s="489"/>
      <c r="G77" s="463"/>
      <c r="H77" s="463"/>
      <c r="I77" s="463"/>
      <c r="J77" s="464">
        <v>0</v>
      </c>
      <c r="K77" s="465"/>
      <c r="L77" s="466" t="s">
        <v>674</v>
      </c>
      <c r="M77" s="467" t="s">
        <v>675</v>
      </c>
      <c r="N77" s="468"/>
      <c r="O77" s="468"/>
      <c r="P77" s="463"/>
      <c r="Q77" s="482"/>
      <c r="R77" s="463"/>
      <c r="S77" s="463"/>
      <c r="T77" s="463"/>
      <c r="U77" s="463"/>
      <c r="V77" s="463"/>
      <c r="W77" s="463"/>
      <c r="X77" s="483"/>
      <c r="Y77" s="465"/>
      <c r="Z77" s="463"/>
      <c r="AA77" s="468"/>
      <c r="AB77" s="483"/>
      <c r="AC77" s="472"/>
      <c r="AD77" s="468"/>
      <c r="AE77" s="483"/>
      <c r="AF77" s="473">
        <v>117</v>
      </c>
      <c r="AG77" s="483"/>
      <c r="AH77" s="483"/>
      <c r="AI77" s="491"/>
      <c r="AJ77" s="482"/>
      <c r="AK77" s="463"/>
      <c r="AL77" s="463"/>
      <c r="AM77" s="463"/>
      <c r="AN77" s="463"/>
      <c r="AO77" s="463"/>
      <c r="AP77" s="463"/>
      <c r="AQ77" s="475"/>
      <c r="AR77" s="476" t="s">
        <v>674</v>
      </c>
      <c r="AS77" s="490"/>
      <c r="AT77" s="490"/>
      <c r="AU77" s="475"/>
      <c r="AV77" s="475"/>
      <c r="AW77" s="475"/>
      <c r="AX77" s="475"/>
      <c r="AY77" s="478"/>
      <c r="AZ77" s="479" t="s">
        <v>674</v>
      </c>
      <c r="BA77" s="479" t="s">
        <v>674</v>
      </c>
      <c r="BB77" s="480" t="s">
        <v>674</v>
      </c>
      <c r="BC77" s="481">
        <v>4</v>
      </c>
      <c r="BD77" s="457" t="s">
        <v>674</v>
      </c>
      <c r="BE77" s="482"/>
      <c r="BF77" s="483"/>
      <c r="BG77" s="482"/>
      <c r="BH77" s="483"/>
      <c r="BI77" s="482"/>
      <c r="BJ77" s="483"/>
      <c r="BK77" s="482"/>
    </row>
    <row r="78" spans="1:63" s="484" customFormat="1" ht="18" customHeight="1">
      <c r="A78" s="457"/>
      <c r="B78" s="458" t="s">
        <v>674</v>
      </c>
      <c r="C78" s="459" t="s">
        <v>674</v>
      </c>
      <c r="D78" s="460"/>
      <c r="E78" s="475"/>
      <c r="F78" s="489"/>
      <c r="G78" s="463"/>
      <c r="H78" s="463"/>
      <c r="I78" s="463"/>
      <c r="J78" s="464">
        <v>0</v>
      </c>
      <c r="K78" s="465"/>
      <c r="L78" s="466" t="s">
        <v>674</v>
      </c>
      <c r="M78" s="467" t="s">
        <v>675</v>
      </c>
      <c r="N78" s="468"/>
      <c r="O78" s="468"/>
      <c r="P78" s="463"/>
      <c r="Q78" s="482"/>
      <c r="R78" s="463"/>
      <c r="S78" s="463"/>
      <c r="T78" s="463"/>
      <c r="U78" s="463"/>
      <c r="V78" s="463"/>
      <c r="W78" s="463"/>
      <c r="X78" s="483"/>
      <c r="Y78" s="465"/>
      <c r="Z78" s="463"/>
      <c r="AA78" s="468"/>
      <c r="AB78" s="483"/>
      <c r="AC78" s="472"/>
      <c r="AD78" s="468"/>
      <c r="AE78" s="483"/>
      <c r="AF78" s="473">
        <v>117</v>
      </c>
      <c r="AG78" s="483"/>
      <c r="AH78" s="483"/>
      <c r="AI78" s="491"/>
      <c r="AJ78" s="482"/>
      <c r="AK78" s="463"/>
      <c r="AL78" s="463"/>
      <c r="AM78" s="463"/>
      <c r="AN78" s="463"/>
      <c r="AO78" s="463"/>
      <c r="AP78" s="463"/>
      <c r="AQ78" s="475"/>
      <c r="AR78" s="476" t="s">
        <v>674</v>
      </c>
      <c r="AS78" s="490"/>
      <c r="AT78" s="490"/>
      <c r="AU78" s="475"/>
      <c r="AV78" s="475"/>
      <c r="AW78" s="475"/>
      <c r="AX78" s="475"/>
      <c r="AY78" s="478"/>
      <c r="AZ78" s="479" t="s">
        <v>674</v>
      </c>
      <c r="BA78" s="479" t="s">
        <v>674</v>
      </c>
      <c r="BB78" s="480" t="s">
        <v>674</v>
      </c>
      <c r="BC78" s="481">
        <v>4</v>
      </c>
      <c r="BD78" s="457" t="s">
        <v>674</v>
      </c>
      <c r="BE78" s="482"/>
      <c r="BF78" s="483"/>
      <c r="BG78" s="482"/>
      <c r="BH78" s="483"/>
      <c r="BI78" s="482"/>
      <c r="BJ78" s="483"/>
      <c r="BK78" s="482"/>
    </row>
    <row r="79" spans="1:63" s="484" customFormat="1" ht="18" customHeight="1">
      <c r="A79" s="457"/>
      <c r="B79" s="458" t="s">
        <v>674</v>
      </c>
      <c r="C79" s="459" t="s">
        <v>674</v>
      </c>
      <c r="D79" s="460"/>
      <c r="E79" s="475"/>
      <c r="F79" s="489"/>
      <c r="G79" s="463"/>
      <c r="H79" s="463"/>
      <c r="I79" s="463"/>
      <c r="J79" s="464">
        <v>0</v>
      </c>
      <c r="K79" s="465"/>
      <c r="L79" s="466" t="s">
        <v>674</v>
      </c>
      <c r="M79" s="467" t="s">
        <v>675</v>
      </c>
      <c r="N79" s="468"/>
      <c r="O79" s="468"/>
      <c r="P79" s="463"/>
      <c r="Q79" s="482"/>
      <c r="R79" s="463"/>
      <c r="S79" s="463"/>
      <c r="T79" s="463"/>
      <c r="U79" s="463"/>
      <c r="V79" s="463"/>
      <c r="W79" s="463"/>
      <c r="X79" s="483"/>
      <c r="Y79" s="465"/>
      <c r="Z79" s="463"/>
      <c r="AA79" s="468"/>
      <c r="AB79" s="483"/>
      <c r="AC79" s="472"/>
      <c r="AD79" s="468"/>
      <c r="AE79" s="483"/>
      <c r="AF79" s="473">
        <v>117</v>
      </c>
      <c r="AG79" s="483"/>
      <c r="AH79" s="483"/>
      <c r="AI79" s="491"/>
      <c r="AJ79" s="482"/>
      <c r="AK79" s="463"/>
      <c r="AL79" s="463"/>
      <c r="AM79" s="463"/>
      <c r="AN79" s="463"/>
      <c r="AO79" s="463"/>
      <c r="AP79" s="463"/>
      <c r="AQ79" s="475"/>
      <c r="AR79" s="476" t="s">
        <v>674</v>
      </c>
      <c r="AS79" s="490"/>
      <c r="AT79" s="490"/>
      <c r="AU79" s="475"/>
      <c r="AV79" s="475"/>
      <c r="AW79" s="475"/>
      <c r="AX79" s="475"/>
      <c r="AY79" s="478"/>
      <c r="AZ79" s="479" t="s">
        <v>674</v>
      </c>
      <c r="BA79" s="479" t="s">
        <v>674</v>
      </c>
      <c r="BB79" s="480" t="s">
        <v>674</v>
      </c>
      <c r="BC79" s="481">
        <v>4</v>
      </c>
      <c r="BD79" s="457" t="s">
        <v>674</v>
      </c>
      <c r="BE79" s="482"/>
      <c r="BF79" s="483"/>
      <c r="BG79" s="482"/>
      <c r="BH79" s="483"/>
      <c r="BI79" s="482"/>
      <c r="BJ79" s="483"/>
      <c r="BK79" s="482"/>
    </row>
    <row r="80" spans="1:63" s="484" customFormat="1" ht="18" customHeight="1">
      <c r="A80" s="457"/>
      <c r="B80" s="458" t="s">
        <v>674</v>
      </c>
      <c r="C80" s="459" t="s">
        <v>674</v>
      </c>
      <c r="D80" s="460"/>
      <c r="E80" s="475"/>
      <c r="F80" s="489"/>
      <c r="G80" s="463"/>
      <c r="H80" s="463"/>
      <c r="I80" s="463"/>
      <c r="J80" s="464">
        <v>0</v>
      </c>
      <c r="K80" s="465"/>
      <c r="L80" s="466" t="s">
        <v>674</v>
      </c>
      <c r="M80" s="467" t="s">
        <v>675</v>
      </c>
      <c r="N80" s="468"/>
      <c r="O80" s="468"/>
      <c r="P80" s="463"/>
      <c r="Q80" s="482"/>
      <c r="R80" s="463"/>
      <c r="S80" s="463"/>
      <c r="T80" s="463"/>
      <c r="U80" s="463"/>
      <c r="V80" s="463"/>
      <c r="W80" s="463"/>
      <c r="X80" s="483"/>
      <c r="Y80" s="465"/>
      <c r="Z80" s="463"/>
      <c r="AA80" s="468"/>
      <c r="AB80" s="483"/>
      <c r="AC80" s="472"/>
      <c r="AD80" s="468"/>
      <c r="AE80" s="483"/>
      <c r="AF80" s="473">
        <v>117</v>
      </c>
      <c r="AG80" s="483"/>
      <c r="AH80" s="483"/>
      <c r="AI80" s="491"/>
      <c r="AJ80" s="482"/>
      <c r="AK80" s="463"/>
      <c r="AL80" s="463"/>
      <c r="AM80" s="463"/>
      <c r="AN80" s="463"/>
      <c r="AO80" s="463"/>
      <c r="AP80" s="463"/>
      <c r="AQ80" s="475"/>
      <c r="AR80" s="476" t="s">
        <v>674</v>
      </c>
      <c r="AS80" s="490"/>
      <c r="AT80" s="490"/>
      <c r="AU80" s="475"/>
      <c r="AV80" s="475"/>
      <c r="AW80" s="475"/>
      <c r="AX80" s="475"/>
      <c r="AY80" s="478"/>
      <c r="AZ80" s="479" t="s">
        <v>674</v>
      </c>
      <c r="BA80" s="479" t="s">
        <v>674</v>
      </c>
      <c r="BB80" s="480" t="s">
        <v>674</v>
      </c>
      <c r="BC80" s="481">
        <v>4</v>
      </c>
      <c r="BD80" s="457" t="s">
        <v>674</v>
      </c>
      <c r="BE80" s="482"/>
      <c r="BF80" s="483"/>
      <c r="BG80" s="482"/>
      <c r="BH80" s="483"/>
      <c r="BI80" s="482"/>
      <c r="BJ80" s="483"/>
      <c r="BK80" s="482"/>
    </row>
    <row r="81" spans="1:63" s="484" customFormat="1" ht="18" customHeight="1">
      <c r="A81" s="457"/>
      <c r="B81" s="458" t="s">
        <v>674</v>
      </c>
      <c r="C81" s="459" t="s">
        <v>674</v>
      </c>
      <c r="D81" s="460"/>
      <c r="E81" s="475"/>
      <c r="F81" s="489"/>
      <c r="G81" s="463"/>
      <c r="H81" s="463"/>
      <c r="I81" s="463"/>
      <c r="J81" s="464">
        <v>0</v>
      </c>
      <c r="K81" s="465"/>
      <c r="L81" s="466" t="s">
        <v>674</v>
      </c>
      <c r="M81" s="467" t="s">
        <v>675</v>
      </c>
      <c r="N81" s="468"/>
      <c r="O81" s="468"/>
      <c r="P81" s="463"/>
      <c r="Q81" s="482"/>
      <c r="R81" s="463"/>
      <c r="S81" s="463"/>
      <c r="T81" s="463"/>
      <c r="U81" s="463"/>
      <c r="V81" s="463"/>
      <c r="W81" s="463"/>
      <c r="X81" s="483"/>
      <c r="Y81" s="465"/>
      <c r="Z81" s="463"/>
      <c r="AA81" s="468"/>
      <c r="AB81" s="483"/>
      <c r="AC81" s="472"/>
      <c r="AD81" s="468"/>
      <c r="AE81" s="483"/>
      <c r="AF81" s="473">
        <v>117</v>
      </c>
      <c r="AG81" s="483"/>
      <c r="AH81" s="483"/>
      <c r="AI81" s="491"/>
      <c r="AJ81" s="482"/>
      <c r="AK81" s="463"/>
      <c r="AL81" s="463"/>
      <c r="AM81" s="463"/>
      <c r="AN81" s="463"/>
      <c r="AO81" s="463"/>
      <c r="AP81" s="463"/>
      <c r="AQ81" s="475"/>
      <c r="AR81" s="476" t="s">
        <v>674</v>
      </c>
      <c r="AS81" s="490"/>
      <c r="AT81" s="490"/>
      <c r="AU81" s="475"/>
      <c r="AV81" s="475"/>
      <c r="AW81" s="475"/>
      <c r="AX81" s="475"/>
      <c r="AY81" s="478"/>
      <c r="AZ81" s="479" t="s">
        <v>674</v>
      </c>
      <c r="BA81" s="479" t="s">
        <v>674</v>
      </c>
      <c r="BB81" s="480" t="s">
        <v>674</v>
      </c>
      <c r="BC81" s="481">
        <v>4</v>
      </c>
      <c r="BD81" s="457" t="s">
        <v>674</v>
      </c>
      <c r="BE81" s="482"/>
      <c r="BF81" s="483"/>
      <c r="BG81" s="482"/>
      <c r="BH81" s="483"/>
      <c r="BI81" s="482"/>
      <c r="BJ81" s="483"/>
      <c r="BK81" s="482"/>
    </row>
    <row r="82" spans="1:63" s="484" customFormat="1" ht="18" customHeight="1">
      <c r="A82" s="457"/>
      <c r="B82" s="458" t="s">
        <v>674</v>
      </c>
      <c r="C82" s="459" t="s">
        <v>674</v>
      </c>
      <c r="D82" s="460"/>
      <c r="E82" s="475"/>
      <c r="F82" s="489"/>
      <c r="G82" s="463"/>
      <c r="H82" s="463"/>
      <c r="I82" s="463"/>
      <c r="J82" s="464">
        <v>0</v>
      </c>
      <c r="K82" s="465"/>
      <c r="L82" s="466" t="s">
        <v>674</v>
      </c>
      <c r="M82" s="467" t="s">
        <v>675</v>
      </c>
      <c r="N82" s="468"/>
      <c r="O82" s="468"/>
      <c r="P82" s="463"/>
      <c r="Q82" s="482"/>
      <c r="R82" s="463"/>
      <c r="S82" s="463"/>
      <c r="T82" s="463"/>
      <c r="U82" s="463"/>
      <c r="V82" s="463"/>
      <c r="W82" s="463"/>
      <c r="X82" s="483"/>
      <c r="Y82" s="465"/>
      <c r="Z82" s="463"/>
      <c r="AA82" s="468"/>
      <c r="AB82" s="483"/>
      <c r="AC82" s="472"/>
      <c r="AD82" s="468"/>
      <c r="AE82" s="483"/>
      <c r="AF82" s="473">
        <v>117</v>
      </c>
      <c r="AG82" s="483"/>
      <c r="AH82" s="483"/>
      <c r="AI82" s="491"/>
      <c r="AJ82" s="482"/>
      <c r="AK82" s="463"/>
      <c r="AL82" s="463"/>
      <c r="AM82" s="463"/>
      <c r="AN82" s="463"/>
      <c r="AO82" s="463"/>
      <c r="AP82" s="463"/>
      <c r="AQ82" s="475"/>
      <c r="AR82" s="476" t="s">
        <v>674</v>
      </c>
      <c r="AS82" s="490"/>
      <c r="AT82" s="490"/>
      <c r="AU82" s="475"/>
      <c r="AV82" s="475"/>
      <c r="AW82" s="475"/>
      <c r="AX82" s="475"/>
      <c r="AY82" s="478"/>
      <c r="AZ82" s="479" t="s">
        <v>674</v>
      </c>
      <c r="BA82" s="479" t="s">
        <v>674</v>
      </c>
      <c r="BB82" s="480" t="s">
        <v>674</v>
      </c>
      <c r="BC82" s="481">
        <v>4</v>
      </c>
      <c r="BD82" s="457" t="s">
        <v>674</v>
      </c>
      <c r="BE82" s="482"/>
      <c r="BF82" s="483"/>
      <c r="BG82" s="482"/>
      <c r="BH82" s="483"/>
      <c r="BI82" s="482"/>
      <c r="BJ82" s="483"/>
      <c r="BK82" s="482"/>
    </row>
    <row r="83" spans="1:63" s="484" customFormat="1" ht="18" customHeight="1">
      <c r="A83" s="457"/>
      <c r="B83" s="458" t="s">
        <v>674</v>
      </c>
      <c r="C83" s="459" t="s">
        <v>674</v>
      </c>
      <c r="D83" s="460"/>
      <c r="E83" s="475"/>
      <c r="F83" s="489"/>
      <c r="G83" s="463"/>
      <c r="H83" s="463"/>
      <c r="I83" s="463"/>
      <c r="J83" s="464">
        <v>0</v>
      </c>
      <c r="K83" s="465"/>
      <c r="L83" s="466" t="s">
        <v>674</v>
      </c>
      <c r="M83" s="467" t="s">
        <v>675</v>
      </c>
      <c r="N83" s="468"/>
      <c r="O83" s="468"/>
      <c r="P83" s="463"/>
      <c r="Q83" s="482"/>
      <c r="R83" s="463"/>
      <c r="S83" s="463"/>
      <c r="T83" s="463"/>
      <c r="U83" s="463"/>
      <c r="V83" s="463"/>
      <c r="W83" s="463"/>
      <c r="X83" s="483"/>
      <c r="Y83" s="465"/>
      <c r="Z83" s="463"/>
      <c r="AA83" s="468"/>
      <c r="AB83" s="483"/>
      <c r="AC83" s="472"/>
      <c r="AD83" s="468"/>
      <c r="AE83" s="483"/>
      <c r="AF83" s="473">
        <v>117</v>
      </c>
      <c r="AG83" s="483"/>
      <c r="AH83" s="483"/>
      <c r="AI83" s="491"/>
      <c r="AJ83" s="482"/>
      <c r="AK83" s="463"/>
      <c r="AL83" s="463"/>
      <c r="AM83" s="463"/>
      <c r="AN83" s="463"/>
      <c r="AO83" s="463"/>
      <c r="AP83" s="463"/>
      <c r="AQ83" s="475"/>
      <c r="AR83" s="476" t="s">
        <v>674</v>
      </c>
      <c r="AS83" s="490"/>
      <c r="AT83" s="490"/>
      <c r="AU83" s="475"/>
      <c r="AV83" s="475"/>
      <c r="AW83" s="475"/>
      <c r="AX83" s="475"/>
      <c r="AY83" s="478"/>
      <c r="AZ83" s="479" t="s">
        <v>674</v>
      </c>
      <c r="BA83" s="479" t="s">
        <v>674</v>
      </c>
      <c r="BB83" s="480" t="s">
        <v>674</v>
      </c>
      <c r="BC83" s="481">
        <v>4</v>
      </c>
      <c r="BD83" s="457" t="s">
        <v>674</v>
      </c>
      <c r="BE83" s="482"/>
      <c r="BF83" s="483"/>
      <c r="BG83" s="482"/>
      <c r="BH83" s="483"/>
      <c r="BI83" s="482"/>
      <c r="BJ83" s="483"/>
      <c r="BK83" s="482"/>
    </row>
    <row r="84" spans="1:63" s="484" customFormat="1" ht="18" customHeight="1">
      <c r="A84" s="457"/>
      <c r="B84" s="458" t="s">
        <v>674</v>
      </c>
      <c r="C84" s="459" t="s">
        <v>674</v>
      </c>
      <c r="D84" s="460"/>
      <c r="E84" s="475"/>
      <c r="F84" s="489"/>
      <c r="G84" s="463"/>
      <c r="H84" s="463"/>
      <c r="I84" s="463"/>
      <c r="J84" s="464">
        <v>0</v>
      </c>
      <c r="K84" s="465"/>
      <c r="L84" s="466" t="s">
        <v>674</v>
      </c>
      <c r="M84" s="467" t="s">
        <v>675</v>
      </c>
      <c r="N84" s="468"/>
      <c r="O84" s="468"/>
      <c r="P84" s="463"/>
      <c r="Q84" s="482"/>
      <c r="R84" s="463"/>
      <c r="S84" s="463"/>
      <c r="T84" s="463"/>
      <c r="U84" s="463"/>
      <c r="V84" s="463"/>
      <c r="W84" s="463"/>
      <c r="X84" s="483"/>
      <c r="Y84" s="465"/>
      <c r="Z84" s="463"/>
      <c r="AA84" s="468"/>
      <c r="AB84" s="483"/>
      <c r="AC84" s="472"/>
      <c r="AD84" s="468"/>
      <c r="AE84" s="483"/>
      <c r="AF84" s="473">
        <v>117</v>
      </c>
      <c r="AG84" s="483"/>
      <c r="AH84" s="483"/>
      <c r="AI84" s="491"/>
      <c r="AJ84" s="482"/>
      <c r="AK84" s="463"/>
      <c r="AL84" s="463"/>
      <c r="AM84" s="463"/>
      <c r="AN84" s="463"/>
      <c r="AO84" s="463"/>
      <c r="AP84" s="463"/>
      <c r="AQ84" s="475"/>
      <c r="AR84" s="476" t="s">
        <v>674</v>
      </c>
      <c r="AS84" s="490"/>
      <c r="AT84" s="490"/>
      <c r="AU84" s="475"/>
      <c r="AV84" s="475"/>
      <c r="AW84" s="475"/>
      <c r="AX84" s="475"/>
      <c r="AY84" s="478"/>
      <c r="AZ84" s="479" t="s">
        <v>674</v>
      </c>
      <c r="BA84" s="479" t="s">
        <v>674</v>
      </c>
      <c r="BB84" s="480" t="s">
        <v>674</v>
      </c>
      <c r="BC84" s="481">
        <v>4</v>
      </c>
      <c r="BD84" s="457" t="s">
        <v>674</v>
      </c>
      <c r="BE84" s="482"/>
      <c r="BF84" s="483"/>
      <c r="BG84" s="482"/>
      <c r="BH84" s="483"/>
      <c r="BI84" s="482"/>
      <c r="BJ84" s="483"/>
      <c r="BK84" s="482"/>
    </row>
    <row r="85" spans="1:63" s="484" customFormat="1" ht="18" customHeight="1">
      <c r="A85" s="457"/>
      <c r="B85" s="458" t="s">
        <v>674</v>
      </c>
      <c r="C85" s="459" t="s">
        <v>674</v>
      </c>
      <c r="D85" s="460"/>
      <c r="E85" s="475"/>
      <c r="F85" s="489"/>
      <c r="G85" s="463"/>
      <c r="H85" s="463"/>
      <c r="I85" s="463"/>
      <c r="J85" s="464">
        <v>0</v>
      </c>
      <c r="K85" s="465"/>
      <c r="L85" s="466" t="s">
        <v>674</v>
      </c>
      <c r="M85" s="467" t="s">
        <v>675</v>
      </c>
      <c r="N85" s="468"/>
      <c r="O85" s="468"/>
      <c r="P85" s="463"/>
      <c r="Q85" s="482"/>
      <c r="R85" s="463"/>
      <c r="S85" s="463"/>
      <c r="T85" s="463"/>
      <c r="U85" s="463"/>
      <c r="V85" s="463"/>
      <c r="W85" s="463"/>
      <c r="X85" s="483"/>
      <c r="Y85" s="465"/>
      <c r="Z85" s="463"/>
      <c r="AA85" s="468"/>
      <c r="AB85" s="483"/>
      <c r="AC85" s="472"/>
      <c r="AD85" s="468"/>
      <c r="AE85" s="483"/>
      <c r="AF85" s="473">
        <v>117</v>
      </c>
      <c r="AG85" s="483"/>
      <c r="AH85" s="483"/>
      <c r="AI85" s="491"/>
      <c r="AJ85" s="482"/>
      <c r="AK85" s="463"/>
      <c r="AL85" s="463"/>
      <c r="AM85" s="463"/>
      <c r="AN85" s="463"/>
      <c r="AO85" s="463"/>
      <c r="AP85" s="463"/>
      <c r="AQ85" s="475"/>
      <c r="AR85" s="476" t="s">
        <v>674</v>
      </c>
      <c r="AS85" s="490"/>
      <c r="AT85" s="490"/>
      <c r="AU85" s="475"/>
      <c r="AV85" s="475"/>
      <c r="AW85" s="475"/>
      <c r="AX85" s="475"/>
      <c r="AY85" s="478"/>
      <c r="AZ85" s="479" t="s">
        <v>674</v>
      </c>
      <c r="BA85" s="479" t="s">
        <v>674</v>
      </c>
      <c r="BB85" s="480" t="s">
        <v>674</v>
      </c>
      <c r="BC85" s="481">
        <v>4</v>
      </c>
      <c r="BD85" s="457" t="s">
        <v>674</v>
      </c>
      <c r="BE85" s="482"/>
      <c r="BF85" s="483"/>
      <c r="BG85" s="482"/>
      <c r="BH85" s="483"/>
      <c r="BI85" s="482"/>
      <c r="BJ85" s="483"/>
      <c r="BK85" s="482"/>
    </row>
    <row r="86" spans="1:63" s="484" customFormat="1" ht="18" customHeight="1">
      <c r="A86" s="457"/>
      <c r="B86" s="458" t="s">
        <v>674</v>
      </c>
      <c r="C86" s="459" t="s">
        <v>674</v>
      </c>
      <c r="D86" s="460"/>
      <c r="E86" s="475"/>
      <c r="F86" s="489"/>
      <c r="G86" s="463"/>
      <c r="H86" s="463"/>
      <c r="I86" s="463"/>
      <c r="J86" s="464">
        <v>0</v>
      </c>
      <c r="K86" s="465"/>
      <c r="L86" s="466" t="s">
        <v>674</v>
      </c>
      <c r="M86" s="467" t="s">
        <v>675</v>
      </c>
      <c r="N86" s="468"/>
      <c r="O86" s="468"/>
      <c r="P86" s="463"/>
      <c r="Q86" s="482"/>
      <c r="R86" s="463"/>
      <c r="S86" s="463"/>
      <c r="T86" s="463"/>
      <c r="U86" s="463"/>
      <c r="V86" s="463"/>
      <c r="W86" s="463"/>
      <c r="X86" s="483"/>
      <c r="Y86" s="465"/>
      <c r="Z86" s="463"/>
      <c r="AA86" s="468"/>
      <c r="AB86" s="483"/>
      <c r="AC86" s="472"/>
      <c r="AD86" s="468"/>
      <c r="AE86" s="483"/>
      <c r="AF86" s="473">
        <v>117</v>
      </c>
      <c r="AG86" s="483"/>
      <c r="AH86" s="483"/>
      <c r="AI86" s="491"/>
      <c r="AJ86" s="482"/>
      <c r="AK86" s="463"/>
      <c r="AL86" s="463"/>
      <c r="AM86" s="463"/>
      <c r="AN86" s="463"/>
      <c r="AO86" s="463"/>
      <c r="AP86" s="463"/>
      <c r="AQ86" s="475"/>
      <c r="AR86" s="476" t="s">
        <v>674</v>
      </c>
      <c r="AS86" s="490"/>
      <c r="AT86" s="490"/>
      <c r="AU86" s="475"/>
      <c r="AV86" s="475"/>
      <c r="AW86" s="475"/>
      <c r="AX86" s="475"/>
      <c r="AY86" s="478"/>
      <c r="AZ86" s="479" t="s">
        <v>674</v>
      </c>
      <c r="BA86" s="479" t="s">
        <v>674</v>
      </c>
      <c r="BB86" s="480" t="s">
        <v>674</v>
      </c>
      <c r="BC86" s="481">
        <v>4</v>
      </c>
      <c r="BD86" s="457" t="s">
        <v>674</v>
      </c>
      <c r="BE86" s="482"/>
      <c r="BF86" s="483"/>
      <c r="BG86" s="482"/>
      <c r="BH86" s="483"/>
      <c r="BI86" s="482"/>
      <c r="BJ86" s="483"/>
      <c r="BK86" s="482"/>
    </row>
    <row r="87" spans="1:63" s="484" customFormat="1" ht="18" customHeight="1">
      <c r="A87" s="457"/>
      <c r="B87" s="458" t="s">
        <v>674</v>
      </c>
      <c r="C87" s="459" t="s">
        <v>674</v>
      </c>
      <c r="D87" s="460"/>
      <c r="E87" s="475"/>
      <c r="F87" s="489"/>
      <c r="G87" s="463"/>
      <c r="H87" s="463"/>
      <c r="I87" s="463"/>
      <c r="J87" s="464">
        <v>0</v>
      </c>
      <c r="K87" s="465"/>
      <c r="L87" s="466" t="s">
        <v>674</v>
      </c>
      <c r="M87" s="467" t="s">
        <v>675</v>
      </c>
      <c r="N87" s="468"/>
      <c r="O87" s="468"/>
      <c r="P87" s="463"/>
      <c r="Q87" s="482"/>
      <c r="R87" s="463"/>
      <c r="S87" s="463"/>
      <c r="T87" s="463"/>
      <c r="U87" s="463"/>
      <c r="V87" s="463"/>
      <c r="W87" s="463"/>
      <c r="X87" s="483"/>
      <c r="Y87" s="465"/>
      <c r="Z87" s="463"/>
      <c r="AA87" s="468"/>
      <c r="AB87" s="483"/>
      <c r="AC87" s="472"/>
      <c r="AD87" s="468"/>
      <c r="AE87" s="483"/>
      <c r="AF87" s="473">
        <v>117</v>
      </c>
      <c r="AG87" s="483"/>
      <c r="AH87" s="483"/>
      <c r="AI87" s="491"/>
      <c r="AJ87" s="482"/>
      <c r="AK87" s="463"/>
      <c r="AL87" s="463"/>
      <c r="AM87" s="463"/>
      <c r="AN87" s="463"/>
      <c r="AO87" s="463"/>
      <c r="AP87" s="463"/>
      <c r="AQ87" s="475"/>
      <c r="AR87" s="476" t="s">
        <v>674</v>
      </c>
      <c r="AS87" s="490"/>
      <c r="AT87" s="490"/>
      <c r="AU87" s="475"/>
      <c r="AV87" s="475"/>
      <c r="AW87" s="475"/>
      <c r="AX87" s="475"/>
      <c r="AY87" s="478"/>
      <c r="AZ87" s="479" t="s">
        <v>674</v>
      </c>
      <c r="BA87" s="479" t="s">
        <v>674</v>
      </c>
      <c r="BB87" s="480" t="s">
        <v>674</v>
      </c>
      <c r="BC87" s="481">
        <v>4</v>
      </c>
      <c r="BD87" s="457" t="s">
        <v>674</v>
      </c>
      <c r="BE87" s="482"/>
      <c r="BF87" s="483"/>
      <c r="BG87" s="482"/>
      <c r="BH87" s="483"/>
      <c r="BI87" s="482"/>
      <c r="BJ87" s="483"/>
      <c r="BK87" s="482"/>
    </row>
    <row r="88" spans="1:63" s="484" customFormat="1" ht="18" customHeight="1">
      <c r="A88" s="457"/>
      <c r="B88" s="458" t="s">
        <v>674</v>
      </c>
      <c r="C88" s="459" t="s">
        <v>674</v>
      </c>
      <c r="D88" s="460"/>
      <c r="E88" s="475"/>
      <c r="F88" s="489"/>
      <c r="G88" s="463"/>
      <c r="H88" s="463"/>
      <c r="I88" s="463"/>
      <c r="J88" s="464">
        <v>0</v>
      </c>
      <c r="K88" s="465"/>
      <c r="L88" s="466" t="s">
        <v>674</v>
      </c>
      <c r="M88" s="467" t="s">
        <v>675</v>
      </c>
      <c r="N88" s="468"/>
      <c r="O88" s="468"/>
      <c r="P88" s="463"/>
      <c r="Q88" s="482"/>
      <c r="R88" s="463"/>
      <c r="S88" s="463"/>
      <c r="T88" s="463"/>
      <c r="U88" s="463"/>
      <c r="V88" s="463"/>
      <c r="W88" s="463"/>
      <c r="X88" s="483"/>
      <c r="Y88" s="465"/>
      <c r="Z88" s="463"/>
      <c r="AA88" s="468"/>
      <c r="AB88" s="483"/>
      <c r="AC88" s="472"/>
      <c r="AD88" s="468"/>
      <c r="AE88" s="483"/>
      <c r="AF88" s="473">
        <v>117</v>
      </c>
      <c r="AG88" s="483"/>
      <c r="AH88" s="483"/>
      <c r="AI88" s="491"/>
      <c r="AJ88" s="482"/>
      <c r="AK88" s="463"/>
      <c r="AL88" s="463"/>
      <c r="AM88" s="463"/>
      <c r="AN88" s="463"/>
      <c r="AO88" s="463"/>
      <c r="AP88" s="463"/>
      <c r="AQ88" s="475"/>
      <c r="AR88" s="476" t="s">
        <v>674</v>
      </c>
      <c r="AS88" s="490"/>
      <c r="AT88" s="490"/>
      <c r="AU88" s="475"/>
      <c r="AV88" s="475"/>
      <c r="AW88" s="475"/>
      <c r="AX88" s="475"/>
      <c r="AY88" s="478"/>
      <c r="AZ88" s="479" t="s">
        <v>674</v>
      </c>
      <c r="BA88" s="479" t="s">
        <v>674</v>
      </c>
      <c r="BB88" s="480" t="s">
        <v>674</v>
      </c>
      <c r="BC88" s="481">
        <v>4</v>
      </c>
      <c r="BD88" s="457" t="s">
        <v>674</v>
      </c>
      <c r="BE88" s="482"/>
      <c r="BF88" s="483"/>
      <c r="BG88" s="482"/>
      <c r="BH88" s="483"/>
      <c r="BI88" s="482"/>
      <c r="BJ88" s="483"/>
      <c r="BK88" s="482"/>
    </row>
    <row r="89" spans="1:63" s="484" customFormat="1" ht="18" customHeight="1">
      <c r="A89" s="457"/>
      <c r="B89" s="458" t="s">
        <v>674</v>
      </c>
      <c r="C89" s="459" t="s">
        <v>674</v>
      </c>
      <c r="D89" s="460"/>
      <c r="E89" s="475"/>
      <c r="F89" s="489"/>
      <c r="G89" s="463"/>
      <c r="H89" s="463"/>
      <c r="I89" s="463"/>
      <c r="J89" s="464">
        <v>0</v>
      </c>
      <c r="K89" s="465"/>
      <c r="L89" s="466" t="s">
        <v>674</v>
      </c>
      <c r="M89" s="467" t="s">
        <v>675</v>
      </c>
      <c r="N89" s="468"/>
      <c r="O89" s="468"/>
      <c r="P89" s="463"/>
      <c r="Q89" s="482"/>
      <c r="R89" s="463"/>
      <c r="S89" s="463"/>
      <c r="T89" s="463"/>
      <c r="U89" s="463"/>
      <c r="V89" s="463"/>
      <c r="W89" s="463"/>
      <c r="X89" s="483"/>
      <c r="Y89" s="465"/>
      <c r="Z89" s="463"/>
      <c r="AA89" s="468"/>
      <c r="AB89" s="483"/>
      <c r="AC89" s="472"/>
      <c r="AD89" s="468"/>
      <c r="AE89" s="483"/>
      <c r="AF89" s="473">
        <v>117</v>
      </c>
      <c r="AG89" s="483"/>
      <c r="AH89" s="483"/>
      <c r="AI89" s="491"/>
      <c r="AJ89" s="482"/>
      <c r="AK89" s="463"/>
      <c r="AL89" s="463"/>
      <c r="AM89" s="463"/>
      <c r="AN89" s="463"/>
      <c r="AO89" s="463"/>
      <c r="AP89" s="463"/>
      <c r="AQ89" s="475"/>
      <c r="AR89" s="476" t="s">
        <v>674</v>
      </c>
      <c r="AS89" s="490"/>
      <c r="AT89" s="490"/>
      <c r="AU89" s="475"/>
      <c r="AV89" s="475"/>
      <c r="AW89" s="475"/>
      <c r="AX89" s="475"/>
      <c r="AY89" s="478"/>
      <c r="AZ89" s="479" t="s">
        <v>674</v>
      </c>
      <c r="BA89" s="479" t="s">
        <v>674</v>
      </c>
      <c r="BB89" s="480" t="s">
        <v>674</v>
      </c>
      <c r="BC89" s="481">
        <v>4</v>
      </c>
      <c r="BD89" s="457" t="s">
        <v>674</v>
      </c>
      <c r="BE89" s="482"/>
      <c r="BF89" s="483"/>
      <c r="BG89" s="482"/>
      <c r="BH89" s="483"/>
      <c r="BI89" s="482"/>
      <c r="BJ89" s="483"/>
      <c r="BK89" s="482"/>
    </row>
    <row r="90" spans="1:63" s="484" customFormat="1" ht="18" customHeight="1">
      <c r="A90" s="457"/>
      <c r="B90" s="458" t="s">
        <v>674</v>
      </c>
      <c r="C90" s="459" t="s">
        <v>674</v>
      </c>
      <c r="D90" s="460"/>
      <c r="E90" s="475"/>
      <c r="F90" s="489"/>
      <c r="G90" s="463"/>
      <c r="H90" s="463"/>
      <c r="I90" s="463"/>
      <c r="J90" s="464">
        <v>0</v>
      </c>
      <c r="K90" s="465"/>
      <c r="L90" s="466" t="s">
        <v>674</v>
      </c>
      <c r="M90" s="467" t="s">
        <v>675</v>
      </c>
      <c r="N90" s="468"/>
      <c r="O90" s="468"/>
      <c r="P90" s="463"/>
      <c r="Q90" s="482"/>
      <c r="R90" s="463"/>
      <c r="S90" s="463"/>
      <c r="T90" s="463"/>
      <c r="U90" s="463"/>
      <c r="V90" s="463"/>
      <c r="W90" s="463"/>
      <c r="X90" s="483"/>
      <c r="Y90" s="465"/>
      <c r="Z90" s="463"/>
      <c r="AA90" s="468"/>
      <c r="AB90" s="483"/>
      <c r="AC90" s="472"/>
      <c r="AD90" s="468"/>
      <c r="AE90" s="483"/>
      <c r="AF90" s="473">
        <v>117</v>
      </c>
      <c r="AG90" s="483"/>
      <c r="AH90" s="483"/>
      <c r="AI90" s="491"/>
      <c r="AJ90" s="482"/>
      <c r="AK90" s="463"/>
      <c r="AL90" s="463"/>
      <c r="AM90" s="463"/>
      <c r="AN90" s="463"/>
      <c r="AO90" s="463"/>
      <c r="AP90" s="463"/>
      <c r="AQ90" s="475"/>
      <c r="AR90" s="476" t="s">
        <v>674</v>
      </c>
      <c r="AS90" s="490"/>
      <c r="AT90" s="490"/>
      <c r="AU90" s="475"/>
      <c r="AV90" s="475"/>
      <c r="AW90" s="475"/>
      <c r="AX90" s="475"/>
      <c r="AY90" s="478"/>
      <c r="AZ90" s="479" t="s">
        <v>674</v>
      </c>
      <c r="BA90" s="479" t="s">
        <v>674</v>
      </c>
      <c r="BB90" s="480" t="s">
        <v>674</v>
      </c>
      <c r="BC90" s="481">
        <v>4</v>
      </c>
      <c r="BD90" s="457" t="s">
        <v>674</v>
      </c>
      <c r="BE90" s="482"/>
      <c r="BF90" s="483"/>
      <c r="BG90" s="482"/>
      <c r="BH90" s="483"/>
      <c r="BI90" s="482"/>
      <c r="BJ90" s="483"/>
      <c r="BK90" s="482"/>
    </row>
    <row r="91" spans="1:63" s="484" customFormat="1" ht="18" customHeight="1">
      <c r="A91" s="457"/>
      <c r="B91" s="458" t="s">
        <v>674</v>
      </c>
      <c r="C91" s="459" t="s">
        <v>674</v>
      </c>
      <c r="D91" s="460"/>
      <c r="E91" s="475"/>
      <c r="F91" s="489"/>
      <c r="G91" s="463"/>
      <c r="H91" s="463"/>
      <c r="I91" s="463"/>
      <c r="J91" s="464">
        <v>0</v>
      </c>
      <c r="K91" s="465"/>
      <c r="L91" s="466" t="s">
        <v>674</v>
      </c>
      <c r="M91" s="467" t="s">
        <v>675</v>
      </c>
      <c r="N91" s="468"/>
      <c r="O91" s="468"/>
      <c r="P91" s="463"/>
      <c r="Q91" s="482"/>
      <c r="R91" s="463"/>
      <c r="S91" s="463"/>
      <c r="T91" s="463"/>
      <c r="U91" s="463"/>
      <c r="V91" s="463"/>
      <c r="W91" s="463"/>
      <c r="X91" s="483"/>
      <c r="Y91" s="465"/>
      <c r="Z91" s="463"/>
      <c r="AA91" s="468"/>
      <c r="AB91" s="483"/>
      <c r="AC91" s="472"/>
      <c r="AD91" s="468"/>
      <c r="AE91" s="483"/>
      <c r="AF91" s="473">
        <v>117</v>
      </c>
      <c r="AG91" s="483"/>
      <c r="AH91" s="483"/>
      <c r="AI91" s="491"/>
      <c r="AJ91" s="482"/>
      <c r="AK91" s="463"/>
      <c r="AL91" s="463"/>
      <c r="AM91" s="463"/>
      <c r="AN91" s="463"/>
      <c r="AO91" s="463"/>
      <c r="AP91" s="463"/>
      <c r="AQ91" s="475"/>
      <c r="AR91" s="476" t="s">
        <v>674</v>
      </c>
      <c r="AS91" s="490"/>
      <c r="AT91" s="490"/>
      <c r="AU91" s="475"/>
      <c r="AV91" s="475"/>
      <c r="AW91" s="475"/>
      <c r="AX91" s="475"/>
      <c r="AY91" s="478"/>
      <c r="AZ91" s="479" t="s">
        <v>674</v>
      </c>
      <c r="BA91" s="479" t="s">
        <v>674</v>
      </c>
      <c r="BB91" s="480" t="s">
        <v>674</v>
      </c>
      <c r="BC91" s="481">
        <v>4</v>
      </c>
      <c r="BD91" s="457" t="s">
        <v>674</v>
      </c>
      <c r="BE91" s="482"/>
      <c r="BF91" s="483"/>
      <c r="BG91" s="482"/>
      <c r="BH91" s="483"/>
      <c r="BI91" s="482"/>
      <c r="BJ91" s="483"/>
      <c r="BK91" s="482"/>
    </row>
    <row r="92" spans="1:63" s="484" customFormat="1" ht="18" customHeight="1">
      <c r="A92" s="457"/>
      <c r="B92" s="458" t="s">
        <v>674</v>
      </c>
      <c r="C92" s="459" t="s">
        <v>674</v>
      </c>
      <c r="D92" s="460"/>
      <c r="E92" s="475"/>
      <c r="F92" s="489"/>
      <c r="G92" s="463"/>
      <c r="H92" s="463"/>
      <c r="I92" s="463"/>
      <c r="J92" s="464">
        <v>0</v>
      </c>
      <c r="K92" s="465"/>
      <c r="L92" s="466" t="s">
        <v>674</v>
      </c>
      <c r="M92" s="467" t="s">
        <v>675</v>
      </c>
      <c r="N92" s="468"/>
      <c r="O92" s="468"/>
      <c r="P92" s="463"/>
      <c r="Q92" s="482"/>
      <c r="R92" s="463"/>
      <c r="S92" s="463"/>
      <c r="T92" s="463"/>
      <c r="U92" s="463"/>
      <c r="V92" s="463"/>
      <c r="W92" s="463"/>
      <c r="X92" s="483"/>
      <c r="Y92" s="465"/>
      <c r="Z92" s="463"/>
      <c r="AA92" s="468"/>
      <c r="AB92" s="483"/>
      <c r="AC92" s="472"/>
      <c r="AD92" s="468"/>
      <c r="AE92" s="483"/>
      <c r="AF92" s="473">
        <v>117</v>
      </c>
      <c r="AG92" s="483"/>
      <c r="AH92" s="483"/>
      <c r="AI92" s="491"/>
      <c r="AJ92" s="482"/>
      <c r="AK92" s="463"/>
      <c r="AL92" s="463"/>
      <c r="AM92" s="463"/>
      <c r="AN92" s="463"/>
      <c r="AO92" s="463"/>
      <c r="AP92" s="463"/>
      <c r="AQ92" s="475"/>
      <c r="AR92" s="476" t="s">
        <v>674</v>
      </c>
      <c r="AS92" s="490"/>
      <c r="AT92" s="490"/>
      <c r="AU92" s="475"/>
      <c r="AV92" s="475"/>
      <c r="AW92" s="475"/>
      <c r="AX92" s="475"/>
      <c r="AY92" s="478"/>
      <c r="AZ92" s="479" t="s">
        <v>674</v>
      </c>
      <c r="BA92" s="479" t="s">
        <v>674</v>
      </c>
      <c r="BB92" s="480" t="s">
        <v>674</v>
      </c>
      <c r="BC92" s="481">
        <v>4</v>
      </c>
      <c r="BD92" s="457" t="s">
        <v>674</v>
      </c>
      <c r="BE92" s="482"/>
      <c r="BF92" s="483"/>
      <c r="BG92" s="482"/>
      <c r="BH92" s="483"/>
      <c r="BI92" s="482"/>
      <c r="BJ92" s="483"/>
      <c r="BK92" s="482"/>
    </row>
    <row r="93" spans="1:63" s="484" customFormat="1" ht="18" customHeight="1">
      <c r="A93" s="457"/>
      <c r="B93" s="458" t="s">
        <v>674</v>
      </c>
      <c r="C93" s="459" t="s">
        <v>674</v>
      </c>
      <c r="D93" s="460"/>
      <c r="E93" s="475"/>
      <c r="F93" s="489"/>
      <c r="G93" s="463"/>
      <c r="H93" s="463"/>
      <c r="I93" s="463"/>
      <c r="J93" s="464">
        <v>0</v>
      </c>
      <c r="K93" s="465"/>
      <c r="L93" s="466" t="s">
        <v>674</v>
      </c>
      <c r="M93" s="467" t="s">
        <v>675</v>
      </c>
      <c r="N93" s="468"/>
      <c r="O93" s="468"/>
      <c r="P93" s="463"/>
      <c r="Q93" s="482"/>
      <c r="R93" s="463"/>
      <c r="S93" s="463"/>
      <c r="T93" s="463"/>
      <c r="U93" s="463"/>
      <c r="V93" s="463"/>
      <c r="W93" s="463"/>
      <c r="X93" s="483"/>
      <c r="Y93" s="465"/>
      <c r="Z93" s="463"/>
      <c r="AA93" s="468"/>
      <c r="AB93" s="483"/>
      <c r="AC93" s="472"/>
      <c r="AD93" s="468"/>
      <c r="AE93" s="483"/>
      <c r="AF93" s="473">
        <v>117</v>
      </c>
      <c r="AG93" s="483"/>
      <c r="AH93" s="483"/>
      <c r="AI93" s="491"/>
      <c r="AJ93" s="482"/>
      <c r="AK93" s="463"/>
      <c r="AL93" s="463"/>
      <c r="AM93" s="463"/>
      <c r="AN93" s="463"/>
      <c r="AO93" s="463"/>
      <c r="AP93" s="463"/>
      <c r="AQ93" s="475"/>
      <c r="AR93" s="476" t="s">
        <v>674</v>
      </c>
      <c r="AS93" s="490"/>
      <c r="AT93" s="490"/>
      <c r="AU93" s="475"/>
      <c r="AV93" s="475"/>
      <c r="AW93" s="475"/>
      <c r="AX93" s="475"/>
      <c r="AY93" s="478"/>
      <c r="AZ93" s="479" t="s">
        <v>674</v>
      </c>
      <c r="BA93" s="479" t="s">
        <v>674</v>
      </c>
      <c r="BB93" s="480" t="s">
        <v>674</v>
      </c>
      <c r="BC93" s="481">
        <v>4</v>
      </c>
      <c r="BD93" s="457" t="s">
        <v>674</v>
      </c>
      <c r="BE93" s="482"/>
      <c r="BF93" s="483"/>
      <c r="BG93" s="482"/>
      <c r="BH93" s="483"/>
      <c r="BI93" s="482"/>
      <c r="BJ93" s="483"/>
      <c r="BK93" s="482"/>
    </row>
    <row r="94" spans="1:63" s="484" customFormat="1" ht="18" customHeight="1">
      <c r="A94" s="457"/>
      <c r="B94" s="458" t="s">
        <v>674</v>
      </c>
      <c r="C94" s="459" t="s">
        <v>674</v>
      </c>
      <c r="D94" s="460"/>
      <c r="E94" s="475"/>
      <c r="F94" s="489"/>
      <c r="G94" s="463"/>
      <c r="H94" s="463"/>
      <c r="I94" s="463"/>
      <c r="J94" s="464">
        <v>0</v>
      </c>
      <c r="K94" s="465"/>
      <c r="L94" s="466" t="s">
        <v>674</v>
      </c>
      <c r="M94" s="467" t="s">
        <v>675</v>
      </c>
      <c r="N94" s="468"/>
      <c r="O94" s="468"/>
      <c r="P94" s="463"/>
      <c r="Q94" s="482"/>
      <c r="R94" s="463"/>
      <c r="S94" s="463"/>
      <c r="T94" s="463"/>
      <c r="U94" s="463"/>
      <c r="V94" s="463"/>
      <c r="W94" s="463"/>
      <c r="X94" s="483"/>
      <c r="Y94" s="465"/>
      <c r="Z94" s="463"/>
      <c r="AA94" s="468"/>
      <c r="AB94" s="483"/>
      <c r="AC94" s="472"/>
      <c r="AD94" s="468"/>
      <c r="AE94" s="483"/>
      <c r="AF94" s="473">
        <v>117</v>
      </c>
      <c r="AG94" s="483"/>
      <c r="AH94" s="483"/>
      <c r="AI94" s="491"/>
      <c r="AJ94" s="482"/>
      <c r="AK94" s="463"/>
      <c r="AL94" s="463"/>
      <c r="AM94" s="463"/>
      <c r="AN94" s="463"/>
      <c r="AO94" s="463"/>
      <c r="AP94" s="463"/>
      <c r="AQ94" s="475"/>
      <c r="AR94" s="476" t="s">
        <v>674</v>
      </c>
      <c r="AS94" s="490"/>
      <c r="AT94" s="490"/>
      <c r="AU94" s="475"/>
      <c r="AV94" s="475"/>
      <c r="AW94" s="475"/>
      <c r="AX94" s="475"/>
      <c r="AY94" s="478"/>
      <c r="AZ94" s="479" t="s">
        <v>674</v>
      </c>
      <c r="BA94" s="479" t="s">
        <v>674</v>
      </c>
      <c r="BB94" s="480" t="s">
        <v>674</v>
      </c>
      <c r="BC94" s="481">
        <v>4</v>
      </c>
      <c r="BD94" s="457" t="s">
        <v>674</v>
      </c>
      <c r="BE94" s="482"/>
      <c r="BF94" s="483"/>
      <c r="BG94" s="482"/>
      <c r="BH94" s="483"/>
      <c r="BI94" s="482"/>
      <c r="BJ94" s="483"/>
      <c r="BK94" s="482"/>
    </row>
    <row r="95" spans="1:63" s="484" customFormat="1" ht="18" customHeight="1">
      <c r="A95" s="457"/>
      <c r="B95" s="458" t="s">
        <v>674</v>
      </c>
      <c r="C95" s="459" t="s">
        <v>674</v>
      </c>
      <c r="D95" s="460"/>
      <c r="E95" s="475"/>
      <c r="F95" s="489"/>
      <c r="G95" s="463"/>
      <c r="H95" s="463"/>
      <c r="I95" s="463"/>
      <c r="J95" s="464">
        <v>0</v>
      </c>
      <c r="K95" s="465"/>
      <c r="L95" s="466" t="s">
        <v>674</v>
      </c>
      <c r="M95" s="467" t="s">
        <v>675</v>
      </c>
      <c r="N95" s="468"/>
      <c r="O95" s="468"/>
      <c r="P95" s="463"/>
      <c r="Q95" s="482"/>
      <c r="R95" s="463"/>
      <c r="S95" s="463"/>
      <c r="T95" s="463"/>
      <c r="U95" s="463"/>
      <c r="V95" s="463"/>
      <c r="W95" s="463"/>
      <c r="X95" s="483"/>
      <c r="Y95" s="465"/>
      <c r="Z95" s="463"/>
      <c r="AA95" s="468"/>
      <c r="AB95" s="483"/>
      <c r="AC95" s="472"/>
      <c r="AD95" s="468"/>
      <c r="AE95" s="483"/>
      <c r="AF95" s="473">
        <v>117</v>
      </c>
      <c r="AG95" s="483"/>
      <c r="AH95" s="483"/>
      <c r="AI95" s="491"/>
      <c r="AJ95" s="482"/>
      <c r="AK95" s="463"/>
      <c r="AL95" s="463"/>
      <c r="AM95" s="463"/>
      <c r="AN95" s="463"/>
      <c r="AO95" s="463"/>
      <c r="AP95" s="463"/>
      <c r="AQ95" s="475"/>
      <c r="AR95" s="476" t="s">
        <v>674</v>
      </c>
      <c r="AS95" s="490"/>
      <c r="AT95" s="490"/>
      <c r="AU95" s="475"/>
      <c r="AV95" s="475"/>
      <c r="AW95" s="475"/>
      <c r="AX95" s="475"/>
      <c r="AY95" s="478"/>
      <c r="AZ95" s="479" t="s">
        <v>674</v>
      </c>
      <c r="BA95" s="479" t="s">
        <v>674</v>
      </c>
      <c r="BB95" s="480" t="s">
        <v>674</v>
      </c>
      <c r="BC95" s="481">
        <v>4</v>
      </c>
      <c r="BD95" s="457" t="s">
        <v>674</v>
      </c>
      <c r="BE95" s="482"/>
      <c r="BF95" s="483"/>
      <c r="BG95" s="482"/>
      <c r="BH95" s="483"/>
      <c r="BI95" s="482"/>
      <c r="BJ95" s="483"/>
      <c r="BK95" s="482"/>
    </row>
    <row r="96" spans="1:63" s="484" customFormat="1" ht="18" customHeight="1">
      <c r="A96" s="457"/>
      <c r="B96" s="458" t="s">
        <v>674</v>
      </c>
      <c r="C96" s="459" t="s">
        <v>674</v>
      </c>
      <c r="D96" s="460"/>
      <c r="E96" s="475"/>
      <c r="F96" s="489"/>
      <c r="G96" s="463"/>
      <c r="H96" s="463"/>
      <c r="I96" s="463"/>
      <c r="J96" s="464">
        <v>0</v>
      </c>
      <c r="K96" s="465"/>
      <c r="L96" s="466" t="s">
        <v>674</v>
      </c>
      <c r="M96" s="467" t="s">
        <v>675</v>
      </c>
      <c r="N96" s="468"/>
      <c r="O96" s="468"/>
      <c r="P96" s="463"/>
      <c r="Q96" s="482"/>
      <c r="R96" s="463"/>
      <c r="S96" s="463"/>
      <c r="T96" s="463"/>
      <c r="U96" s="463"/>
      <c r="V96" s="463"/>
      <c r="W96" s="463"/>
      <c r="X96" s="483"/>
      <c r="Y96" s="465"/>
      <c r="Z96" s="463"/>
      <c r="AA96" s="468"/>
      <c r="AB96" s="483"/>
      <c r="AC96" s="472"/>
      <c r="AD96" s="468"/>
      <c r="AE96" s="483"/>
      <c r="AF96" s="473">
        <v>117</v>
      </c>
      <c r="AG96" s="483"/>
      <c r="AH96" s="483"/>
      <c r="AI96" s="491"/>
      <c r="AJ96" s="482"/>
      <c r="AK96" s="463"/>
      <c r="AL96" s="463"/>
      <c r="AM96" s="463"/>
      <c r="AN96" s="463"/>
      <c r="AO96" s="463"/>
      <c r="AP96" s="463"/>
      <c r="AQ96" s="475"/>
      <c r="AR96" s="476" t="s">
        <v>674</v>
      </c>
      <c r="AS96" s="490"/>
      <c r="AT96" s="490"/>
      <c r="AU96" s="475"/>
      <c r="AV96" s="475"/>
      <c r="AW96" s="475"/>
      <c r="AX96" s="475"/>
      <c r="AY96" s="478"/>
      <c r="AZ96" s="479" t="s">
        <v>674</v>
      </c>
      <c r="BA96" s="479" t="s">
        <v>674</v>
      </c>
      <c r="BB96" s="480" t="s">
        <v>674</v>
      </c>
      <c r="BC96" s="481">
        <v>4</v>
      </c>
      <c r="BD96" s="457" t="s">
        <v>674</v>
      </c>
      <c r="BE96" s="482"/>
      <c r="BF96" s="483"/>
      <c r="BG96" s="482"/>
      <c r="BH96" s="483"/>
      <c r="BI96" s="482"/>
      <c r="BJ96" s="483"/>
      <c r="BK96" s="482"/>
    </row>
    <row r="97" spans="1:63" s="484" customFormat="1" ht="18" customHeight="1">
      <c r="A97" s="457"/>
      <c r="B97" s="458" t="s">
        <v>674</v>
      </c>
      <c r="C97" s="459" t="s">
        <v>674</v>
      </c>
      <c r="D97" s="460"/>
      <c r="E97" s="475"/>
      <c r="F97" s="489"/>
      <c r="G97" s="463"/>
      <c r="H97" s="463"/>
      <c r="I97" s="463"/>
      <c r="J97" s="464">
        <v>0</v>
      </c>
      <c r="K97" s="465"/>
      <c r="L97" s="466" t="s">
        <v>674</v>
      </c>
      <c r="M97" s="467" t="s">
        <v>675</v>
      </c>
      <c r="N97" s="468"/>
      <c r="O97" s="468"/>
      <c r="P97" s="463"/>
      <c r="Q97" s="482"/>
      <c r="R97" s="463"/>
      <c r="S97" s="463"/>
      <c r="T97" s="463"/>
      <c r="U97" s="463"/>
      <c r="V97" s="463"/>
      <c r="W97" s="463"/>
      <c r="X97" s="483"/>
      <c r="Y97" s="465"/>
      <c r="Z97" s="463"/>
      <c r="AA97" s="468"/>
      <c r="AB97" s="483"/>
      <c r="AC97" s="472"/>
      <c r="AD97" s="468"/>
      <c r="AE97" s="483"/>
      <c r="AF97" s="473">
        <v>117</v>
      </c>
      <c r="AG97" s="483"/>
      <c r="AH97" s="483"/>
      <c r="AI97" s="491"/>
      <c r="AJ97" s="482"/>
      <c r="AK97" s="463"/>
      <c r="AL97" s="463"/>
      <c r="AM97" s="463"/>
      <c r="AN97" s="463"/>
      <c r="AO97" s="463"/>
      <c r="AP97" s="463"/>
      <c r="AQ97" s="475"/>
      <c r="AR97" s="476" t="s">
        <v>674</v>
      </c>
      <c r="AS97" s="490"/>
      <c r="AT97" s="490"/>
      <c r="AU97" s="475"/>
      <c r="AV97" s="475"/>
      <c r="AW97" s="475"/>
      <c r="AX97" s="475"/>
      <c r="AY97" s="478"/>
      <c r="AZ97" s="479" t="s">
        <v>674</v>
      </c>
      <c r="BA97" s="479" t="s">
        <v>674</v>
      </c>
      <c r="BB97" s="480" t="s">
        <v>674</v>
      </c>
      <c r="BC97" s="481">
        <v>4</v>
      </c>
      <c r="BD97" s="457" t="s">
        <v>674</v>
      </c>
      <c r="BE97" s="482"/>
      <c r="BF97" s="483"/>
      <c r="BG97" s="482"/>
      <c r="BH97" s="483"/>
      <c r="BI97" s="482"/>
      <c r="BJ97" s="483"/>
      <c r="BK97" s="482"/>
    </row>
    <row r="98" spans="1:63" s="484" customFormat="1" ht="18" customHeight="1">
      <c r="A98" s="457"/>
      <c r="B98" s="458" t="s">
        <v>674</v>
      </c>
      <c r="C98" s="459" t="s">
        <v>674</v>
      </c>
      <c r="D98" s="460"/>
      <c r="E98" s="475"/>
      <c r="F98" s="489"/>
      <c r="G98" s="463"/>
      <c r="H98" s="463"/>
      <c r="I98" s="463"/>
      <c r="J98" s="464">
        <v>0</v>
      </c>
      <c r="K98" s="465"/>
      <c r="L98" s="466" t="s">
        <v>674</v>
      </c>
      <c r="M98" s="467" t="s">
        <v>675</v>
      </c>
      <c r="N98" s="468"/>
      <c r="O98" s="468"/>
      <c r="P98" s="463"/>
      <c r="Q98" s="482"/>
      <c r="R98" s="463"/>
      <c r="S98" s="463"/>
      <c r="T98" s="463"/>
      <c r="U98" s="463"/>
      <c r="V98" s="463"/>
      <c r="W98" s="463"/>
      <c r="X98" s="483"/>
      <c r="Y98" s="465"/>
      <c r="Z98" s="463"/>
      <c r="AA98" s="468"/>
      <c r="AB98" s="483"/>
      <c r="AC98" s="472"/>
      <c r="AD98" s="468"/>
      <c r="AE98" s="483"/>
      <c r="AF98" s="473">
        <v>117</v>
      </c>
      <c r="AG98" s="483"/>
      <c r="AH98" s="483"/>
      <c r="AI98" s="491"/>
      <c r="AJ98" s="482"/>
      <c r="AK98" s="463"/>
      <c r="AL98" s="463"/>
      <c r="AM98" s="463"/>
      <c r="AN98" s="463"/>
      <c r="AO98" s="463"/>
      <c r="AP98" s="463"/>
      <c r="AQ98" s="475"/>
      <c r="AR98" s="476" t="s">
        <v>674</v>
      </c>
      <c r="AS98" s="490"/>
      <c r="AT98" s="490"/>
      <c r="AU98" s="475"/>
      <c r="AV98" s="475"/>
      <c r="AW98" s="475"/>
      <c r="AX98" s="475"/>
      <c r="AY98" s="478"/>
      <c r="AZ98" s="479" t="s">
        <v>674</v>
      </c>
      <c r="BA98" s="479" t="s">
        <v>674</v>
      </c>
      <c r="BB98" s="480" t="s">
        <v>674</v>
      </c>
      <c r="BC98" s="481">
        <v>4</v>
      </c>
      <c r="BD98" s="457" t="s">
        <v>674</v>
      </c>
      <c r="BE98" s="482"/>
      <c r="BF98" s="483"/>
      <c r="BG98" s="482"/>
      <c r="BH98" s="483"/>
      <c r="BI98" s="482"/>
      <c r="BJ98" s="483"/>
      <c r="BK98" s="482"/>
    </row>
    <row r="99" spans="1:63" s="484" customFormat="1" ht="18" customHeight="1">
      <c r="A99" s="457"/>
      <c r="B99" s="458" t="s">
        <v>674</v>
      </c>
      <c r="C99" s="459" t="s">
        <v>674</v>
      </c>
      <c r="D99" s="460"/>
      <c r="E99" s="475"/>
      <c r="F99" s="489"/>
      <c r="G99" s="463"/>
      <c r="H99" s="463"/>
      <c r="I99" s="463"/>
      <c r="J99" s="464">
        <v>0</v>
      </c>
      <c r="K99" s="465"/>
      <c r="L99" s="466" t="s">
        <v>674</v>
      </c>
      <c r="M99" s="467" t="s">
        <v>675</v>
      </c>
      <c r="N99" s="468"/>
      <c r="O99" s="468"/>
      <c r="P99" s="463"/>
      <c r="Q99" s="482"/>
      <c r="R99" s="463"/>
      <c r="S99" s="463"/>
      <c r="T99" s="463"/>
      <c r="U99" s="463"/>
      <c r="V99" s="463"/>
      <c r="W99" s="463"/>
      <c r="X99" s="483"/>
      <c r="Y99" s="465"/>
      <c r="Z99" s="463"/>
      <c r="AA99" s="468"/>
      <c r="AB99" s="483"/>
      <c r="AC99" s="472"/>
      <c r="AD99" s="468"/>
      <c r="AE99" s="483"/>
      <c r="AF99" s="473">
        <v>117</v>
      </c>
      <c r="AG99" s="483"/>
      <c r="AH99" s="483"/>
      <c r="AI99" s="491"/>
      <c r="AJ99" s="482"/>
      <c r="AK99" s="463"/>
      <c r="AL99" s="463"/>
      <c r="AM99" s="463"/>
      <c r="AN99" s="463"/>
      <c r="AO99" s="463"/>
      <c r="AP99" s="463"/>
      <c r="AQ99" s="475"/>
      <c r="AR99" s="476" t="s">
        <v>674</v>
      </c>
      <c r="AS99" s="490"/>
      <c r="AT99" s="490"/>
      <c r="AU99" s="475"/>
      <c r="AV99" s="475"/>
      <c r="AW99" s="475"/>
      <c r="AX99" s="475"/>
      <c r="AY99" s="478"/>
      <c r="AZ99" s="479" t="s">
        <v>674</v>
      </c>
      <c r="BA99" s="479" t="s">
        <v>674</v>
      </c>
      <c r="BB99" s="480" t="s">
        <v>674</v>
      </c>
      <c r="BC99" s="481">
        <v>4</v>
      </c>
      <c r="BD99" s="457" t="s">
        <v>674</v>
      </c>
      <c r="BE99" s="482"/>
      <c r="BF99" s="483"/>
      <c r="BG99" s="482"/>
      <c r="BH99" s="483"/>
      <c r="BI99" s="482"/>
      <c r="BJ99" s="483"/>
      <c r="BK99" s="482"/>
    </row>
    <row r="100" spans="1:63" s="484" customFormat="1" ht="18" customHeight="1">
      <c r="A100" s="457"/>
      <c r="B100" s="458" t="s">
        <v>674</v>
      </c>
      <c r="C100" s="459" t="s">
        <v>674</v>
      </c>
      <c r="D100" s="460"/>
      <c r="E100" s="475"/>
      <c r="F100" s="489"/>
      <c r="G100" s="463"/>
      <c r="H100" s="463"/>
      <c r="I100" s="463"/>
      <c r="J100" s="464">
        <v>0</v>
      </c>
      <c r="K100" s="465"/>
      <c r="L100" s="466" t="s">
        <v>674</v>
      </c>
      <c r="M100" s="467" t="s">
        <v>675</v>
      </c>
      <c r="N100" s="468"/>
      <c r="O100" s="468"/>
      <c r="P100" s="463"/>
      <c r="Q100" s="482"/>
      <c r="R100" s="463"/>
      <c r="S100" s="463"/>
      <c r="T100" s="463"/>
      <c r="U100" s="463"/>
      <c r="V100" s="463"/>
      <c r="W100" s="463"/>
      <c r="X100" s="483"/>
      <c r="Y100" s="465"/>
      <c r="Z100" s="463"/>
      <c r="AA100" s="468"/>
      <c r="AB100" s="483"/>
      <c r="AC100" s="472"/>
      <c r="AD100" s="468"/>
      <c r="AE100" s="483"/>
      <c r="AF100" s="473">
        <v>117</v>
      </c>
      <c r="AG100" s="483"/>
      <c r="AH100" s="483"/>
      <c r="AI100" s="491"/>
      <c r="AJ100" s="482"/>
      <c r="AK100" s="463"/>
      <c r="AL100" s="463"/>
      <c r="AM100" s="463"/>
      <c r="AN100" s="463"/>
      <c r="AO100" s="463"/>
      <c r="AP100" s="463"/>
      <c r="AQ100" s="475"/>
      <c r="AR100" s="476" t="s">
        <v>674</v>
      </c>
      <c r="AS100" s="490"/>
      <c r="AT100" s="490"/>
      <c r="AU100" s="475"/>
      <c r="AV100" s="475"/>
      <c r="AW100" s="475"/>
      <c r="AX100" s="475"/>
      <c r="AY100" s="478"/>
      <c r="AZ100" s="479" t="s">
        <v>674</v>
      </c>
      <c r="BA100" s="479" t="s">
        <v>674</v>
      </c>
      <c r="BB100" s="480" t="s">
        <v>674</v>
      </c>
      <c r="BC100" s="481">
        <v>4</v>
      </c>
      <c r="BD100" s="457" t="s">
        <v>674</v>
      </c>
      <c r="BE100" s="482"/>
      <c r="BF100" s="483"/>
      <c r="BG100" s="482"/>
      <c r="BH100" s="483"/>
      <c r="BI100" s="482"/>
      <c r="BJ100" s="483"/>
      <c r="BK100" s="482"/>
    </row>
    <row r="101" spans="1:63" s="484" customFormat="1" ht="18" customHeight="1">
      <c r="A101" s="457"/>
      <c r="B101" s="458" t="s">
        <v>674</v>
      </c>
      <c r="C101" s="459" t="s">
        <v>674</v>
      </c>
      <c r="D101" s="460"/>
      <c r="E101" s="475"/>
      <c r="F101" s="489"/>
      <c r="G101" s="463"/>
      <c r="H101" s="463"/>
      <c r="I101" s="463"/>
      <c r="J101" s="464">
        <v>0</v>
      </c>
      <c r="K101" s="465"/>
      <c r="L101" s="466" t="s">
        <v>674</v>
      </c>
      <c r="M101" s="467" t="s">
        <v>675</v>
      </c>
      <c r="N101" s="468"/>
      <c r="O101" s="468"/>
      <c r="P101" s="463"/>
      <c r="Q101" s="482"/>
      <c r="R101" s="463"/>
      <c r="S101" s="463"/>
      <c r="T101" s="463"/>
      <c r="U101" s="463"/>
      <c r="V101" s="463"/>
      <c r="W101" s="463"/>
      <c r="X101" s="483"/>
      <c r="Y101" s="465"/>
      <c r="Z101" s="463"/>
      <c r="AA101" s="468"/>
      <c r="AB101" s="483"/>
      <c r="AC101" s="472"/>
      <c r="AD101" s="468"/>
      <c r="AE101" s="483"/>
      <c r="AF101" s="473">
        <v>117</v>
      </c>
      <c r="AG101" s="483"/>
      <c r="AH101" s="483"/>
      <c r="AI101" s="491"/>
      <c r="AJ101" s="482"/>
      <c r="AK101" s="463"/>
      <c r="AL101" s="463"/>
      <c r="AM101" s="463"/>
      <c r="AN101" s="463"/>
      <c r="AO101" s="463"/>
      <c r="AP101" s="463"/>
      <c r="AQ101" s="475"/>
      <c r="AR101" s="476" t="s">
        <v>674</v>
      </c>
      <c r="AS101" s="490"/>
      <c r="AT101" s="490"/>
      <c r="AU101" s="475"/>
      <c r="AV101" s="475"/>
      <c r="AW101" s="475"/>
      <c r="AX101" s="475"/>
      <c r="AY101" s="478"/>
      <c r="AZ101" s="479" t="s">
        <v>674</v>
      </c>
      <c r="BA101" s="479" t="s">
        <v>674</v>
      </c>
      <c r="BB101" s="480" t="s">
        <v>674</v>
      </c>
      <c r="BC101" s="481">
        <v>4</v>
      </c>
      <c r="BD101" s="457" t="s">
        <v>674</v>
      </c>
      <c r="BE101" s="482"/>
      <c r="BF101" s="483"/>
      <c r="BG101" s="482"/>
      <c r="BH101" s="483"/>
      <c r="BI101" s="482"/>
      <c r="BJ101" s="483"/>
      <c r="BK101" s="482"/>
    </row>
    <row r="102" spans="1:63" s="484" customFormat="1" ht="18" customHeight="1">
      <c r="A102" s="457"/>
      <c r="B102" s="458" t="s">
        <v>674</v>
      </c>
      <c r="C102" s="459" t="s">
        <v>674</v>
      </c>
      <c r="D102" s="460"/>
      <c r="E102" s="475"/>
      <c r="F102" s="489"/>
      <c r="G102" s="463"/>
      <c r="H102" s="463"/>
      <c r="I102" s="463"/>
      <c r="J102" s="464">
        <v>0</v>
      </c>
      <c r="K102" s="465"/>
      <c r="L102" s="466" t="s">
        <v>674</v>
      </c>
      <c r="M102" s="467" t="s">
        <v>675</v>
      </c>
      <c r="N102" s="468"/>
      <c r="O102" s="468"/>
      <c r="P102" s="463"/>
      <c r="Q102" s="482"/>
      <c r="R102" s="463"/>
      <c r="S102" s="463"/>
      <c r="T102" s="463"/>
      <c r="U102" s="463"/>
      <c r="V102" s="463"/>
      <c r="W102" s="463"/>
      <c r="X102" s="483"/>
      <c r="Y102" s="465"/>
      <c r="Z102" s="463"/>
      <c r="AA102" s="468"/>
      <c r="AB102" s="483"/>
      <c r="AC102" s="472"/>
      <c r="AD102" s="468"/>
      <c r="AE102" s="483"/>
      <c r="AF102" s="473">
        <v>117</v>
      </c>
      <c r="AG102" s="483"/>
      <c r="AH102" s="483"/>
      <c r="AI102" s="491"/>
      <c r="AJ102" s="482"/>
      <c r="AK102" s="463"/>
      <c r="AL102" s="463"/>
      <c r="AM102" s="463"/>
      <c r="AN102" s="463"/>
      <c r="AO102" s="463"/>
      <c r="AP102" s="463"/>
      <c r="AQ102" s="475"/>
      <c r="AR102" s="476" t="s">
        <v>674</v>
      </c>
      <c r="AS102" s="490"/>
      <c r="AT102" s="490"/>
      <c r="AU102" s="475"/>
      <c r="AV102" s="475"/>
      <c r="AW102" s="475"/>
      <c r="AX102" s="475"/>
      <c r="AY102" s="478"/>
      <c r="AZ102" s="479" t="s">
        <v>674</v>
      </c>
      <c r="BA102" s="479" t="s">
        <v>674</v>
      </c>
      <c r="BB102" s="480" t="s">
        <v>674</v>
      </c>
      <c r="BC102" s="481">
        <v>4</v>
      </c>
      <c r="BD102" s="457" t="s">
        <v>674</v>
      </c>
      <c r="BE102" s="482"/>
      <c r="BF102" s="483"/>
      <c r="BG102" s="482"/>
      <c r="BH102" s="483"/>
      <c r="BI102" s="482"/>
      <c r="BJ102" s="483"/>
      <c r="BK102" s="482"/>
    </row>
    <row r="104" spans="1:63" ht="18" customHeight="1">
      <c r="F104" s="440">
        <v>1</v>
      </c>
      <c r="G104" s="440">
        <v>2</v>
      </c>
      <c r="H104" s="440">
        <v>3</v>
      </c>
      <c r="I104" s="440">
        <v>4</v>
      </c>
      <c r="J104" s="440">
        <v>5</v>
      </c>
      <c r="K104" s="440">
        <v>6</v>
      </c>
      <c r="L104" s="440">
        <v>7</v>
      </c>
      <c r="M104" s="440">
        <v>8</v>
      </c>
      <c r="N104" s="440">
        <v>9</v>
      </c>
      <c r="O104" s="440">
        <v>10</v>
      </c>
      <c r="P104" s="440">
        <v>11</v>
      </c>
      <c r="Q104" s="440">
        <v>12</v>
      </c>
      <c r="R104" s="440">
        <v>13</v>
      </c>
      <c r="S104" s="440">
        <v>14</v>
      </c>
      <c r="T104" s="440">
        <v>15</v>
      </c>
      <c r="U104" s="440">
        <v>16</v>
      </c>
      <c r="V104" s="440">
        <v>17</v>
      </c>
      <c r="W104" s="440">
        <v>18</v>
      </c>
      <c r="X104" s="440">
        <v>19</v>
      </c>
      <c r="Y104" s="440">
        <v>20</v>
      </c>
      <c r="Z104" s="440">
        <v>21</v>
      </c>
      <c r="AA104" s="440">
        <v>22</v>
      </c>
      <c r="AB104" s="440">
        <v>23</v>
      </c>
      <c r="AC104" s="440">
        <v>24</v>
      </c>
      <c r="AD104" s="440">
        <v>25</v>
      </c>
      <c r="AE104" s="440">
        <v>26</v>
      </c>
      <c r="AF104" s="440">
        <v>27</v>
      </c>
      <c r="AG104" s="440">
        <v>28</v>
      </c>
      <c r="AH104" s="440">
        <v>29</v>
      </c>
      <c r="AI104" s="440">
        <v>30</v>
      </c>
      <c r="AJ104" s="440">
        <v>31</v>
      </c>
      <c r="AK104" s="440">
        <v>32</v>
      </c>
      <c r="AL104" s="440">
        <v>33</v>
      </c>
      <c r="AM104" s="440">
        <v>34</v>
      </c>
      <c r="AN104" s="440">
        <v>35</v>
      </c>
      <c r="AO104" s="440">
        <v>36</v>
      </c>
      <c r="AP104" s="440">
        <v>37</v>
      </c>
      <c r="AQ104" s="440">
        <v>38</v>
      </c>
      <c r="AR104" s="440">
        <v>39</v>
      </c>
      <c r="AS104" s="440">
        <v>40</v>
      </c>
      <c r="AT104" s="440">
        <v>41</v>
      </c>
      <c r="AU104" s="440">
        <v>42</v>
      </c>
      <c r="AV104" s="440">
        <v>43</v>
      </c>
      <c r="AW104" s="440">
        <v>44</v>
      </c>
      <c r="AX104" s="440">
        <v>45</v>
      </c>
      <c r="AY104" s="440">
        <v>46</v>
      </c>
      <c r="AZ104" s="440">
        <v>47</v>
      </c>
      <c r="BA104" s="440">
        <v>48</v>
      </c>
      <c r="BB104" s="440">
        <v>49</v>
      </c>
      <c r="BC104" s="440">
        <v>50</v>
      </c>
      <c r="BD104" s="440">
        <v>51</v>
      </c>
      <c r="BE104" s="440">
        <v>52</v>
      </c>
      <c r="BF104" s="440">
        <v>53</v>
      </c>
      <c r="BG104" s="440">
        <v>54</v>
      </c>
      <c r="BH104" s="440">
        <v>55</v>
      </c>
      <c r="BI104" s="440">
        <v>56</v>
      </c>
      <c r="BJ104" s="440">
        <v>57</v>
      </c>
      <c r="BK104" s="440">
        <v>58</v>
      </c>
    </row>
  </sheetData>
  <mergeCells count="1">
    <mergeCell ref="B1:T1"/>
  </mergeCells>
  <phoneticPr fontId="5" type="noConversion"/>
  <conditionalFormatting sqref="M3:M102 AQ3:AQ102 AM7:AP7 H4:H9 H12 R8:AE9 AE13 R3:AD7 R10:AD13 R14:AE102 G4:G27 AG4:AH102 K3:K102">
    <cfRule type="cellIs" priority="3268" stopIfTrue="1" operator="between">
      <formula>1</formula>
      <formula>24</formula>
    </cfRule>
  </conditionalFormatting>
  <conditionalFormatting sqref="M33:M102 K32:K102 X32:X102 AG32:AH102 AB32:AB102 AE32:AE102">
    <cfRule type="cellIs" priority="3267" stopIfTrue="1" operator="between">
      <formula>1</formula>
      <formula>24</formula>
    </cfRule>
  </conditionalFormatting>
  <conditionalFormatting sqref="BF3:BF102">
    <cfRule type="cellIs" priority="3266" stopIfTrue="1" operator="between">
      <formula>1</formula>
      <formula>24</formula>
    </cfRule>
  </conditionalFormatting>
  <conditionalFormatting sqref="BH3">
    <cfRule type="cellIs" priority="3265" stopIfTrue="1" operator="between">
      <formula>1</formula>
      <formula>24</formula>
    </cfRule>
  </conditionalFormatting>
  <conditionalFormatting sqref="BJ3">
    <cfRule type="cellIs" priority="3264" stopIfTrue="1" operator="between">
      <formula>1</formula>
      <formula>24</formula>
    </cfRule>
  </conditionalFormatting>
  <conditionalFormatting sqref="BH3:BH102">
    <cfRule type="cellIs" priority="3263" stopIfTrue="1" operator="between">
      <formula>1</formula>
      <formula>24</formula>
    </cfRule>
  </conditionalFormatting>
  <conditionalFormatting sqref="BJ3:BJ102">
    <cfRule type="cellIs" priority="3262" stopIfTrue="1" operator="between">
      <formula>1</formula>
      <formula>24</formula>
    </cfRule>
  </conditionalFormatting>
  <conditionalFormatting sqref="BJ3">
    <cfRule type="cellIs" priority="3261" stopIfTrue="1" operator="between">
      <formula>1</formula>
      <formula>24</formula>
    </cfRule>
  </conditionalFormatting>
  <conditionalFormatting sqref="BH3">
    <cfRule type="cellIs" priority="3260" stopIfTrue="1" operator="between">
      <formula>1</formula>
      <formula>24</formula>
    </cfRule>
  </conditionalFormatting>
  <conditionalFormatting sqref="R5:R13">
    <cfRule type="cellIs" priority="3259" stopIfTrue="1" operator="between">
      <formula>1</formula>
      <formula>24</formula>
    </cfRule>
  </conditionalFormatting>
  <conditionalFormatting sqref="S5:S13">
    <cfRule type="cellIs" priority="3258" stopIfTrue="1" operator="between">
      <formula>1</formula>
      <formula>24</formula>
    </cfRule>
  </conditionalFormatting>
  <conditionalFormatting sqref="T5:T13">
    <cfRule type="cellIs" priority="3257" stopIfTrue="1" operator="between">
      <formula>1</formula>
      <formula>24</formula>
    </cfRule>
  </conditionalFormatting>
  <conditionalFormatting sqref="U11 U13">
    <cfRule type="cellIs" priority="3256" stopIfTrue="1" operator="between">
      <formula>1</formula>
      <formula>24</formula>
    </cfRule>
  </conditionalFormatting>
  <conditionalFormatting sqref="V5:W13">
    <cfRule type="cellIs" priority="3255" stopIfTrue="1" operator="between">
      <formula>1</formula>
      <formula>24</formula>
    </cfRule>
  </conditionalFormatting>
  <conditionalFormatting sqref="X5:X11">
    <cfRule type="cellIs" priority="3254" stopIfTrue="1" operator="between">
      <formula>1</formula>
      <formula>24</formula>
    </cfRule>
  </conditionalFormatting>
  <conditionalFormatting sqref="Y5:AA11">
    <cfRule type="cellIs" priority="3253" stopIfTrue="1" operator="between">
      <formula>1</formula>
      <formula>24</formula>
    </cfRule>
  </conditionalFormatting>
  <conditionalFormatting sqref="Y13:Z13">
    <cfRule type="cellIs" priority="3252" stopIfTrue="1" operator="between">
      <formula>1</formula>
      <formula>24</formula>
    </cfRule>
  </conditionalFormatting>
  <conditionalFormatting sqref="AB5:AB11">
    <cfRule type="cellIs" priority="3251" stopIfTrue="1" operator="between">
      <formula>1</formula>
      <formula>24</formula>
    </cfRule>
  </conditionalFormatting>
  <conditionalFormatting sqref="AC3:AC13">
    <cfRule type="cellIs" priority="3250" stopIfTrue="1" operator="between">
      <formula>1</formula>
      <formula>24</formula>
    </cfRule>
  </conditionalFormatting>
  <conditionalFormatting sqref="AC4">
    <cfRule type="cellIs" priority="3249" stopIfTrue="1" operator="between">
      <formula>1</formula>
      <formula>24</formula>
    </cfRule>
  </conditionalFormatting>
  <conditionalFormatting sqref="AC4">
    <cfRule type="cellIs" priority="3248" stopIfTrue="1" operator="between">
      <formula>1</formula>
      <formula>24</formula>
    </cfRule>
  </conditionalFormatting>
  <conditionalFormatting sqref="AC4">
    <cfRule type="cellIs" priority="3247" stopIfTrue="1" operator="between">
      <formula>1</formula>
      <formula>24</formula>
    </cfRule>
  </conditionalFormatting>
  <conditionalFormatting sqref="AD3:AD13">
    <cfRule type="cellIs" priority="3246" stopIfTrue="1" operator="between">
      <formula>1</formula>
      <formula>24</formula>
    </cfRule>
  </conditionalFormatting>
  <conditionalFormatting sqref="AD4">
    <cfRule type="cellIs" priority="3245" stopIfTrue="1" operator="between">
      <formula>1</formula>
      <formula>24</formula>
    </cfRule>
  </conditionalFormatting>
  <conditionalFormatting sqref="AD4">
    <cfRule type="cellIs" priority="3244" stopIfTrue="1" operator="between">
      <formula>1</formula>
      <formula>24</formula>
    </cfRule>
  </conditionalFormatting>
  <conditionalFormatting sqref="AD4">
    <cfRule type="cellIs" priority="3243" stopIfTrue="1" operator="between">
      <formula>1</formula>
      <formula>24</formula>
    </cfRule>
  </conditionalFormatting>
  <conditionalFormatting sqref="AE3:AE13">
    <cfRule type="cellIs" priority="3242" stopIfTrue="1" operator="between">
      <formula>1</formula>
      <formula>24</formula>
    </cfRule>
  </conditionalFormatting>
  <conditionalFormatting sqref="AG4">
    <cfRule type="cellIs" priority="3241" stopIfTrue="1" operator="between">
      <formula>1</formula>
      <formula>24</formula>
    </cfRule>
  </conditionalFormatting>
  <conditionalFormatting sqref="AH4">
    <cfRule type="cellIs" priority="3240" stopIfTrue="1" operator="between">
      <formula>1</formula>
      <formula>24</formula>
    </cfRule>
  </conditionalFormatting>
  <conditionalFormatting sqref="AG3">
    <cfRule type="cellIs" priority="3239" stopIfTrue="1" operator="between">
      <formula>1</formula>
      <formula>24</formula>
    </cfRule>
  </conditionalFormatting>
  <conditionalFormatting sqref="AH3">
    <cfRule type="cellIs" priority="3238" stopIfTrue="1" operator="between">
      <formula>1</formula>
      <formula>24</formula>
    </cfRule>
  </conditionalFormatting>
  <conditionalFormatting sqref="AG5:AH13">
    <cfRule type="cellIs" priority="3237" stopIfTrue="1" operator="between">
      <formula>1</formula>
      <formula>24</formula>
    </cfRule>
  </conditionalFormatting>
  <conditionalFormatting sqref="AG5:AH5">
    <cfRule type="cellIs" priority="3236" stopIfTrue="1" operator="between">
      <formula>1</formula>
      <formula>24</formula>
    </cfRule>
  </conditionalFormatting>
  <conditionalFormatting sqref="AG6">
    <cfRule type="cellIs" priority="3235" stopIfTrue="1" operator="between">
      <formula>1</formula>
      <formula>24</formula>
    </cfRule>
  </conditionalFormatting>
  <conditionalFormatting sqref="AH6">
    <cfRule type="cellIs" priority="3234" stopIfTrue="1" operator="between">
      <formula>1</formula>
      <formula>24</formula>
    </cfRule>
  </conditionalFormatting>
  <conditionalFormatting sqref="AG8:AH8">
    <cfRule type="cellIs" priority="3233" stopIfTrue="1" operator="between">
      <formula>1</formula>
      <formula>24</formula>
    </cfRule>
  </conditionalFormatting>
  <conditionalFormatting sqref="AB8">
    <cfRule type="cellIs" priority="3232" stopIfTrue="1" operator="between">
      <formula>1</formula>
      <formula>24</formula>
    </cfRule>
  </conditionalFormatting>
  <conditionalFormatting sqref="U8">
    <cfRule type="cellIs" priority="3231" stopIfTrue="1" operator="between">
      <formula>1</formula>
      <formula>24</formula>
    </cfRule>
  </conditionalFormatting>
  <conditionalFormatting sqref="Y3:Y13">
    <cfRule type="cellIs" priority="3230" stopIfTrue="1" operator="between">
      <formula>1</formula>
      <formula>24</formula>
    </cfRule>
  </conditionalFormatting>
  <conditionalFormatting sqref="AG7:AH7">
    <cfRule type="cellIs" priority="3229" stopIfTrue="1" operator="between">
      <formula>1</formula>
      <formula>24</formula>
    </cfRule>
  </conditionalFormatting>
  <conditionalFormatting sqref="AB9">
    <cfRule type="cellIs" priority="3228" stopIfTrue="1" operator="between">
      <formula>1</formula>
      <formula>24</formula>
    </cfRule>
  </conditionalFormatting>
  <conditionalFormatting sqref="AG9:AH9">
    <cfRule type="cellIs" priority="3227" stopIfTrue="1" operator="between">
      <formula>1</formula>
      <formula>24</formula>
    </cfRule>
  </conditionalFormatting>
  <conditionalFormatting sqref="AB10">
    <cfRule type="cellIs" priority="3226" stopIfTrue="1" operator="between">
      <formula>1</formula>
      <formula>24</formula>
    </cfRule>
  </conditionalFormatting>
  <conditionalFormatting sqref="AG10:AH10">
    <cfRule type="cellIs" priority="3225" stopIfTrue="1" operator="between">
      <formula>1</formula>
      <formula>24</formula>
    </cfRule>
  </conditionalFormatting>
  <conditionalFormatting sqref="AB11">
    <cfRule type="cellIs" priority="3224" stopIfTrue="1" operator="between">
      <formula>1</formula>
      <formula>24</formula>
    </cfRule>
  </conditionalFormatting>
  <conditionalFormatting sqref="AA11">
    <cfRule type="cellIs" priority="3223" stopIfTrue="1" operator="between">
      <formula>1</formula>
      <formula>24</formula>
    </cfRule>
  </conditionalFormatting>
  <conditionalFormatting sqref="AG11">
    <cfRule type="cellIs" priority="3222" stopIfTrue="1" operator="between">
      <formula>1</formula>
      <formula>24</formula>
    </cfRule>
  </conditionalFormatting>
  <conditionalFormatting sqref="AG11">
    <cfRule type="cellIs" priority="3221" stopIfTrue="1" operator="between">
      <formula>1</formula>
      <formula>24</formula>
    </cfRule>
  </conditionalFormatting>
  <conditionalFormatting sqref="AH11">
    <cfRule type="cellIs" priority="3220" stopIfTrue="1" operator="between">
      <formula>1</formula>
      <formula>24</formula>
    </cfRule>
  </conditionalFormatting>
  <conditionalFormatting sqref="X12">
    <cfRule type="cellIs" priority="3219" stopIfTrue="1" operator="between">
      <formula>1</formula>
      <formula>24</formula>
    </cfRule>
  </conditionalFormatting>
  <conditionalFormatting sqref="AB12">
    <cfRule type="cellIs" priority="3218" stopIfTrue="1" operator="between">
      <formula>1</formula>
      <formula>24</formula>
    </cfRule>
  </conditionalFormatting>
  <conditionalFormatting sqref="Y12">
    <cfRule type="cellIs" priority="3217" stopIfTrue="1" operator="between">
      <formula>1</formula>
      <formula>24</formula>
    </cfRule>
  </conditionalFormatting>
  <conditionalFormatting sqref="AG12">
    <cfRule type="cellIs" priority="3216" stopIfTrue="1" operator="between">
      <formula>1</formula>
      <formula>24</formula>
    </cfRule>
  </conditionalFormatting>
  <conditionalFormatting sqref="AH12">
    <cfRule type="cellIs" priority="3215" stopIfTrue="1" operator="between">
      <formula>1</formula>
      <formula>24</formula>
    </cfRule>
  </conditionalFormatting>
  <conditionalFormatting sqref="X4">
    <cfRule type="cellIs" priority="3214" stopIfTrue="1" operator="between">
      <formula>1</formula>
      <formula>24</formula>
    </cfRule>
  </conditionalFormatting>
  <conditionalFormatting sqref="AB4">
    <cfRule type="cellIs" priority="3213" stopIfTrue="1" operator="between">
      <formula>1</formula>
      <formula>24</formula>
    </cfRule>
  </conditionalFormatting>
  <conditionalFormatting sqref="AG13:AH13">
    <cfRule type="cellIs" priority="3212" stopIfTrue="1" operator="between">
      <formula>1</formula>
      <formula>24</formula>
    </cfRule>
  </conditionalFormatting>
  <conditionalFormatting sqref="AG13:AH13">
    <cfRule type="cellIs" priority="3211" stopIfTrue="1" operator="between">
      <formula>1</formula>
      <formula>24</formula>
    </cfRule>
  </conditionalFormatting>
  <conditionalFormatting sqref="K9">
    <cfRule type="cellIs" priority="3210" stopIfTrue="1" operator="between">
      <formula>1</formula>
      <formula>24</formula>
    </cfRule>
  </conditionalFormatting>
  <conditionalFormatting sqref="K8">
    <cfRule type="cellIs" priority="3209" stopIfTrue="1" operator="between">
      <formula>1</formula>
      <formula>24</formula>
    </cfRule>
  </conditionalFormatting>
  <conditionalFormatting sqref="U10 U12">
    <cfRule type="cellIs" priority="3208" stopIfTrue="1" operator="between">
      <formula>1</formula>
      <formula>24</formula>
    </cfRule>
  </conditionalFormatting>
  <conditionalFormatting sqref="Y12:Z12">
    <cfRule type="cellIs" priority="3207" stopIfTrue="1" operator="between">
      <formula>1</formula>
      <formula>24</formula>
    </cfRule>
  </conditionalFormatting>
  <conditionalFormatting sqref="AB7">
    <cfRule type="cellIs" priority="3206" stopIfTrue="1" operator="between">
      <formula>1</formula>
      <formula>24</formula>
    </cfRule>
  </conditionalFormatting>
  <conditionalFormatting sqref="U7">
    <cfRule type="cellIs" priority="3205" stopIfTrue="1" operator="between">
      <formula>1</formula>
      <formula>24</formula>
    </cfRule>
  </conditionalFormatting>
  <conditionalFormatting sqref="AB8">
    <cfRule type="cellIs" priority="3204" stopIfTrue="1" operator="between">
      <formula>1</formula>
      <formula>24</formula>
    </cfRule>
  </conditionalFormatting>
  <conditionalFormatting sqref="AB9">
    <cfRule type="cellIs" priority="3203" stopIfTrue="1" operator="between">
      <formula>1</formula>
      <formula>24</formula>
    </cfRule>
  </conditionalFormatting>
  <conditionalFormatting sqref="AB10">
    <cfRule type="cellIs" priority="3202" stopIfTrue="1" operator="between">
      <formula>1</formula>
      <formula>24</formula>
    </cfRule>
  </conditionalFormatting>
  <conditionalFormatting sqref="AA10">
    <cfRule type="cellIs" priority="3201" stopIfTrue="1" operator="between">
      <formula>1</formula>
      <formula>24</formula>
    </cfRule>
  </conditionalFormatting>
  <conditionalFormatting sqref="X11">
    <cfRule type="cellIs" priority="3200" stopIfTrue="1" operator="between">
      <formula>1</formula>
      <formula>24</formula>
    </cfRule>
  </conditionalFormatting>
  <conditionalFormatting sqref="AB11">
    <cfRule type="cellIs" priority="3199" stopIfTrue="1" operator="between">
      <formula>1</formula>
      <formula>24</formula>
    </cfRule>
  </conditionalFormatting>
  <conditionalFormatting sqref="Y11">
    <cfRule type="cellIs" priority="3198" stopIfTrue="1" operator="between">
      <formula>1</formula>
      <formula>24</formula>
    </cfRule>
  </conditionalFormatting>
  <conditionalFormatting sqref="AG4:AH4">
    <cfRule type="cellIs" priority="3197" stopIfTrue="1" operator="between">
      <formula>1</formula>
      <formula>24</formula>
    </cfRule>
  </conditionalFormatting>
  <conditionalFormatting sqref="AG5">
    <cfRule type="cellIs" priority="3196" stopIfTrue="1" operator="between">
      <formula>1</formula>
      <formula>24</formula>
    </cfRule>
  </conditionalFormatting>
  <conditionalFormatting sqref="AH5">
    <cfRule type="cellIs" priority="3195" stopIfTrue="1" operator="between">
      <formula>1</formula>
      <formula>24</formula>
    </cfRule>
  </conditionalFormatting>
  <conditionalFormatting sqref="AG7:AH7">
    <cfRule type="cellIs" priority="3194" stopIfTrue="1" operator="between">
      <formula>1</formula>
      <formula>24</formula>
    </cfRule>
  </conditionalFormatting>
  <conditionalFormatting sqref="AG6:AH6">
    <cfRule type="cellIs" priority="3193" stopIfTrue="1" operator="between">
      <formula>1</formula>
      <formula>24</formula>
    </cfRule>
  </conditionalFormatting>
  <conditionalFormatting sqref="AG8:AH8">
    <cfRule type="cellIs" priority="3192" stopIfTrue="1" operator="between">
      <formula>1</formula>
      <formula>24</formula>
    </cfRule>
  </conditionalFormatting>
  <conditionalFormatting sqref="AG9:AH9">
    <cfRule type="cellIs" priority="3191" stopIfTrue="1" operator="between">
      <formula>1</formula>
      <formula>24</formula>
    </cfRule>
  </conditionalFormatting>
  <conditionalFormatting sqref="AG10">
    <cfRule type="cellIs" priority="3190" stopIfTrue="1" operator="between">
      <formula>1</formula>
      <formula>24</formula>
    </cfRule>
  </conditionalFormatting>
  <conditionalFormatting sqref="AG10">
    <cfRule type="cellIs" priority="3189" stopIfTrue="1" operator="between">
      <formula>1</formula>
      <formula>24</formula>
    </cfRule>
  </conditionalFormatting>
  <conditionalFormatting sqref="AH10">
    <cfRule type="cellIs" priority="3188" stopIfTrue="1" operator="between">
      <formula>1</formula>
      <formula>24</formula>
    </cfRule>
  </conditionalFormatting>
  <conditionalFormatting sqref="AG11">
    <cfRule type="cellIs" priority="3187" stopIfTrue="1" operator="between">
      <formula>1</formula>
      <formula>24</formula>
    </cfRule>
  </conditionalFormatting>
  <conditionalFormatting sqref="AH11">
    <cfRule type="cellIs" priority="3186" stopIfTrue="1" operator="between">
      <formula>1</formula>
      <formula>24</formula>
    </cfRule>
  </conditionalFormatting>
  <conditionalFormatting sqref="AG12:AH12">
    <cfRule type="cellIs" priority="3185" stopIfTrue="1" operator="between">
      <formula>1</formula>
      <formula>24</formula>
    </cfRule>
  </conditionalFormatting>
  <conditionalFormatting sqref="AG12:AH12">
    <cfRule type="cellIs" priority="3184" stopIfTrue="1" operator="between">
      <formula>1</formula>
      <formula>24</formula>
    </cfRule>
  </conditionalFormatting>
  <conditionalFormatting sqref="K8">
    <cfRule type="cellIs" priority="3183" stopIfTrue="1" operator="between">
      <formula>1</formula>
      <formula>24</formula>
    </cfRule>
  </conditionalFormatting>
  <conditionalFormatting sqref="K7">
    <cfRule type="cellIs" priority="3182" stopIfTrue="1" operator="between">
      <formula>1</formula>
      <formula>24</formula>
    </cfRule>
  </conditionalFormatting>
  <conditionalFormatting sqref="U10">
    <cfRule type="cellIs" priority="3181" stopIfTrue="1" operator="between">
      <formula>1</formula>
      <formula>24</formula>
    </cfRule>
  </conditionalFormatting>
  <conditionalFormatting sqref="AB7">
    <cfRule type="cellIs" priority="3180" stopIfTrue="1" operator="between">
      <formula>1</formula>
      <formula>24</formula>
    </cfRule>
  </conditionalFormatting>
  <conditionalFormatting sqref="U7">
    <cfRule type="cellIs" priority="3179" stopIfTrue="1" operator="between">
      <formula>1</formula>
      <formula>24</formula>
    </cfRule>
  </conditionalFormatting>
  <conditionalFormatting sqref="AB8">
    <cfRule type="cellIs" priority="3178" stopIfTrue="1" operator="between">
      <formula>1</formula>
      <formula>24</formula>
    </cfRule>
  </conditionalFormatting>
  <conditionalFormatting sqref="AB9">
    <cfRule type="cellIs" priority="3177" stopIfTrue="1" operator="between">
      <formula>1</formula>
      <formula>24</formula>
    </cfRule>
  </conditionalFormatting>
  <conditionalFormatting sqref="AB10">
    <cfRule type="cellIs" priority="3176" stopIfTrue="1" operator="between">
      <formula>1</formula>
      <formula>24</formula>
    </cfRule>
  </conditionalFormatting>
  <conditionalFormatting sqref="AA10">
    <cfRule type="cellIs" priority="3175" stopIfTrue="1" operator="between">
      <formula>1</formula>
      <formula>24</formula>
    </cfRule>
  </conditionalFormatting>
  <conditionalFormatting sqref="X11">
    <cfRule type="cellIs" priority="3174" stopIfTrue="1" operator="between">
      <formula>1</formula>
      <formula>24</formula>
    </cfRule>
  </conditionalFormatting>
  <conditionalFormatting sqref="AB11">
    <cfRule type="cellIs" priority="3173" stopIfTrue="1" operator="between">
      <formula>1</formula>
      <formula>24</formula>
    </cfRule>
  </conditionalFormatting>
  <conditionalFormatting sqref="Y11">
    <cfRule type="cellIs" priority="3172" stopIfTrue="1" operator="between">
      <formula>1</formula>
      <formula>24</formula>
    </cfRule>
  </conditionalFormatting>
  <conditionalFormatting sqref="U9 U11">
    <cfRule type="cellIs" priority="3171" stopIfTrue="1" operator="between">
      <formula>1</formula>
      <formula>24</formula>
    </cfRule>
  </conditionalFormatting>
  <conditionalFormatting sqref="Y11:Z11">
    <cfRule type="cellIs" priority="3170" stopIfTrue="1" operator="between">
      <formula>1</formula>
      <formula>24</formula>
    </cfRule>
  </conditionalFormatting>
  <conditionalFormatting sqref="AB6">
    <cfRule type="cellIs" priority="3169" stopIfTrue="1" operator="between">
      <formula>1</formula>
      <formula>24</formula>
    </cfRule>
  </conditionalFormatting>
  <conditionalFormatting sqref="U6">
    <cfRule type="cellIs" priority="3168" stopIfTrue="1" operator="between">
      <formula>1</formula>
      <formula>24</formula>
    </cfRule>
  </conditionalFormatting>
  <conditionalFormatting sqref="AB7">
    <cfRule type="cellIs" priority="3167" stopIfTrue="1" operator="between">
      <formula>1</formula>
      <formula>24</formula>
    </cfRule>
  </conditionalFormatting>
  <conditionalFormatting sqref="AB8">
    <cfRule type="cellIs" priority="3166" stopIfTrue="1" operator="between">
      <formula>1</formula>
      <formula>24</formula>
    </cfRule>
  </conditionalFormatting>
  <conditionalFormatting sqref="AB9">
    <cfRule type="cellIs" priority="3165" stopIfTrue="1" operator="between">
      <formula>1</formula>
      <formula>24</formula>
    </cfRule>
  </conditionalFormatting>
  <conditionalFormatting sqref="AA9">
    <cfRule type="cellIs" priority="3164" stopIfTrue="1" operator="between">
      <formula>1</formula>
      <formula>24</formula>
    </cfRule>
  </conditionalFormatting>
  <conditionalFormatting sqref="X10">
    <cfRule type="cellIs" priority="3163" stopIfTrue="1" operator="between">
      <formula>1</formula>
      <formula>24</formula>
    </cfRule>
  </conditionalFormatting>
  <conditionalFormatting sqref="AB10">
    <cfRule type="cellIs" priority="3162" stopIfTrue="1" operator="between">
      <formula>1</formula>
      <formula>24</formula>
    </cfRule>
  </conditionalFormatting>
  <conditionalFormatting sqref="Y10">
    <cfRule type="cellIs" priority="3161" stopIfTrue="1" operator="between">
      <formula>1</formula>
      <formula>24</formula>
    </cfRule>
  </conditionalFormatting>
  <conditionalFormatting sqref="AG7:AH7">
    <cfRule type="cellIs" priority="3160" stopIfTrue="1" operator="between">
      <formula>1</formula>
      <formula>24</formula>
    </cfRule>
  </conditionalFormatting>
  <conditionalFormatting sqref="AG6:AH6">
    <cfRule type="cellIs" priority="3159" stopIfTrue="1" operator="between">
      <formula>1</formula>
      <formula>24</formula>
    </cfRule>
  </conditionalFormatting>
  <conditionalFormatting sqref="AG8:AH8">
    <cfRule type="cellIs" priority="3158" stopIfTrue="1" operator="between">
      <formula>1</formula>
      <formula>24</formula>
    </cfRule>
  </conditionalFormatting>
  <conditionalFormatting sqref="AG9:AH9">
    <cfRule type="cellIs" priority="3157" stopIfTrue="1" operator="between">
      <formula>1</formula>
      <formula>24</formula>
    </cfRule>
  </conditionalFormatting>
  <conditionalFormatting sqref="AG10">
    <cfRule type="cellIs" priority="3156" stopIfTrue="1" operator="between">
      <formula>1</formula>
      <formula>24</formula>
    </cfRule>
  </conditionalFormatting>
  <conditionalFormatting sqref="AG10">
    <cfRule type="cellIs" priority="3155" stopIfTrue="1" operator="between">
      <formula>1</formula>
      <formula>24</formula>
    </cfRule>
  </conditionalFormatting>
  <conditionalFormatting sqref="AH10">
    <cfRule type="cellIs" priority="3154" stopIfTrue="1" operator="between">
      <formula>1</formula>
      <formula>24</formula>
    </cfRule>
  </conditionalFormatting>
  <conditionalFormatting sqref="AG11">
    <cfRule type="cellIs" priority="3153" stopIfTrue="1" operator="between">
      <formula>1</formula>
      <formula>24</formula>
    </cfRule>
  </conditionalFormatting>
  <conditionalFormatting sqref="AH11">
    <cfRule type="cellIs" priority="3152" stopIfTrue="1" operator="between">
      <formula>1</formula>
      <formula>24</formula>
    </cfRule>
  </conditionalFormatting>
  <conditionalFormatting sqref="AG6:AH6">
    <cfRule type="cellIs" priority="3151" stopIfTrue="1" operator="between">
      <formula>1</formula>
      <formula>24</formula>
    </cfRule>
  </conditionalFormatting>
  <conditionalFormatting sqref="AG7:AH7">
    <cfRule type="cellIs" priority="3150" stopIfTrue="1" operator="between">
      <formula>1</formula>
      <formula>24</formula>
    </cfRule>
  </conditionalFormatting>
  <conditionalFormatting sqref="AG8:AH8">
    <cfRule type="cellIs" priority="3149" stopIfTrue="1" operator="between">
      <formula>1</formula>
      <formula>24</formula>
    </cfRule>
  </conditionalFormatting>
  <conditionalFormatting sqref="AG9">
    <cfRule type="cellIs" priority="3148" stopIfTrue="1" operator="between">
      <formula>1</formula>
      <formula>24</formula>
    </cfRule>
  </conditionalFormatting>
  <conditionalFormatting sqref="AG9">
    <cfRule type="cellIs" priority="3147" stopIfTrue="1" operator="between">
      <formula>1</formula>
      <formula>24</formula>
    </cfRule>
  </conditionalFormatting>
  <conditionalFormatting sqref="AH9">
    <cfRule type="cellIs" priority="3146" stopIfTrue="1" operator="between">
      <formula>1</formula>
      <formula>24</formula>
    </cfRule>
  </conditionalFormatting>
  <conditionalFormatting sqref="AG10">
    <cfRule type="cellIs" priority="3145" stopIfTrue="1" operator="between">
      <formula>1</formula>
      <formula>24</formula>
    </cfRule>
  </conditionalFormatting>
  <conditionalFormatting sqref="AH10">
    <cfRule type="cellIs" priority="3144" stopIfTrue="1" operator="between">
      <formula>1</formula>
      <formula>24</formula>
    </cfRule>
  </conditionalFormatting>
  <conditionalFormatting sqref="AG11:AH11">
    <cfRule type="cellIs" priority="3143" stopIfTrue="1" operator="between">
      <formula>1</formula>
      <formula>24</formula>
    </cfRule>
  </conditionalFormatting>
  <conditionalFormatting sqref="AG11:AH11">
    <cfRule type="cellIs" priority="3142" stopIfTrue="1" operator="between">
      <formula>1</formula>
      <formula>24</formula>
    </cfRule>
  </conditionalFormatting>
  <conditionalFormatting sqref="Z12:AA12">
    <cfRule type="cellIs" priority="3141" stopIfTrue="1" operator="between">
      <formula>1</formula>
      <formula>24</formula>
    </cfRule>
  </conditionalFormatting>
  <conditionalFormatting sqref="AB12">
    <cfRule type="cellIs" priority="3140" stopIfTrue="1" operator="between">
      <formula>1</formula>
      <formula>24</formula>
    </cfRule>
  </conditionalFormatting>
  <conditionalFormatting sqref="Y12">
    <cfRule type="cellIs" priority="3139" stopIfTrue="1" operator="between">
      <formula>1</formula>
      <formula>24</formula>
    </cfRule>
  </conditionalFormatting>
  <conditionalFormatting sqref="X4:X19">
    <cfRule type="cellIs" priority="3138" stopIfTrue="1" operator="between">
      <formula>1</formula>
      <formula>24</formula>
    </cfRule>
  </conditionalFormatting>
  <conditionalFormatting sqref="AB4:AB20">
    <cfRule type="cellIs" priority="3137" stopIfTrue="1" operator="between">
      <formula>1</formula>
      <formula>24</formula>
    </cfRule>
  </conditionalFormatting>
  <conditionalFormatting sqref="V12">
    <cfRule type="cellIs" priority="3136" stopIfTrue="1" operator="between">
      <formula>1</formula>
      <formula>24</formula>
    </cfRule>
  </conditionalFormatting>
  <conditionalFormatting sqref="V12">
    <cfRule type="cellIs" priority="3135" stopIfTrue="1" operator="between">
      <formula>1</formula>
      <formula>24</formula>
    </cfRule>
  </conditionalFormatting>
  <conditionalFormatting sqref="R5:AD11">
    <cfRule type="cellIs" priority="3134" stopIfTrue="1" operator="between">
      <formula>1</formula>
      <formula>24</formula>
    </cfRule>
  </conditionalFormatting>
  <conditionalFormatting sqref="R5:R11">
    <cfRule type="cellIs" priority="3133" stopIfTrue="1" operator="between">
      <formula>1</formula>
      <formula>24</formula>
    </cfRule>
  </conditionalFormatting>
  <conditionalFormatting sqref="S5:S11">
    <cfRule type="cellIs" priority="3132" stopIfTrue="1" operator="between">
      <formula>1</formula>
      <formula>24</formula>
    </cfRule>
  </conditionalFormatting>
  <conditionalFormatting sqref="T5:T11">
    <cfRule type="cellIs" priority="3131" stopIfTrue="1" operator="between">
      <formula>1</formula>
      <formula>24</formula>
    </cfRule>
  </conditionalFormatting>
  <conditionalFormatting sqref="U10">
    <cfRule type="cellIs" priority="3130" stopIfTrue="1" operator="between">
      <formula>1</formula>
      <formula>24</formula>
    </cfRule>
  </conditionalFormatting>
  <conditionalFormatting sqref="V5:W11">
    <cfRule type="cellIs" priority="3129" stopIfTrue="1" operator="between">
      <formula>1</formula>
      <formula>24</formula>
    </cfRule>
  </conditionalFormatting>
  <conditionalFormatting sqref="X5:X10">
    <cfRule type="cellIs" priority="3128" stopIfTrue="1" operator="between">
      <formula>1</formula>
      <formula>24</formula>
    </cfRule>
  </conditionalFormatting>
  <conditionalFormatting sqref="Y5:AA10">
    <cfRule type="cellIs" priority="3127" stopIfTrue="1" operator="between">
      <formula>1</formula>
      <formula>24</formula>
    </cfRule>
  </conditionalFormatting>
  <conditionalFormatting sqref="AB5:AB10">
    <cfRule type="cellIs" priority="3126" stopIfTrue="1" operator="between">
      <formula>1</formula>
      <formula>24</formula>
    </cfRule>
  </conditionalFormatting>
  <conditionalFormatting sqref="AC5:AC11">
    <cfRule type="cellIs" priority="3125" stopIfTrue="1" operator="between">
      <formula>1</formula>
      <formula>24</formula>
    </cfRule>
  </conditionalFormatting>
  <conditionalFormatting sqref="AD5:AD11">
    <cfRule type="cellIs" priority="3124" stopIfTrue="1" operator="between">
      <formula>1</formula>
      <formula>24</formula>
    </cfRule>
  </conditionalFormatting>
  <conditionalFormatting sqref="AE5:AE11">
    <cfRule type="cellIs" priority="3123" stopIfTrue="1" operator="between">
      <formula>1</formula>
      <formula>24</formula>
    </cfRule>
  </conditionalFormatting>
  <conditionalFormatting sqref="AB7">
    <cfRule type="cellIs" priority="3122" stopIfTrue="1" operator="between">
      <formula>1</formula>
      <formula>24</formula>
    </cfRule>
  </conditionalFormatting>
  <conditionalFormatting sqref="U7">
    <cfRule type="cellIs" priority="3121" stopIfTrue="1" operator="between">
      <formula>1</formula>
      <formula>24</formula>
    </cfRule>
  </conditionalFormatting>
  <conditionalFormatting sqref="Y5:Y11">
    <cfRule type="cellIs" priority="3120" stopIfTrue="1" operator="between">
      <formula>1</formula>
      <formula>24</formula>
    </cfRule>
  </conditionalFormatting>
  <conditionalFormatting sqref="AB8">
    <cfRule type="cellIs" priority="3119" stopIfTrue="1" operator="between">
      <formula>1</formula>
      <formula>24</formula>
    </cfRule>
  </conditionalFormatting>
  <conditionalFormatting sqref="AB9">
    <cfRule type="cellIs" priority="3118" stopIfTrue="1" operator="between">
      <formula>1</formula>
      <formula>24</formula>
    </cfRule>
  </conditionalFormatting>
  <conditionalFormatting sqref="AB10">
    <cfRule type="cellIs" priority="3117" stopIfTrue="1" operator="between">
      <formula>1</formula>
      <formula>24</formula>
    </cfRule>
  </conditionalFormatting>
  <conditionalFormatting sqref="AA10">
    <cfRule type="cellIs" priority="3116" stopIfTrue="1" operator="between">
      <formula>1</formula>
      <formula>24</formula>
    </cfRule>
  </conditionalFormatting>
  <conditionalFormatting sqref="X11">
    <cfRule type="cellIs" priority="3115" stopIfTrue="1" operator="between">
      <formula>1</formula>
      <formula>24</formula>
    </cfRule>
  </conditionalFormatting>
  <conditionalFormatting sqref="AB11">
    <cfRule type="cellIs" priority="3114" stopIfTrue="1" operator="between">
      <formula>1</formula>
      <formula>24</formula>
    </cfRule>
  </conditionalFormatting>
  <conditionalFormatting sqref="Y11">
    <cfRule type="cellIs" priority="3113" stopIfTrue="1" operator="between">
      <formula>1</formula>
      <formula>24</formula>
    </cfRule>
  </conditionalFormatting>
  <conditionalFormatting sqref="U9 U11">
    <cfRule type="cellIs" priority="3112" stopIfTrue="1" operator="between">
      <formula>1</formula>
      <formula>24</formula>
    </cfRule>
  </conditionalFormatting>
  <conditionalFormatting sqref="Y11:Z11">
    <cfRule type="cellIs" priority="3111" stopIfTrue="1" operator="between">
      <formula>1</formula>
      <formula>24</formula>
    </cfRule>
  </conditionalFormatting>
  <conditionalFormatting sqref="AB6">
    <cfRule type="cellIs" priority="3110" stopIfTrue="1" operator="between">
      <formula>1</formula>
      <formula>24</formula>
    </cfRule>
  </conditionalFormatting>
  <conditionalFormatting sqref="U6">
    <cfRule type="cellIs" priority="3109" stopIfTrue="1" operator="between">
      <formula>1</formula>
      <formula>24</formula>
    </cfRule>
  </conditionalFormatting>
  <conditionalFormatting sqref="AB7">
    <cfRule type="cellIs" priority="3108" stopIfTrue="1" operator="between">
      <formula>1</formula>
      <formula>24</formula>
    </cfRule>
  </conditionalFormatting>
  <conditionalFormatting sqref="AB8">
    <cfRule type="cellIs" priority="3107" stopIfTrue="1" operator="between">
      <formula>1</formula>
      <formula>24</formula>
    </cfRule>
  </conditionalFormatting>
  <conditionalFormatting sqref="AB9">
    <cfRule type="cellIs" priority="3106" stopIfTrue="1" operator="between">
      <formula>1</formula>
      <formula>24</formula>
    </cfRule>
  </conditionalFormatting>
  <conditionalFormatting sqref="AA9">
    <cfRule type="cellIs" priority="3105" stopIfTrue="1" operator="between">
      <formula>1</formula>
      <formula>24</formula>
    </cfRule>
  </conditionalFormatting>
  <conditionalFormatting sqref="X10">
    <cfRule type="cellIs" priority="3104" stopIfTrue="1" operator="between">
      <formula>1</formula>
      <formula>24</formula>
    </cfRule>
  </conditionalFormatting>
  <conditionalFormatting sqref="AB10">
    <cfRule type="cellIs" priority="3103" stopIfTrue="1" operator="between">
      <formula>1</formula>
      <formula>24</formula>
    </cfRule>
  </conditionalFormatting>
  <conditionalFormatting sqref="Y10">
    <cfRule type="cellIs" priority="3102" stopIfTrue="1" operator="between">
      <formula>1</formula>
      <formula>24</formula>
    </cfRule>
  </conditionalFormatting>
  <conditionalFormatting sqref="AD12">
    <cfRule type="cellIs" priority="3101" stopIfTrue="1" operator="between">
      <formula>1</formula>
      <formula>24</formula>
    </cfRule>
  </conditionalFormatting>
  <conditionalFormatting sqref="AD12">
    <cfRule type="cellIs" priority="3100" stopIfTrue="1" operator="between">
      <formula>1</formula>
      <formula>24</formula>
    </cfRule>
  </conditionalFormatting>
  <conditionalFormatting sqref="R13">
    <cfRule type="cellIs" priority="3099" stopIfTrue="1" operator="between">
      <formula>1</formula>
      <formula>24</formula>
    </cfRule>
  </conditionalFormatting>
  <conditionalFormatting sqref="R13">
    <cfRule type="cellIs" priority="3098" stopIfTrue="1" operator="between">
      <formula>1</formula>
      <formula>24</formula>
    </cfRule>
  </conditionalFormatting>
  <conditionalFormatting sqref="R13">
    <cfRule type="cellIs" priority="3097" stopIfTrue="1" operator="between">
      <formula>1</formula>
      <formula>24</formula>
    </cfRule>
  </conditionalFormatting>
  <conditionalFormatting sqref="R13">
    <cfRule type="cellIs" priority="3096" stopIfTrue="1" operator="between">
      <formula>1</formula>
      <formula>24</formula>
    </cfRule>
  </conditionalFormatting>
  <conditionalFormatting sqref="S13:AE13">
    <cfRule type="cellIs" priority="3095" stopIfTrue="1" operator="between">
      <formula>1</formula>
      <formula>24</formula>
    </cfRule>
  </conditionalFormatting>
  <conditionalFormatting sqref="AE13 X13 AB13">
    <cfRule type="cellIs" priority="3094" stopIfTrue="1" operator="between">
      <formula>1</formula>
      <formula>24</formula>
    </cfRule>
  </conditionalFormatting>
  <conditionalFormatting sqref="U13:W13">
    <cfRule type="cellIs" priority="3093" stopIfTrue="1" operator="between">
      <formula>1</formula>
      <formula>24</formula>
    </cfRule>
  </conditionalFormatting>
  <conditionalFormatting sqref="AC13">
    <cfRule type="cellIs" priority="3092" stopIfTrue="1" operator="between">
      <formula>1</formula>
      <formula>24</formula>
    </cfRule>
  </conditionalFormatting>
  <conditionalFormatting sqref="AD13">
    <cfRule type="cellIs" priority="3091" stopIfTrue="1" operator="between">
      <formula>1</formula>
      <formula>24</formula>
    </cfRule>
  </conditionalFormatting>
  <conditionalFormatting sqref="AD13">
    <cfRule type="cellIs" priority="3090" stopIfTrue="1" operator="between">
      <formula>1</formula>
      <formula>24</formula>
    </cfRule>
  </conditionalFormatting>
  <conditionalFormatting sqref="AE13">
    <cfRule type="cellIs" priority="3089" stopIfTrue="1" operator="between">
      <formula>1</formula>
      <formula>24</formula>
    </cfRule>
  </conditionalFormatting>
  <conditionalFormatting sqref="X13">
    <cfRule type="cellIs" priority="3088" stopIfTrue="1" operator="between">
      <formula>1</formula>
      <formula>24</formula>
    </cfRule>
  </conditionalFormatting>
  <conditionalFormatting sqref="X13">
    <cfRule type="cellIs" priority="3087" stopIfTrue="1" operator="between">
      <formula>1</formula>
      <formula>24</formula>
    </cfRule>
  </conditionalFormatting>
  <conditionalFormatting sqref="X13">
    <cfRule type="cellIs" priority="3086" stopIfTrue="1" operator="between">
      <formula>1</formula>
      <formula>24</formula>
    </cfRule>
  </conditionalFormatting>
  <conditionalFormatting sqref="X13">
    <cfRule type="cellIs" priority="3085" stopIfTrue="1" operator="between">
      <formula>1</formula>
      <formula>24</formula>
    </cfRule>
  </conditionalFormatting>
  <conditionalFormatting sqref="X13">
    <cfRule type="cellIs" priority="3084" stopIfTrue="1" operator="between">
      <formula>1</formula>
      <formula>24</formula>
    </cfRule>
  </conditionalFormatting>
  <conditionalFormatting sqref="X13">
    <cfRule type="cellIs" priority="3083" stopIfTrue="1" operator="between">
      <formula>1</formula>
      <formula>24</formula>
    </cfRule>
  </conditionalFormatting>
  <conditionalFormatting sqref="X13">
    <cfRule type="cellIs" priority="3082" stopIfTrue="1" operator="between">
      <formula>1</formula>
      <formula>24</formula>
    </cfRule>
  </conditionalFormatting>
  <conditionalFormatting sqref="X13">
    <cfRule type="cellIs" priority="3081" stopIfTrue="1" operator="between">
      <formula>1</formula>
      <formula>24</formula>
    </cfRule>
  </conditionalFormatting>
  <conditionalFormatting sqref="X13">
    <cfRule type="cellIs" priority="3080" stopIfTrue="1" operator="between">
      <formula>1</formula>
      <formula>24</formula>
    </cfRule>
  </conditionalFormatting>
  <conditionalFormatting sqref="X13">
    <cfRule type="cellIs" priority="3079" stopIfTrue="1" operator="between">
      <formula>1</formula>
      <formula>24</formula>
    </cfRule>
  </conditionalFormatting>
  <conditionalFormatting sqref="X13">
    <cfRule type="cellIs" priority="3078" stopIfTrue="1" operator="between">
      <formula>1</formula>
      <formula>24</formula>
    </cfRule>
  </conditionalFormatting>
  <conditionalFormatting sqref="X13">
    <cfRule type="cellIs" priority="3077" stopIfTrue="1" operator="between">
      <formula>1</formula>
      <formula>24</formula>
    </cfRule>
  </conditionalFormatting>
  <conditionalFormatting sqref="X13">
    <cfRule type="cellIs" priority="3076" stopIfTrue="1" operator="between">
      <formula>1</formula>
      <formula>24</formula>
    </cfRule>
  </conditionalFormatting>
  <conditionalFormatting sqref="X13">
    <cfRule type="cellIs" priority="3075" stopIfTrue="1" operator="between">
      <formula>1</formula>
      <formula>24</formula>
    </cfRule>
  </conditionalFormatting>
  <conditionalFormatting sqref="AB13">
    <cfRule type="cellIs" priority="3074" stopIfTrue="1" operator="between">
      <formula>1</formula>
      <formula>24</formula>
    </cfRule>
  </conditionalFormatting>
  <conditionalFormatting sqref="AB13">
    <cfRule type="cellIs" priority="3073" stopIfTrue="1" operator="between">
      <formula>1</formula>
      <formula>24</formula>
    </cfRule>
  </conditionalFormatting>
  <conditionalFormatting sqref="AB13">
    <cfRule type="cellIs" priority="3072" stopIfTrue="1" operator="between">
      <formula>1</formula>
      <formula>24</formula>
    </cfRule>
  </conditionalFormatting>
  <conditionalFormatting sqref="AB13">
    <cfRule type="cellIs" priority="3071" stopIfTrue="1" operator="between">
      <formula>1</formula>
      <formula>24</formula>
    </cfRule>
  </conditionalFormatting>
  <conditionalFormatting sqref="AB13">
    <cfRule type="cellIs" priority="3070" stopIfTrue="1" operator="between">
      <formula>1</formula>
      <formula>24</formula>
    </cfRule>
  </conditionalFormatting>
  <conditionalFormatting sqref="AB13">
    <cfRule type="cellIs" priority="3069" stopIfTrue="1" operator="between">
      <formula>1</formula>
      <formula>24</formula>
    </cfRule>
  </conditionalFormatting>
  <conditionalFormatting sqref="AB13">
    <cfRule type="cellIs" priority="3068" stopIfTrue="1" operator="between">
      <formula>1</formula>
      <formula>24</formula>
    </cfRule>
  </conditionalFormatting>
  <conditionalFormatting sqref="AB13">
    <cfRule type="cellIs" priority="3067" stopIfTrue="1" operator="between">
      <formula>1</formula>
      <formula>24</formula>
    </cfRule>
  </conditionalFormatting>
  <conditionalFormatting sqref="AB13">
    <cfRule type="cellIs" priority="3066" stopIfTrue="1" operator="between">
      <formula>1</formula>
      <formula>24</formula>
    </cfRule>
  </conditionalFormatting>
  <conditionalFormatting sqref="AB13">
    <cfRule type="cellIs" priority="3065" stopIfTrue="1" operator="between">
      <formula>1</formula>
      <formula>24</formula>
    </cfRule>
  </conditionalFormatting>
  <conditionalFormatting sqref="AB13">
    <cfRule type="cellIs" priority="3064" stopIfTrue="1" operator="between">
      <formula>1</formula>
      <formula>24</formula>
    </cfRule>
  </conditionalFormatting>
  <conditionalFormatting sqref="AB13">
    <cfRule type="cellIs" priority="3063" stopIfTrue="1" operator="between">
      <formula>1</formula>
      <formula>24</formula>
    </cfRule>
  </conditionalFormatting>
  <conditionalFormatting sqref="AB13">
    <cfRule type="cellIs" priority="3062" stopIfTrue="1" operator="between">
      <formula>1</formula>
      <formula>24</formula>
    </cfRule>
  </conditionalFormatting>
  <conditionalFormatting sqref="AB13">
    <cfRule type="cellIs" priority="3061" stopIfTrue="1" operator="between">
      <formula>1</formula>
      <formula>24</formula>
    </cfRule>
  </conditionalFormatting>
  <conditionalFormatting sqref="X13">
    <cfRule type="cellIs" priority="3060" stopIfTrue="1" operator="between">
      <formula>1</formula>
      <formula>24</formula>
    </cfRule>
  </conditionalFormatting>
  <conditionalFormatting sqref="X13">
    <cfRule type="cellIs" priority="3059" stopIfTrue="1" operator="between">
      <formula>1</formula>
      <formula>24</formula>
    </cfRule>
  </conditionalFormatting>
  <conditionalFormatting sqref="X13">
    <cfRule type="cellIs" priority="3058" stopIfTrue="1" operator="between">
      <formula>1</formula>
      <formula>24</formula>
    </cfRule>
  </conditionalFormatting>
  <conditionalFormatting sqref="X13">
    <cfRule type="cellIs" priority="3057" stopIfTrue="1" operator="between">
      <formula>1</formula>
      <formula>24</formula>
    </cfRule>
  </conditionalFormatting>
  <conditionalFormatting sqref="X13">
    <cfRule type="cellIs" priority="3056" stopIfTrue="1" operator="between">
      <formula>1</formula>
      <formula>24</formula>
    </cfRule>
  </conditionalFormatting>
  <conditionalFormatting sqref="X13">
    <cfRule type="cellIs" priority="3055" stopIfTrue="1" operator="between">
      <formula>1</formula>
      <formula>24</formula>
    </cfRule>
  </conditionalFormatting>
  <conditionalFormatting sqref="X13">
    <cfRule type="cellIs" priority="3054" stopIfTrue="1" operator="between">
      <formula>1</formula>
      <formula>24</formula>
    </cfRule>
  </conditionalFormatting>
  <conditionalFormatting sqref="X13">
    <cfRule type="cellIs" priority="3053" stopIfTrue="1" operator="between">
      <formula>1</formula>
      <formula>24</formula>
    </cfRule>
  </conditionalFormatting>
  <conditionalFormatting sqref="X13">
    <cfRule type="cellIs" priority="3052" stopIfTrue="1" operator="between">
      <formula>1</formula>
      <formula>24</formula>
    </cfRule>
  </conditionalFormatting>
  <conditionalFormatting sqref="X13">
    <cfRule type="cellIs" priority="3051" stopIfTrue="1" operator="between">
      <formula>1</formula>
      <formula>24</formula>
    </cfRule>
  </conditionalFormatting>
  <conditionalFormatting sqref="X13">
    <cfRule type="cellIs" priority="3050" stopIfTrue="1" operator="between">
      <formula>1</formula>
      <formula>24</formula>
    </cfRule>
  </conditionalFormatting>
  <conditionalFormatting sqref="X13">
    <cfRule type="cellIs" priority="3049" stopIfTrue="1" operator="between">
      <formula>1</formula>
      <formula>24</formula>
    </cfRule>
  </conditionalFormatting>
  <conditionalFormatting sqref="X13">
    <cfRule type="cellIs" priority="3048" stopIfTrue="1" operator="between">
      <formula>1</formula>
      <formula>24</formula>
    </cfRule>
  </conditionalFormatting>
  <conditionalFormatting sqref="X13">
    <cfRule type="cellIs" priority="3047" stopIfTrue="1" operator="between">
      <formula>1</formula>
      <formula>24</formula>
    </cfRule>
  </conditionalFormatting>
  <conditionalFormatting sqref="AB13">
    <cfRule type="cellIs" priority="3046" stopIfTrue="1" operator="between">
      <formula>1</formula>
      <formula>24</formula>
    </cfRule>
  </conditionalFormatting>
  <conditionalFormatting sqref="AB13">
    <cfRule type="cellIs" priority="3045" stopIfTrue="1" operator="between">
      <formula>1</formula>
      <formula>24</formula>
    </cfRule>
  </conditionalFormatting>
  <conditionalFormatting sqref="AB13">
    <cfRule type="cellIs" priority="3044" stopIfTrue="1" operator="between">
      <formula>1</formula>
      <formula>24</formula>
    </cfRule>
  </conditionalFormatting>
  <conditionalFormatting sqref="AB13">
    <cfRule type="cellIs" priority="3043" stopIfTrue="1" operator="between">
      <formula>1</formula>
      <formula>24</formula>
    </cfRule>
  </conditionalFormatting>
  <conditionalFormatting sqref="AB13">
    <cfRule type="cellIs" priority="3042" stopIfTrue="1" operator="between">
      <formula>1</formula>
      <formula>24</formula>
    </cfRule>
  </conditionalFormatting>
  <conditionalFormatting sqref="AB13">
    <cfRule type="cellIs" priority="3041" stopIfTrue="1" operator="between">
      <formula>1</formula>
      <formula>24</formula>
    </cfRule>
  </conditionalFormatting>
  <conditionalFormatting sqref="AB13">
    <cfRule type="cellIs" priority="3040" stopIfTrue="1" operator="between">
      <formula>1</formula>
      <formula>24</formula>
    </cfRule>
  </conditionalFormatting>
  <conditionalFormatting sqref="AB13">
    <cfRule type="cellIs" priority="3039" stopIfTrue="1" operator="between">
      <formula>1</formula>
      <formula>24</formula>
    </cfRule>
  </conditionalFormatting>
  <conditionalFormatting sqref="AB13">
    <cfRule type="cellIs" priority="3038" stopIfTrue="1" operator="between">
      <formula>1</formula>
      <formula>24</formula>
    </cfRule>
  </conditionalFormatting>
  <conditionalFormatting sqref="AB13">
    <cfRule type="cellIs" priority="3037" stopIfTrue="1" operator="between">
      <formula>1</formula>
      <formula>24</formula>
    </cfRule>
  </conditionalFormatting>
  <conditionalFormatting sqref="AB13">
    <cfRule type="cellIs" priority="3036" stopIfTrue="1" operator="between">
      <formula>1</formula>
      <formula>24</formula>
    </cfRule>
  </conditionalFormatting>
  <conditionalFormatting sqref="AB13">
    <cfRule type="cellIs" priority="3035" stopIfTrue="1" operator="between">
      <formula>1</formula>
      <formula>24</formula>
    </cfRule>
  </conditionalFormatting>
  <conditionalFormatting sqref="AB13">
    <cfRule type="cellIs" priority="3034" stopIfTrue="1" operator="between">
      <formula>1</formula>
      <formula>24</formula>
    </cfRule>
  </conditionalFormatting>
  <conditionalFormatting sqref="AB13">
    <cfRule type="cellIs" priority="3033" stopIfTrue="1" operator="between">
      <formula>1</formula>
      <formula>24</formula>
    </cfRule>
  </conditionalFormatting>
  <conditionalFormatting sqref="AC13">
    <cfRule type="cellIs" priority="3032" stopIfTrue="1" operator="between">
      <formula>1</formula>
      <formula>24</formula>
    </cfRule>
  </conditionalFormatting>
  <conditionalFormatting sqref="AC13">
    <cfRule type="cellIs" priority="3031" stopIfTrue="1" operator="between">
      <formula>1</formula>
      <formula>24</formula>
    </cfRule>
  </conditionalFormatting>
  <conditionalFormatting sqref="X13">
    <cfRule type="cellIs" priority="3030" stopIfTrue="1" operator="between">
      <formula>1</formula>
      <formula>24</formula>
    </cfRule>
  </conditionalFormatting>
  <conditionalFormatting sqref="X13">
    <cfRule type="cellIs" priority="3029" stopIfTrue="1" operator="between">
      <formula>1</formula>
      <formula>24</formula>
    </cfRule>
  </conditionalFormatting>
  <conditionalFormatting sqref="X13">
    <cfRule type="cellIs" priority="3028" stopIfTrue="1" operator="between">
      <formula>1</formula>
      <formula>24</formula>
    </cfRule>
  </conditionalFormatting>
  <conditionalFormatting sqref="X13">
    <cfRule type="cellIs" priority="3027" stopIfTrue="1" operator="between">
      <formula>1</formula>
      <formula>24</formula>
    </cfRule>
  </conditionalFormatting>
  <conditionalFormatting sqref="X13">
    <cfRule type="cellIs" priority="3026" stopIfTrue="1" operator="between">
      <formula>1</formula>
      <formula>24</formula>
    </cfRule>
  </conditionalFormatting>
  <conditionalFormatting sqref="X13">
    <cfRule type="cellIs" priority="3025" stopIfTrue="1" operator="between">
      <formula>1</formula>
      <formula>24</formula>
    </cfRule>
  </conditionalFormatting>
  <conditionalFormatting sqref="X13">
    <cfRule type="cellIs" priority="3024" stopIfTrue="1" operator="between">
      <formula>1</formula>
      <formula>24</formula>
    </cfRule>
  </conditionalFormatting>
  <conditionalFormatting sqref="X13">
    <cfRule type="cellIs" priority="3023" stopIfTrue="1" operator="between">
      <formula>1</formula>
      <formula>24</formula>
    </cfRule>
  </conditionalFormatting>
  <conditionalFormatting sqref="X13">
    <cfRule type="cellIs" priority="3022" stopIfTrue="1" operator="between">
      <formula>1</formula>
      <formula>24</formula>
    </cfRule>
  </conditionalFormatting>
  <conditionalFormatting sqref="X13">
    <cfRule type="cellIs" priority="3021" stopIfTrue="1" operator="between">
      <formula>1</formula>
      <formula>24</formula>
    </cfRule>
  </conditionalFormatting>
  <conditionalFormatting sqref="X13">
    <cfRule type="cellIs" priority="3020" stopIfTrue="1" operator="between">
      <formula>1</formula>
      <formula>24</formula>
    </cfRule>
  </conditionalFormatting>
  <conditionalFormatting sqref="X13">
    <cfRule type="cellIs" priority="3019" stopIfTrue="1" operator="between">
      <formula>1</formula>
      <formula>24</formula>
    </cfRule>
  </conditionalFormatting>
  <conditionalFormatting sqref="X13">
    <cfRule type="cellIs" priority="3018" stopIfTrue="1" operator="between">
      <formula>1</formula>
      <formula>24</formula>
    </cfRule>
  </conditionalFormatting>
  <conditionalFormatting sqref="X13">
    <cfRule type="cellIs" priority="3017" stopIfTrue="1" operator="between">
      <formula>1</formula>
      <formula>24</formula>
    </cfRule>
  </conditionalFormatting>
  <conditionalFormatting sqref="AB13">
    <cfRule type="cellIs" priority="3016" stopIfTrue="1" operator="between">
      <formula>1</formula>
      <formula>24</formula>
    </cfRule>
  </conditionalFormatting>
  <conditionalFormatting sqref="AB13">
    <cfRule type="cellIs" priority="3015" stopIfTrue="1" operator="between">
      <formula>1</formula>
      <formula>24</formula>
    </cfRule>
  </conditionalFormatting>
  <conditionalFormatting sqref="AB13">
    <cfRule type="cellIs" priority="3014" stopIfTrue="1" operator="between">
      <formula>1</formula>
      <formula>24</formula>
    </cfRule>
  </conditionalFormatting>
  <conditionalFormatting sqref="AB13">
    <cfRule type="cellIs" priority="3013" stopIfTrue="1" operator="between">
      <formula>1</formula>
      <formula>24</formula>
    </cfRule>
  </conditionalFormatting>
  <conditionalFormatting sqref="AB13">
    <cfRule type="cellIs" priority="3012" stopIfTrue="1" operator="between">
      <formula>1</formula>
      <formula>24</formula>
    </cfRule>
  </conditionalFormatting>
  <conditionalFormatting sqref="AB13">
    <cfRule type="cellIs" priority="3011" stopIfTrue="1" operator="between">
      <formula>1</formula>
      <formula>24</formula>
    </cfRule>
  </conditionalFormatting>
  <conditionalFormatting sqref="AB13">
    <cfRule type="cellIs" priority="3010" stopIfTrue="1" operator="between">
      <formula>1</formula>
      <formula>24</formula>
    </cfRule>
  </conditionalFormatting>
  <conditionalFormatting sqref="AB13">
    <cfRule type="cellIs" priority="3009" stopIfTrue="1" operator="between">
      <formula>1</formula>
      <formula>24</formula>
    </cfRule>
  </conditionalFormatting>
  <conditionalFormatting sqref="AB13">
    <cfRule type="cellIs" priority="3008" stopIfTrue="1" operator="between">
      <formula>1</formula>
      <formula>24</formula>
    </cfRule>
  </conditionalFormatting>
  <conditionalFormatting sqref="AB13">
    <cfRule type="cellIs" priority="3007" stopIfTrue="1" operator="between">
      <formula>1</formula>
      <formula>24</formula>
    </cfRule>
  </conditionalFormatting>
  <conditionalFormatting sqref="AB13">
    <cfRule type="cellIs" priority="3006" stopIfTrue="1" operator="between">
      <formula>1</formula>
      <formula>24</formula>
    </cfRule>
  </conditionalFormatting>
  <conditionalFormatting sqref="AB13">
    <cfRule type="cellIs" priority="3005" stopIfTrue="1" operator="between">
      <formula>1</formula>
      <formula>24</formula>
    </cfRule>
  </conditionalFormatting>
  <conditionalFormatting sqref="AB13">
    <cfRule type="cellIs" priority="3004" stopIfTrue="1" operator="between">
      <formula>1</formula>
      <formula>24</formula>
    </cfRule>
  </conditionalFormatting>
  <conditionalFormatting sqref="AB13">
    <cfRule type="cellIs" priority="3003" stopIfTrue="1" operator="between">
      <formula>1</formula>
      <formula>24</formula>
    </cfRule>
  </conditionalFormatting>
  <conditionalFormatting sqref="X13 AB13">
    <cfRule type="cellIs" priority="3002" stopIfTrue="1" operator="between">
      <formula>1</formula>
      <formula>24</formula>
    </cfRule>
  </conditionalFormatting>
  <conditionalFormatting sqref="AC13">
    <cfRule type="cellIs" priority="3001" stopIfTrue="1" operator="between">
      <formula>1</formula>
      <formula>24</formula>
    </cfRule>
  </conditionalFormatting>
  <conditionalFormatting sqref="AD13">
    <cfRule type="cellIs" priority="3000" stopIfTrue="1" operator="between">
      <formula>1</formula>
      <formula>24</formula>
    </cfRule>
  </conditionalFormatting>
  <conditionalFormatting sqref="AD13">
    <cfRule type="cellIs" priority="2999" stopIfTrue="1" operator="between">
      <formula>1</formula>
      <formula>24</formula>
    </cfRule>
  </conditionalFormatting>
  <conditionalFormatting sqref="X13">
    <cfRule type="cellIs" priority="2998" stopIfTrue="1" operator="between">
      <formula>1</formula>
      <formula>24</formula>
    </cfRule>
  </conditionalFormatting>
  <conditionalFormatting sqref="X13">
    <cfRule type="cellIs" priority="2997" stopIfTrue="1" operator="between">
      <formula>1</formula>
      <formula>24</formula>
    </cfRule>
  </conditionalFormatting>
  <conditionalFormatting sqref="X13">
    <cfRule type="cellIs" priority="2996" stopIfTrue="1" operator="between">
      <formula>1</formula>
      <formula>24</formula>
    </cfRule>
  </conditionalFormatting>
  <conditionalFormatting sqref="X13">
    <cfRule type="cellIs" priority="2995" stopIfTrue="1" operator="between">
      <formula>1</formula>
      <formula>24</formula>
    </cfRule>
  </conditionalFormatting>
  <conditionalFormatting sqref="X13">
    <cfRule type="cellIs" priority="2994" stopIfTrue="1" operator="between">
      <formula>1</formula>
      <formula>24</formula>
    </cfRule>
  </conditionalFormatting>
  <conditionalFormatting sqref="X13">
    <cfRule type="cellIs" priority="2993" stopIfTrue="1" operator="between">
      <formula>1</formula>
      <formula>24</formula>
    </cfRule>
  </conditionalFormatting>
  <conditionalFormatting sqref="X13">
    <cfRule type="cellIs" priority="2992" stopIfTrue="1" operator="between">
      <formula>1</formula>
      <formula>24</formula>
    </cfRule>
  </conditionalFormatting>
  <conditionalFormatting sqref="X13">
    <cfRule type="cellIs" priority="2991" stopIfTrue="1" operator="between">
      <formula>1</formula>
      <formula>24</formula>
    </cfRule>
  </conditionalFormatting>
  <conditionalFormatting sqref="X13">
    <cfRule type="cellIs" priority="2990" stopIfTrue="1" operator="between">
      <formula>1</formula>
      <formula>24</formula>
    </cfRule>
  </conditionalFormatting>
  <conditionalFormatting sqref="X13">
    <cfRule type="cellIs" priority="2989" stopIfTrue="1" operator="between">
      <formula>1</formula>
      <formula>24</formula>
    </cfRule>
  </conditionalFormatting>
  <conditionalFormatting sqref="X13">
    <cfRule type="cellIs" priority="2988" stopIfTrue="1" operator="between">
      <formula>1</formula>
      <formula>24</formula>
    </cfRule>
  </conditionalFormatting>
  <conditionalFormatting sqref="X13">
    <cfRule type="cellIs" priority="2987" stopIfTrue="1" operator="between">
      <formula>1</formula>
      <formula>24</formula>
    </cfRule>
  </conditionalFormatting>
  <conditionalFormatting sqref="X13">
    <cfRule type="cellIs" priority="2986" stopIfTrue="1" operator="between">
      <formula>1</formula>
      <formula>24</formula>
    </cfRule>
  </conditionalFormatting>
  <conditionalFormatting sqref="X13">
    <cfRule type="cellIs" priority="2985" stopIfTrue="1" operator="between">
      <formula>1</formula>
      <formula>24</formula>
    </cfRule>
  </conditionalFormatting>
  <conditionalFormatting sqref="AB13">
    <cfRule type="cellIs" priority="2984" stopIfTrue="1" operator="between">
      <formula>1</formula>
      <formula>24</formula>
    </cfRule>
  </conditionalFormatting>
  <conditionalFormatting sqref="AB13">
    <cfRule type="cellIs" priority="2983" stopIfTrue="1" operator="between">
      <formula>1</formula>
      <formula>24</formula>
    </cfRule>
  </conditionalFormatting>
  <conditionalFormatting sqref="AB13">
    <cfRule type="cellIs" priority="2982" stopIfTrue="1" operator="between">
      <formula>1</formula>
      <formula>24</formula>
    </cfRule>
  </conditionalFormatting>
  <conditionalFormatting sqref="AB13">
    <cfRule type="cellIs" priority="2981" stopIfTrue="1" operator="between">
      <formula>1</formula>
      <formula>24</formula>
    </cfRule>
  </conditionalFormatting>
  <conditionalFormatting sqref="AB13">
    <cfRule type="cellIs" priority="2980" stopIfTrue="1" operator="between">
      <formula>1</formula>
      <formula>24</formula>
    </cfRule>
  </conditionalFormatting>
  <conditionalFormatting sqref="AB13">
    <cfRule type="cellIs" priority="2979" stopIfTrue="1" operator="between">
      <formula>1</formula>
      <formula>24</formula>
    </cfRule>
  </conditionalFormatting>
  <conditionalFormatting sqref="AB13">
    <cfRule type="cellIs" priority="2978" stopIfTrue="1" operator="between">
      <formula>1</formula>
      <formula>24</formula>
    </cfRule>
  </conditionalFormatting>
  <conditionalFormatting sqref="AB13">
    <cfRule type="cellIs" priority="2977" stopIfTrue="1" operator="between">
      <formula>1</formula>
      <formula>24</formula>
    </cfRule>
  </conditionalFormatting>
  <conditionalFormatting sqref="AB13">
    <cfRule type="cellIs" priority="2976" stopIfTrue="1" operator="between">
      <formula>1</formula>
      <formula>24</formula>
    </cfRule>
  </conditionalFormatting>
  <conditionalFormatting sqref="AB13">
    <cfRule type="cellIs" priority="2975" stopIfTrue="1" operator="between">
      <formula>1</formula>
      <formula>24</formula>
    </cfRule>
  </conditionalFormatting>
  <conditionalFormatting sqref="AB13">
    <cfRule type="cellIs" priority="2974" stopIfTrue="1" operator="between">
      <formula>1</formula>
      <formula>24</formula>
    </cfRule>
  </conditionalFormatting>
  <conditionalFormatting sqref="AB13">
    <cfRule type="cellIs" priority="2973" stopIfTrue="1" operator="between">
      <formula>1</formula>
      <formula>24</formula>
    </cfRule>
  </conditionalFormatting>
  <conditionalFormatting sqref="AB13">
    <cfRule type="cellIs" priority="2972" stopIfTrue="1" operator="between">
      <formula>1</formula>
      <formula>24</formula>
    </cfRule>
  </conditionalFormatting>
  <conditionalFormatting sqref="AB13">
    <cfRule type="cellIs" priority="2971" stopIfTrue="1" operator="between">
      <formula>1</formula>
      <formula>24</formula>
    </cfRule>
  </conditionalFormatting>
  <conditionalFormatting sqref="X13 AB13">
    <cfRule type="cellIs" priority="2970" stopIfTrue="1" operator="between">
      <formula>1</formula>
      <formula>24</formula>
    </cfRule>
  </conditionalFormatting>
  <conditionalFormatting sqref="AC13">
    <cfRule type="cellIs" priority="2969" stopIfTrue="1" operator="between">
      <formula>1</formula>
      <formula>24</formula>
    </cfRule>
  </conditionalFormatting>
  <conditionalFormatting sqref="AD13">
    <cfRule type="cellIs" priority="2968" stopIfTrue="1" operator="between">
      <formula>1</formula>
      <formula>24</formula>
    </cfRule>
  </conditionalFormatting>
  <conditionalFormatting sqref="AD13">
    <cfRule type="cellIs" priority="2967" stopIfTrue="1" operator="between">
      <formula>1</formula>
      <formula>24</formula>
    </cfRule>
  </conditionalFormatting>
  <conditionalFormatting sqref="AC13">
    <cfRule type="cellIs" priority="2966" stopIfTrue="1" operator="between">
      <formula>1</formula>
      <formula>24</formula>
    </cfRule>
  </conditionalFormatting>
  <conditionalFormatting sqref="AD13">
    <cfRule type="cellIs" priority="2965" stopIfTrue="1" operator="between">
      <formula>1</formula>
      <formula>24</formula>
    </cfRule>
  </conditionalFormatting>
  <conditionalFormatting sqref="AD13">
    <cfRule type="cellIs" priority="2964" stopIfTrue="1" operator="between">
      <formula>1</formula>
      <formula>24</formula>
    </cfRule>
  </conditionalFormatting>
  <conditionalFormatting sqref="AD13">
    <cfRule type="cellIs" priority="2963" stopIfTrue="1" operator="between">
      <formula>1</formula>
      <formula>24</formula>
    </cfRule>
  </conditionalFormatting>
  <conditionalFormatting sqref="AD13">
    <cfRule type="cellIs" priority="2962" stopIfTrue="1" operator="between">
      <formula>1</formula>
      <formula>24</formula>
    </cfRule>
  </conditionalFormatting>
  <conditionalFormatting sqref="AD13">
    <cfRule type="cellIs" priority="2961" stopIfTrue="1" operator="between">
      <formula>1</formula>
      <formula>24</formula>
    </cfRule>
  </conditionalFormatting>
  <conditionalFormatting sqref="AD13">
    <cfRule type="cellIs" priority="2960" stopIfTrue="1" operator="between">
      <formula>1</formula>
      <formula>24</formula>
    </cfRule>
  </conditionalFormatting>
  <conditionalFormatting sqref="AD13">
    <cfRule type="cellIs" priority="2959" stopIfTrue="1" operator="between">
      <formula>1</formula>
      <formula>24</formula>
    </cfRule>
  </conditionalFormatting>
  <conditionalFormatting sqref="AD13">
    <cfRule type="cellIs" priority="2958" stopIfTrue="1" operator="between">
      <formula>1</formula>
      <formula>24</formula>
    </cfRule>
  </conditionalFormatting>
  <conditionalFormatting sqref="S13:W13 Y13:AE13">
    <cfRule type="cellIs" priority="2957" stopIfTrue="1" operator="between">
      <formula>1</formula>
      <formula>24</formula>
    </cfRule>
  </conditionalFormatting>
  <conditionalFormatting sqref="X13">
    <cfRule type="cellIs" priority="2956" stopIfTrue="1" operator="between">
      <formula>1</formula>
      <formula>24</formula>
    </cfRule>
  </conditionalFormatting>
  <conditionalFormatting sqref="AB13">
    <cfRule type="cellIs" priority="2955" stopIfTrue="1" operator="between">
      <formula>1</formula>
      <formula>24</formula>
    </cfRule>
  </conditionalFormatting>
  <conditionalFormatting sqref="X13">
    <cfRule type="cellIs" priority="2954" stopIfTrue="1" operator="between">
      <formula>1</formula>
      <formula>24</formula>
    </cfRule>
  </conditionalFormatting>
  <conditionalFormatting sqref="X13">
    <cfRule type="cellIs" priority="2953" stopIfTrue="1" operator="between">
      <formula>1</formula>
      <formula>24</formula>
    </cfRule>
  </conditionalFormatting>
  <conditionalFormatting sqref="X13">
    <cfRule type="cellIs" priority="2952" stopIfTrue="1" operator="between">
      <formula>1</formula>
      <formula>24</formula>
    </cfRule>
  </conditionalFormatting>
  <conditionalFormatting sqref="X13">
    <cfRule type="cellIs" priority="2951" stopIfTrue="1" operator="between">
      <formula>1</formula>
      <formula>24</formula>
    </cfRule>
  </conditionalFormatting>
  <conditionalFormatting sqref="X13">
    <cfRule type="cellIs" priority="2950" stopIfTrue="1" operator="between">
      <formula>1</formula>
      <formula>24</formula>
    </cfRule>
  </conditionalFormatting>
  <conditionalFormatting sqref="X13">
    <cfRule type="cellIs" priority="2949" stopIfTrue="1" operator="between">
      <formula>1</formula>
      <formula>24</formula>
    </cfRule>
  </conditionalFormatting>
  <conditionalFormatting sqref="X13">
    <cfRule type="cellIs" priority="2948" stopIfTrue="1" operator="between">
      <formula>1</formula>
      <formula>24</formula>
    </cfRule>
  </conditionalFormatting>
  <conditionalFormatting sqref="X13">
    <cfRule type="cellIs" priority="2947" stopIfTrue="1" operator="between">
      <formula>1</formula>
      <formula>24</formula>
    </cfRule>
  </conditionalFormatting>
  <conditionalFormatting sqref="X13">
    <cfRule type="cellIs" priority="2946" stopIfTrue="1" operator="between">
      <formula>1</formula>
      <formula>24</formula>
    </cfRule>
  </conditionalFormatting>
  <conditionalFormatting sqref="X13">
    <cfRule type="cellIs" priority="2945" stopIfTrue="1" operator="between">
      <formula>1</formula>
      <formula>24</formula>
    </cfRule>
  </conditionalFormatting>
  <conditionalFormatting sqref="X13">
    <cfRule type="cellIs" priority="2944" stopIfTrue="1" operator="between">
      <formula>1</formula>
      <formula>24</formula>
    </cfRule>
  </conditionalFormatting>
  <conditionalFormatting sqref="X13">
    <cfRule type="cellIs" priority="2943" stopIfTrue="1" operator="between">
      <formula>1</formula>
      <formula>24</formula>
    </cfRule>
  </conditionalFormatting>
  <conditionalFormatting sqref="X13">
    <cfRule type="cellIs" priority="2942" stopIfTrue="1" operator="between">
      <formula>1</formula>
      <formula>24</formula>
    </cfRule>
  </conditionalFormatting>
  <conditionalFormatting sqref="X13">
    <cfRule type="cellIs" priority="2941" stopIfTrue="1" operator="between">
      <formula>1</formula>
      <formula>24</formula>
    </cfRule>
  </conditionalFormatting>
  <conditionalFormatting sqref="X13">
    <cfRule type="cellIs" priority="2940" stopIfTrue="1" operator="between">
      <formula>1</formula>
      <formula>24</formula>
    </cfRule>
  </conditionalFormatting>
  <conditionalFormatting sqref="X13">
    <cfRule type="cellIs" priority="2939" stopIfTrue="1" operator="between">
      <formula>1</formula>
      <formula>24</formula>
    </cfRule>
  </conditionalFormatting>
  <conditionalFormatting sqref="X13">
    <cfRule type="cellIs" priority="2938" stopIfTrue="1" operator="between">
      <formula>1</formula>
      <formula>24</formula>
    </cfRule>
  </conditionalFormatting>
  <conditionalFormatting sqref="X13">
    <cfRule type="cellIs" priority="2937" stopIfTrue="1" operator="between">
      <formula>1</formula>
      <formula>24</formula>
    </cfRule>
  </conditionalFormatting>
  <conditionalFormatting sqref="X13">
    <cfRule type="cellIs" priority="2936" stopIfTrue="1" operator="between">
      <formula>1</formula>
      <formula>24</formula>
    </cfRule>
  </conditionalFormatting>
  <conditionalFormatting sqref="X13">
    <cfRule type="cellIs" priority="2935" stopIfTrue="1" operator="between">
      <formula>1</formula>
      <formula>24</formula>
    </cfRule>
  </conditionalFormatting>
  <conditionalFormatting sqref="X13">
    <cfRule type="cellIs" priority="2934" stopIfTrue="1" operator="between">
      <formula>1</formula>
      <formula>24</formula>
    </cfRule>
  </conditionalFormatting>
  <conditionalFormatting sqref="X13">
    <cfRule type="cellIs" priority="2933" stopIfTrue="1" operator="between">
      <formula>1</formula>
      <formula>24</formula>
    </cfRule>
  </conditionalFormatting>
  <conditionalFormatting sqref="X13">
    <cfRule type="cellIs" priority="2932" stopIfTrue="1" operator="between">
      <formula>1</formula>
      <formula>24</formula>
    </cfRule>
  </conditionalFormatting>
  <conditionalFormatting sqref="X13">
    <cfRule type="cellIs" priority="2931" stopIfTrue="1" operator="between">
      <formula>1</formula>
      <formula>24</formula>
    </cfRule>
  </conditionalFormatting>
  <conditionalFormatting sqref="X13">
    <cfRule type="cellIs" priority="2930" stopIfTrue="1" operator="between">
      <formula>1</formula>
      <formula>24</formula>
    </cfRule>
  </conditionalFormatting>
  <conditionalFormatting sqref="X13">
    <cfRule type="cellIs" priority="2929" stopIfTrue="1" operator="between">
      <formula>1</formula>
      <formula>24</formula>
    </cfRule>
  </conditionalFormatting>
  <conditionalFormatting sqref="X13">
    <cfRule type="cellIs" priority="2928" stopIfTrue="1" operator="between">
      <formula>1</formula>
      <formula>24</formula>
    </cfRule>
  </conditionalFormatting>
  <conditionalFormatting sqref="X13">
    <cfRule type="cellIs" priority="2927" stopIfTrue="1" operator="between">
      <formula>1</formula>
      <formula>24</formula>
    </cfRule>
  </conditionalFormatting>
  <conditionalFormatting sqref="X13">
    <cfRule type="cellIs" priority="2926" stopIfTrue="1" operator="between">
      <formula>1</formula>
      <formula>24</formula>
    </cfRule>
  </conditionalFormatting>
  <conditionalFormatting sqref="X13">
    <cfRule type="cellIs" priority="2925" stopIfTrue="1" operator="between">
      <formula>1</formula>
      <formula>24</formula>
    </cfRule>
  </conditionalFormatting>
  <conditionalFormatting sqref="X13">
    <cfRule type="cellIs" priority="2924" stopIfTrue="1" operator="between">
      <formula>1</formula>
      <formula>24</formula>
    </cfRule>
  </conditionalFormatting>
  <conditionalFormatting sqref="X13">
    <cfRule type="cellIs" priority="2923" stopIfTrue="1" operator="between">
      <formula>1</formula>
      <formula>24</formula>
    </cfRule>
  </conditionalFormatting>
  <conditionalFormatting sqref="X13">
    <cfRule type="cellIs" priority="2922" stopIfTrue="1" operator="between">
      <formula>1</formula>
      <formula>24</formula>
    </cfRule>
  </conditionalFormatting>
  <conditionalFormatting sqref="X13">
    <cfRule type="cellIs" priority="2921" stopIfTrue="1" operator="between">
      <formula>1</formula>
      <formula>24</formula>
    </cfRule>
  </conditionalFormatting>
  <conditionalFormatting sqref="X13">
    <cfRule type="cellIs" priority="2920" stopIfTrue="1" operator="between">
      <formula>1</formula>
      <formula>24</formula>
    </cfRule>
  </conditionalFormatting>
  <conditionalFormatting sqref="X13">
    <cfRule type="cellIs" priority="2919" stopIfTrue="1" operator="between">
      <formula>1</formula>
      <formula>24</formula>
    </cfRule>
  </conditionalFormatting>
  <conditionalFormatting sqref="X13">
    <cfRule type="cellIs" priority="2918" stopIfTrue="1" operator="between">
      <formula>1</formula>
      <formula>24</formula>
    </cfRule>
  </conditionalFormatting>
  <conditionalFormatting sqref="X13">
    <cfRule type="cellIs" priority="2917" stopIfTrue="1" operator="between">
      <formula>1</formula>
      <formula>24</formula>
    </cfRule>
  </conditionalFormatting>
  <conditionalFormatting sqref="X13">
    <cfRule type="cellIs" priority="2916" stopIfTrue="1" operator="between">
      <formula>1</formula>
      <formula>24</formula>
    </cfRule>
  </conditionalFormatting>
  <conditionalFormatting sqref="X13">
    <cfRule type="cellIs" priority="2915" stopIfTrue="1" operator="between">
      <formula>1</formula>
      <formula>24</formula>
    </cfRule>
  </conditionalFormatting>
  <conditionalFormatting sqref="X13">
    <cfRule type="cellIs" priority="2914" stopIfTrue="1" operator="between">
      <formula>1</formula>
      <formula>24</formula>
    </cfRule>
  </conditionalFormatting>
  <conditionalFormatting sqref="X13">
    <cfRule type="cellIs" priority="2913" stopIfTrue="1" operator="between">
      <formula>1</formula>
      <formula>24</formula>
    </cfRule>
  </conditionalFormatting>
  <conditionalFormatting sqref="X13">
    <cfRule type="cellIs" priority="2912" stopIfTrue="1" operator="between">
      <formula>1</formula>
      <formula>24</formula>
    </cfRule>
  </conditionalFormatting>
  <conditionalFormatting sqref="X13">
    <cfRule type="cellIs" priority="2911" stopIfTrue="1" operator="between">
      <formula>1</formula>
      <formula>24</formula>
    </cfRule>
  </conditionalFormatting>
  <conditionalFormatting sqref="X13">
    <cfRule type="cellIs" priority="2910" stopIfTrue="1" operator="between">
      <formula>1</formula>
      <formula>24</formula>
    </cfRule>
  </conditionalFormatting>
  <conditionalFormatting sqref="X13">
    <cfRule type="cellIs" priority="2909" stopIfTrue="1" operator="between">
      <formula>1</formula>
      <formula>24</formula>
    </cfRule>
  </conditionalFormatting>
  <conditionalFormatting sqref="X13">
    <cfRule type="cellIs" priority="2908" stopIfTrue="1" operator="between">
      <formula>1</formula>
      <formula>24</formula>
    </cfRule>
  </conditionalFormatting>
  <conditionalFormatting sqref="X13">
    <cfRule type="cellIs" priority="2907" stopIfTrue="1" operator="between">
      <formula>1</formula>
      <formula>24</formula>
    </cfRule>
  </conditionalFormatting>
  <conditionalFormatting sqref="X13">
    <cfRule type="cellIs" priority="2906" stopIfTrue="1" operator="between">
      <formula>1</formula>
      <formula>24</formula>
    </cfRule>
  </conditionalFormatting>
  <conditionalFormatting sqref="X13">
    <cfRule type="cellIs" priority="2905" stopIfTrue="1" operator="between">
      <formula>1</formula>
      <formula>24</formula>
    </cfRule>
  </conditionalFormatting>
  <conditionalFormatting sqref="X13">
    <cfRule type="cellIs" priority="2904" stopIfTrue="1" operator="between">
      <formula>1</formula>
      <formula>24</formula>
    </cfRule>
  </conditionalFormatting>
  <conditionalFormatting sqref="X13">
    <cfRule type="cellIs" priority="2903" stopIfTrue="1" operator="between">
      <formula>1</formula>
      <formula>24</formula>
    </cfRule>
  </conditionalFormatting>
  <conditionalFormatting sqref="X13">
    <cfRule type="cellIs" priority="2902" stopIfTrue="1" operator="between">
      <formula>1</formula>
      <formula>24</formula>
    </cfRule>
  </conditionalFormatting>
  <conditionalFormatting sqref="X13">
    <cfRule type="cellIs" priority="2901" stopIfTrue="1" operator="between">
      <formula>1</formula>
      <formula>24</formula>
    </cfRule>
  </conditionalFormatting>
  <conditionalFormatting sqref="X13">
    <cfRule type="cellIs" priority="2900" stopIfTrue="1" operator="between">
      <formula>1</formula>
      <formula>24</formula>
    </cfRule>
  </conditionalFormatting>
  <conditionalFormatting sqref="X13">
    <cfRule type="cellIs" priority="2899" stopIfTrue="1" operator="between">
      <formula>1</formula>
      <formula>24</formula>
    </cfRule>
  </conditionalFormatting>
  <conditionalFormatting sqref="X13">
    <cfRule type="cellIs" priority="2898" stopIfTrue="1" operator="between">
      <formula>1</formula>
      <formula>24</formula>
    </cfRule>
  </conditionalFormatting>
  <conditionalFormatting sqref="X13">
    <cfRule type="cellIs" priority="2897" stopIfTrue="1" operator="between">
      <formula>1</formula>
      <formula>24</formula>
    </cfRule>
  </conditionalFormatting>
  <conditionalFormatting sqref="X13">
    <cfRule type="cellIs" priority="2896" stopIfTrue="1" operator="between">
      <formula>1</formula>
      <formula>24</formula>
    </cfRule>
  </conditionalFormatting>
  <conditionalFormatting sqref="X13">
    <cfRule type="cellIs" priority="2895" stopIfTrue="1" operator="between">
      <formula>1</formula>
      <formula>24</formula>
    </cfRule>
  </conditionalFormatting>
  <conditionalFormatting sqref="X13">
    <cfRule type="cellIs" priority="2894" stopIfTrue="1" operator="between">
      <formula>1</formula>
      <formula>24</formula>
    </cfRule>
  </conditionalFormatting>
  <conditionalFormatting sqref="X13">
    <cfRule type="cellIs" priority="2893" stopIfTrue="1" operator="between">
      <formula>1</formula>
      <formula>24</formula>
    </cfRule>
  </conditionalFormatting>
  <conditionalFormatting sqref="X13">
    <cfRule type="cellIs" priority="2892" stopIfTrue="1" operator="between">
      <formula>1</formula>
      <formula>24</formula>
    </cfRule>
  </conditionalFormatting>
  <conditionalFormatting sqref="X13">
    <cfRule type="cellIs" priority="2891" stopIfTrue="1" operator="between">
      <formula>1</formula>
      <formula>24</formula>
    </cfRule>
  </conditionalFormatting>
  <conditionalFormatting sqref="X13">
    <cfRule type="cellIs" priority="2890" stopIfTrue="1" operator="between">
      <formula>1</formula>
      <formula>24</formula>
    </cfRule>
  </conditionalFormatting>
  <conditionalFormatting sqref="X13">
    <cfRule type="cellIs" priority="2889" stopIfTrue="1" operator="between">
      <formula>1</formula>
      <formula>24</formula>
    </cfRule>
  </conditionalFormatting>
  <conditionalFormatting sqref="X13">
    <cfRule type="cellIs" priority="2888" stopIfTrue="1" operator="between">
      <formula>1</formula>
      <formula>24</formula>
    </cfRule>
  </conditionalFormatting>
  <conditionalFormatting sqref="X13">
    <cfRule type="cellIs" priority="2887" stopIfTrue="1" operator="between">
      <formula>1</formula>
      <formula>24</formula>
    </cfRule>
  </conditionalFormatting>
  <conditionalFormatting sqref="X13">
    <cfRule type="cellIs" priority="2886" stopIfTrue="1" operator="between">
      <formula>1</formula>
      <formula>24</formula>
    </cfRule>
  </conditionalFormatting>
  <conditionalFormatting sqref="X13">
    <cfRule type="cellIs" priority="2885" stopIfTrue="1" operator="between">
      <formula>1</formula>
      <formula>24</formula>
    </cfRule>
  </conditionalFormatting>
  <conditionalFormatting sqref="X13">
    <cfRule type="cellIs" priority="2884" stopIfTrue="1" operator="between">
      <formula>1</formula>
      <formula>24</formula>
    </cfRule>
  </conditionalFormatting>
  <conditionalFormatting sqref="X13">
    <cfRule type="cellIs" priority="2883" stopIfTrue="1" operator="between">
      <formula>1</formula>
      <formula>24</formula>
    </cfRule>
  </conditionalFormatting>
  <conditionalFormatting sqref="X13">
    <cfRule type="cellIs" priority="2882" stopIfTrue="1" operator="between">
      <formula>1</formula>
      <formula>24</formula>
    </cfRule>
  </conditionalFormatting>
  <conditionalFormatting sqref="AB13">
    <cfRule type="cellIs" priority="2881" stopIfTrue="1" operator="between">
      <formula>1</formula>
      <formula>24</formula>
    </cfRule>
  </conditionalFormatting>
  <conditionalFormatting sqref="AB13">
    <cfRule type="cellIs" priority="2880" stopIfTrue="1" operator="between">
      <formula>1</formula>
      <formula>24</formula>
    </cfRule>
  </conditionalFormatting>
  <conditionalFormatting sqref="AB13">
    <cfRule type="cellIs" priority="2879" stopIfTrue="1" operator="between">
      <formula>1</formula>
      <formula>24</formula>
    </cfRule>
  </conditionalFormatting>
  <conditionalFormatting sqref="AB13">
    <cfRule type="cellIs" priority="2878" stopIfTrue="1" operator="between">
      <formula>1</formula>
      <formula>24</formula>
    </cfRule>
  </conditionalFormatting>
  <conditionalFormatting sqref="AB13">
    <cfRule type="cellIs" priority="2877" stopIfTrue="1" operator="between">
      <formula>1</formula>
      <formula>24</formula>
    </cfRule>
  </conditionalFormatting>
  <conditionalFormatting sqref="AB13">
    <cfRule type="cellIs" priority="2876" stopIfTrue="1" operator="between">
      <formula>1</formula>
      <formula>24</formula>
    </cfRule>
  </conditionalFormatting>
  <conditionalFormatting sqref="AB13">
    <cfRule type="cellIs" priority="2875" stopIfTrue="1" operator="between">
      <formula>1</formula>
      <formula>24</formula>
    </cfRule>
  </conditionalFormatting>
  <conditionalFormatting sqref="AB13">
    <cfRule type="cellIs" priority="2874" stopIfTrue="1" operator="between">
      <formula>1</formula>
      <formula>24</formula>
    </cfRule>
  </conditionalFormatting>
  <conditionalFormatting sqref="AB13">
    <cfRule type="cellIs" priority="2873" stopIfTrue="1" operator="between">
      <formula>1</formula>
      <formula>24</formula>
    </cfRule>
  </conditionalFormatting>
  <conditionalFormatting sqref="AB13">
    <cfRule type="cellIs" priority="2872" stopIfTrue="1" operator="between">
      <formula>1</formula>
      <formula>24</formula>
    </cfRule>
  </conditionalFormatting>
  <conditionalFormatting sqref="AB13">
    <cfRule type="cellIs" priority="2871" stopIfTrue="1" operator="between">
      <formula>1</formula>
      <formula>24</formula>
    </cfRule>
  </conditionalFormatting>
  <conditionalFormatting sqref="AB13">
    <cfRule type="cellIs" priority="2870" stopIfTrue="1" operator="between">
      <formula>1</formula>
      <formula>24</formula>
    </cfRule>
  </conditionalFormatting>
  <conditionalFormatting sqref="AB13">
    <cfRule type="cellIs" priority="2869" stopIfTrue="1" operator="between">
      <formula>1</formula>
      <formula>24</formula>
    </cfRule>
  </conditionalFormatting>
  <conditionalFormatting sqref="AB13">
    <cfRule type="cellIs" priority="2868" stopIfTrue="1" operator="between">
      <formula>1</formula>
      <formula>24</formula>
    </cfRule>
  </conditionalFormatting>
  <conditionalFormatting sqref="AB13">
    <cfRule type="cellIs" priority="2867" stopIfTrue="1" operator="between">
      <formula>1</formula>
      <formula>24</formula>
    </cfRule>
  </conditionalFormatting>
  <conditionalFormatting sqref="AB13">
    <cfRule type="cellIs" priority="2866" stopIfTrue="1" operator="between">
      <formula>1</formula>
      <formula>24</formula>
    </cfRule>
  </conditionalFormatting>
  <conditionalFormatting sqref="AB13">
    <cfRule type="cellIs" priority="2865" stopIfTrue="1" operator="between">
      <formula>1</formula>
      <formula>24</formula>
    </cfRule>
  </conditionalFormatting>
  <conditionalFormatting sqref="AB13">
    <cfRule type="cellIs" priority="2864" stopIfTrue="1" operator="between">
      <formula>1</formula>
      <formula>24</formula>
    </cfRule>
  </conditionalFormatting>
  <conditionalFormatting sqref="AB13">
    <cfRule type="cellIs" priority="2863" stopIfTrue="1" operator="between">
      <formula>1</formula>
      <formula>24</formula>
    </cfRule>
  </conditionalFormatting>
  <conditionalFormatting sqref="AB13">
    <cfRule type="cellIs" priority="2862" stopIfTrue="1" operator="between">
      <formula>1</formula>
      <formula>24</formula>
    </cfRule>
  </conditionalFormatting>
  <conditionalFormatting sqref="AB13">
    <cfRule type="cellIs" priority="2861" stopIfTrue="1" operator="between">
      <formula>1</formula>
      <formula>24</formula>
    </cfRule>
  </conditionalFormatting>
  <conditionalFormatting sqref="AB13">
    <cfRule type="cellIs" priority="2860" stopIfTrue="1" operator="between">
      <formula>1</formula>
      <formula>24</formula>
    </cfRule>
  </conditionalFormatting>
  <conditionalFormatting sqref="AB13">
    <cfRule type="cellIs" priority="2859" stopIfTrue="1" operator="between">
      <formula>1</formula>
      <formula>24</formula>
    </cfRule>
  </conditionalFormatting>
  <conditionalFormatting sqref="AB13">
    <cfRule type="cellIs" priority="2858" stopIfTrue="1" operator="between">
      <formula>1</formula>
      <formula>24</formula>
    </cfRule>
  </conditionalFormatting>
  <conditionalFormatting sqref="AB13">
    <cfRule type="cellIs" priority="2857" stopIfTrue="1" operator="between">
      <formula>1</formula>
      <formula>24</formula>
    </cfRule>
  </conditionalFormatting>
  <conditionalFormatting sqref="AB13">
    <cfRule type="cellIs" priority="2856" stopIfTrue="1" operator="between">
      <formula>1</formula>
      <formula>24</formula>
    </cfRule>
  </conditionalFormatting>
  <conditionalFormatting sqref="AB13">
    <cfRule type="cellIs" priority="2855" stopIfTrue="1" operator="between">
      <formula>1</formula>
      <formula>24</formula>
    </cfRule>
  </conditionalFormatting>
  <conditionalFormatting sqref="AB13">
    <cfRule type="cellIs" priority="2854" stopIfTrue="1" operator="between">
      <formula>1</formula>
      <formula>24</formula>
    </cfRule>
  </conditionalFormatting>
  <conditionalFormatting sqref="AB13">
    <cfRule type="cellIs" priority="2853" stopIfTrue="1" operator="between">
      <formula>1</formula>
      <formula>24</formula>
    </cfRule>
  </conditionalFormatting>
  <conditionalFormatting sqref="AB13">
    <cfRule type="cellIs" priority="2852" stopIfTrue="1" operator="between">
      <formula>1</formula>
      <formula>24</formula>
    </cfRule>
  </conditionalFormatting>
  <conditionalFormatting sqref="AB13">
    <cfRule type="cellIs" priority="2851" stopIfTrue="1" operator="between">
      <formula>1</formula>
      <formula>24</formula>
    </cfRule>
  </conditionalFormatting>
  <conditionalFormatting sqref="AB13">
    <cfRule type="cellIs" priority="2850" stopIfTrue="1" operator="between">
      <formula>1</formula>
      <formula>24</formula>
    </cfRule>
  </conditionalFormatting>
  <conditionalFormatting sqref="AB13">
    <cfRule type="cellIs" priority="2849" stopIfTrue="1" operator="between">
      <formula>1</formula>
      <formula>24</formula>
    </cfRule>
  </conditionalFormatting>
  <conditionalFormatting sqref="AB13">
    <cfRule type="cellIs" priority="2848" stopIfTrue="1" operator="between">
      <formula>1</formula>
      <formula>24</formula>
    </cfRule>
  </conditionalFormatting>
  <conditionalFormatting sqref="AB13">
    <cfRule type="cellIs" priority="2847" stopIfTrue="1" operator="between">
      <formula>1</formula>
      <formula>24</formula>
    </cfRule>
  </conditionalFormatting>
  <conditionalFormatting sqref="AB13">
    <cfRule type="cellIs" priority="2846" stopIfTrue="1" operator="between">
      <formula>1</formula>
      <formula>24</formula>
    </cfRule>
  </conditionalFormatting>
  <conditionalFormatting sqref="AB13">
    <cfRule type="cellIs" priority="2845" stopIfTrue="1" operator="between">
      <formula>1</formula>
      <formula>24</formula>
    </cfRule>
  </conditionalFormatting>
  <conditionalFormatting sqref="AB13">
    <cfRule type="cellIs" priority="2844" stopIfTrue="1" operator="between">
      <formula>1</formula>
      <formula>24</formula>
    </cfRule>
  </conditionalFormatting>
  <conditionalFormatting sqref="AB13">
    <cfRule type="cellIs" priority="2843" stopIfTrue="1" operator="between">
      <formula>1</formula>
      <formula>24</formula>
    </cfRule>
  </conditionalFormatting>
  <conditionalFormatting sqref="AB13">
    <cfRule type="cellIs" priority="2842" stopIfTrue="1" operator="between">
      <formula>1</formula>
      <formula>24</formula>
    </cfRule>
  </conditionalFormatting>
  <conditionalFormatting sqref="AB13">
    <cfRule type="cellIs" priority="2841" stopIfTrue="1" operator="between">
      <formula>1</formula>
      <formula>24</formula>
    </cfRule>
  </conditionalFormatting>
  <conditionalFormatting sqref="AB13">
    <cfRule type="cellIs" priority="2840" stopIfTrue="1" operator="between">
      <formula>1</formula>
      <formula>24</formula>
    </cfRule>
  </conditionalFormatting>
  <conditionalFormatting sqref="AB13">
    <cfRule type="cellIs" priority="2839" stopIfTrue="1" operator="between">
      <formula>1</formula>
      <formula>24</formula>
    </cfRule>
  </conditionalFormatting>
  <conditionalFormatting sqref="AB13">
    <cfRule type="cellIs" priority="2838" stopIfTrue="1" operator="between">
      <formula>1</formula>
      <formula>24</formula>
    </cfRule>
  </conditionalFormatting>
  <conditionalFormatting sqref="AB13">
    <cfRule type="cellIs" priority="2837" stopIfTrue="1" operator="between">
      <formula>1</formula>
      <formula>24</formula>
    </cfRule>
  </conditionalFormatting>
  <conditionalFormatting sqref="AB13">
    <cfRule type="cellIs" priority="2836" stopIfTrue="1" operator="between">
      <formula>1</formula>
      <formula>24</formula>
    </cfRule>
  </conditionalFormatting>
  <conditionalFormatting sqref="AB13">
    <cfRule type="cellIs" priority="2835" stopIfTrue="1" operator="between">
      <formula>1</formula>
      <formula>24</formula>
    </cfRule>
  </conditionalFormatting>
  <conditionalFormatting sqref="AB13">
    <cfRule type="cellIs" priority="2834" stopIfTrue="1" operator="between">
      <formula>1</formula>
      <formula>24</formula>
    </cfRule>
  </conditionalFormatting>
  <conditionalFormatting sqref="AB13">
    <cfRule type="cellIs" priority="2833" stopIfTrue="1" operator="between">
      <formula>1</formula>
      <formula>24</formula>
    </cfRule>
  </conditionalFormatting>
  <conditionalFormatting sqref="AB13">
    <cfRule type="cellIs" priority="2832" stopIfTrue="1" operator="between">
      <formula>1</formula>
      <formula>24</formula>
    </cfRule>
  </conditionalFormatting>
  <conditionalFormatting sqref="AB13">
    <cfRule type="cellIs" priority="2831" stopIfTrue="1" operator="between">
      <formula>1</formula>
      <formula>24</formula>
    </cfRule>
  </conditionalFormatting>
  <conditionalFormatting sqref="AB13">
    <cfRule type="cellIs" priority="2830" stopIfTrue="1" operator="between">
      <formula>1</formula>
      <formula>24</formula>
    </cfRule>
  </conditionalFormatting>
  <conditionalFormatting sqref="AB13">
    <cfRule type="cellIs" priority="2829" stopIfTrue="1" operator="between">
      <formula>1</formula>
      <formula>24</formula>
    </cfRule>
  </conditionalFormatting>
  <conditionalFormatting sqref="AB13">
    <cfRule type="cellIs" priority="2828" stopIfTrue="1" operator="between">
      <formula>1</formula>
      <formula>24</formula>
    </cfRule>
  </conditionalFormatting>
  <conditionalFormatting sqref="AB13">
    <cfRule type="cellIs" priority="2827" stopIfTrue="1" operator="between">
      <formula>1</formula>
      <formula>24</formula>
    </cfRule>
  </conditionalFormatting>
  <conditionalFormatting sqref="AB13">
    <cfRule type="cellIs" priority="2826" stopIfTrue="1" operator="between">
      <formula>1</formula>
      <formula>24</formula>
    </cfRule>
  </conditionalFormatting>
  <conditionalFormatting sqref="AB13">
    <cfRule type="cellIs" priority="2825" stopIfTrue="1" operator="between">
      <formula>1</formula>
      <formula>24</formula>
    </cfRule>
  </conditionalFormatting>
  <conditionalFormatting sqref="AB13">
    <cfRule type="cellIs" priority="2824" stopIfTrue="1" operator="between">
      <formula>1</formula>
      <formula>24</formula>
    </cfRule>
  </conditionalFormatting>
  <conditionalFormatting sqref="AB13">
    <cfRule type="cellIs" priority="2823" stopIfTrue="1" operator="between">
      <formula>1</formula>
      <formula>24</formula>
    </cfRule>
  </conditionalFormatting>
  <conditionalFormatting sqref="AB13">
    <cfRule type="cellIs" priority="2822" stopIfTrue="1" operator="between">
      <formula>1</formula>
      <formula>24</formula>
    </cfRule>
  </conditionalFormatting>
  <conditionalFormatting sqref="AB13">
    <cfRule type="cellIs" priority="2821" stopIfTrue="1" operator="between">
      <formula>1</formula>
      <formula>24</formula>
    </cfRule>
  </conditionalFormatting>
  <conditionalFormatting sqref="AB13">
    <cfRule type="cellIs" priority="2820" stopIfTrue="1" operator="between">
      <formula>1</formula>
      <formula>24</formula>
    </cfRule>
  </conditionalFormatting>
  <conditionalFormatting sqref="AB13">
    <cfRule type="cellIs" priority="2819" stopIfTrue="1" operator="between">
      <formula>1</formula>
      <formula>24</formula>
    </cfRule>
  </conditionalFormatting>
  <conditionalFormatting sqref="AB13">
    <cfRule type="cellIs" priority="2818" stopIfTrue="1" operator="between">
      <formula>1</formula>
      <formula>24</formula>
    </cfRule>
  </conditionalFormatting>
  <conditionalFormatting sqref="AB13">
    <cfRule type="cellIs" priority="2817" stopIfTrue="1" operator="between">
      <formula>1</formula>
      <formula>24</formula>
    </cfRule>
  </conditionalFormatting>
  <conditionalFormatting sqref="AB13">
    <cfRule type="cellIs" priority="2816" stopIfTrue="1" operator="between">
      <formula>1</formula>
      <formula>24</formula>
    </cfRule>
  </conditionalFormatting>
  <conditionalFormatting sqref="AB13">
    <cfRule type="cellIs" priority="2815" stopIfTrue="1" operator="between">
      <formula>1</formula>
      <formula>24</formula>
    </cfRule>
  </conditionalFormatting>
  <conditionalFormatting sqref="AB13">
    <cfRule type="cellIs" priority="2814" stopIfTrue="1" operator="between">
      <formula>1</formula>
      <formula>24</formula>
    </cfRule>
  </conditionalFormatting>
  <conditionalFormatting sqref="AB13">
    <cfRule type="cellIs" priority="2813" stopIfTrue="1" operator="between">
      <formula>1</formula>
      <formula>24</formula>
    </cfRule>
  </conditionalFormatting>
  <conditionalFormatting sqref="AB13">
    <cfRule type="cellIs" priority="2812" stopIfTrue="1" operator="between">
      <formula>1</formula>
      <formula>24</formula>
    </cfRule>
  </conditionalFormatting>
  <conditionalFormatting sqref="AB13">
    <cfRule type="cellIs" priority="2811" stopIfTrue="1" operator="between">
      <formula>1</formula>
      <formula>24</formula>
    </cfRule>
  </conditionalFormatting>
  <conditionalFormatting sqref="AB13">
    <cfRule type="cellIs" priority="2810" stopIfTrue="1" operator="between">
      <formula>1</formula>
      <formula>24</formula>
    </cfRule>
  </conditionalFormatting>
  <conditionalFormatting sqref="AB13">
    <cfRule type="cellIs" priority="2809" stopIfTrue="1" operator="between">
      <formula>1</formula>
      <formula>24</formula>
    </cfRule>
  </conditionalFormatting>
  <conditionalFormatting sqref="AB13">
    <cfRule type="cellIs" priority="2808" stopIfTrue="1" operator="between">
      <formula>1</formula>
      <formula>24</formula>
    </cfRule>
  </conditionalFormatting>
  <conditionalFormatting sqref="AB13">
    <cfRule type="cellIs" priority="2807" stopIfTrue="1" operator="between">
      <formula>1</formula>
      <formula>24</formula>
    </cfRule>
  </conditionalFormatting>
  <conditionalFormatting sqref="AB13">
    <cfRule type="cellIs" priority="2806" stopIfTrue="1" operator="between">
      <formula>1</formula>
      <formula>24</formula>
    </cfRule>
  </conditionalFormatting>
  <conditionalFormatting sqref="AB13">
    <cfRule type="cellIs" priority="2805" stopIfTrue="1" operator="between">
      <formula>1</formula>
      <formula>24</formula>
    </cfRule>
  </conditionalFormatting>
  <conditionalFormatting sqref="AB13">
    <cfRule type="cellIs" priority="2804" stopIfTrue="1" operator="between">
      <formula>1</formula>
      <formula>24</formula>
    </cfRule>
  </conditionalFormatting>
  <conditionalFormatting sqref="AB13">
    <cfRule type="cellIs" priority="2803" stopIfTrue="1" operator="between">
      <formula>1</formula>
      <formula>24</formula>
    </cfRule>
  </conditionalFormatting>
  <conditionalFormatting sqref="AB13">
    <cfRule type="cellIs" priority="2802" stopIfTrue="1" operator="between">
      <formula>1</formula>
      <formula>24</formula>
    </cfRule>
  </conditionalFormatting>
  <conditionalFormatting sqref="AB13">
    <cfRule type="cellIs" priority="2801" stopIfTrue="1" operator="between">
      <formula>1</formula>
      <formula>24</formula>
    </cfRule>
  </conditionalFormatting>
  <conditionalFormatting sqref="AB13">
    <cfRule type="cellIs" priority="2800" stopIfTrue="1" operator="between">
      <formula>1</formula>
      <formula>24</formula>
    </cfRule>
  </conditionalFormatting>
  <conditionalFormatting sqref="AB13">
    <cfRule type="cellIs" priority="2799" stopIfTrue="1" operator="between">
      <formula>1</formula>
      <formula>24</formula>
    </cfRule>
  </conditionalFormatting>
  <conditionalFormatting sqref="AB13">
    <cfRule type="cellIs" priority="2798" stopIfTrue="1" operator="between">
      <formula>1</formula>
      <formula>24</formula>
    </cfRule>
  </conditionalFormatting>
  <conditionalFormatting sqref="AB13">
    <cfRule type="cellIs" priority="2797" stopIfTrue="1" operator="between">
      <formula>1</formula>
      <formula>24</formula>
    </cfRule>
  </conditionalFormatting>
  <conditionalFormatting sqref="AB13">
    <cfRule type="cellIs" priority="2796" stopIfTrue="1" operator="between">
      <formula>1</formula>
      <formula>24</formula>
    </cfRule>
  </conditionalFormatting>
  <conditionalFormatting sqref="AB13">
    <cfRule type="cellIs" priority="2795" stopIfTrue="1" operator="between">
      <formula>1</formula>
      <formula>24</formula>
    </cfRule>
  </conditionalFormatting>
  <conditionalFormatting sqref="AB13">
    <cfRule type="cellIs" priority="2794" stopIfTrue="1" operator="between">
      <formula>1</formula>
      <formula>24</formula>
    </cfRule>
  </conditionalFormatting>
  <conditionalFormatting sqref="AB13">
    <cfRule type="cellIs" priority="2793" stopIfTrue="1" operator="between">
      <formula>1</formula>
      <formula>24</formula>
    </cfRule>
  </conditionalFormatting>
  <conditionalFormatting sqref="AB13">
    <cfRule type="cellIs" priority="2792" stopIfTrue="1" operator="between">
      <formula>1</formula>
      <formula>24</formula>
    </cfRule>
  </conditionalFormatting>
  <conditionalFormatting sqref="AB13">
    <cfRule type="cellIs" priority="2791" stopIfTrue="1" operator="between">
      <formula>1</formula>
      <formula>24</formula>
    </cfRule>
  </conditionalFormatting>
  <conditionalFormatting sqref="AB13">
    <cfRule type="cellIs" priority="2790" stopIfTrue="1" operator="between">
      <formula>1</formula>
      <formula>24</formula>
    </cfRule>
  </conditionalFormatting>
  <conditionalFormatting sqref="AB13">
    <cfRule type="cellIs" priority="2789" stopIfTrue="1" operator="between">
      <formula>1</formula>
      <formula>24</formula>
    </cfRule>
  </conditionalFormatting>
  <conditionalFormatting sqref="AB13">
    <cfRule type="cellIs" priority="2788" stopIfTrue="1" operator="between">
      <formula>1</formula>
      <formula>24</formula>
    </cfRule>
  </conditionalFormatting>
  <conditionalFormatting sqref="AB13">
    <cfRule type="cellIs" priority="2787" stopIfTrue="1" operator="between">
      <formula>1</formula>
      <formula>24</formula>
    </cfRule>
  </conditionalFormatting>
  <conditionalFormatting sqref="AB13">
    <cfRule type="cellIs" priority="2786" stopIfTrue="1" operator="between">
      <formula>1</formula>
      <formula>24</formula>
    </cfRule>
  </conditionalFormatting>
  <conditionalFormatting sqref="AB13">
    <cfRule type="cellIs" priority="2785" stopIfTrue="1" operator="between">
      <formula>1</formula>
      <formula>24</formula>
    </cfRule>
  </conditionalFormatting>
  <conditionalFormatting sqref="AB13">
    <cfRule type="cellIs" priority="2784" stopIfTrue="1" operator="between">
      <formula>1</formula>
      <formula>24</formula>
    </cfRule>
  </conditionalFormatting>
  <conditionalFormatting sqref="AB13">
    <cfRule type="cellIs" priority="2783" stopIfTrue="1" operator="between">
      <formula>1</formula>
      <formula>24</formula>
    </cfRule>
  </conditionalFormatting>
  <conditionalFormatting sqref="AB13">
    <cfRule type="cellIs" priority="2782" stopIfTrue="1" operator="between">
      <formula>1</formula>
      <formula>24</formula>
    </cfRule>
  </conditionalFormatting>
  <conditionalFormatting sqref="AB13">
    <cfRule type="cellIs" priority="2781" stopIfTrue="1" operator="between">
      <formula>1</formula>
      <formula>24</formula>
    </cfRule>
  </conditionalFormatting>
  <conditionalFormatting sqref="AB13">
    <cfRule type="cellIs" priority="2780" stopIfTrue="1" operator="between">
      <formula>1</formula>
      <formula>24</formula>
    </cfRule>
  </conditionalFormatting>
  <conditionalFormatting sqref="AB13">
    <cfRule type="cellIs" priority="2779" stopIfTrue="1" operator="between">
      <formula>1</formula>
      <formula>24</formula>
    </cfRule>
  </conditionalFormatting>
  <conditionalFormatting sqref="AB13">
    <cfRule type="cellIs" priority="2778" stopIfTrue="1" operator="between">
      <formula>1</formula>
      <formula>24</formula>
    </cfRule>
  </conditionalFormatting>
  <conditionalFormatting sqref="AB13">
    <cfRule type="cellIs" priority="2777" stopIfTrue="1" operator="between">
      <formula>1</formula>
      <formula>24</formula>
    </cfRule>
  </conditionalFormatting>
  <conditionalFormatting sqref="AB13">
    <cfRule type="cellIs" priority="2776" stopIfTrue="1" operator="between">
      <formula>1</formula>
      <formula>24</formula>
    </cfRule>
  </conditionalFormatting>
  <conditionalFormatting sqref="AB13">
    <cfRule type="cellIs" priority="2775" stopIfTrue="1" operator="between">
      <formula>1</formula>
      <formula>24</formula>
    </cfRule>
  </conditionalFormatting>
  <conditionalFormatting sqref="AB13">
    <cfRule type="cellIs" priority="2774" stopIfTrue="1" operator="between">
      <formula>1</formula>
      <formula>24</formula>
    </cfRule>
  </conditionalFormatting>
  <conditionalFormatting sqref="AB13">
    <cfRule type="cellIs" priority="2773" stopIfTrue="1" operator="between">
      <formula>1</formula>
      <formula>24</formula>
    </cfRule>
  </conditionalFormatting>
  <conditionalFormatting sqref="AB13">
    <cfRule type="cellIs" priority="2772" stopIfTrue="1" operator="between">
      <formula>1</formula>
      <formula>24</formula>
    </cfRule>
  </conditionalFormatting>
  <conditionalFormatting sqref="AB13">
    <cfRule type="cellIs" priority="2771" stopIfTrue="1" operator="between">
      <formula>1</formula>
      <formula>24</formula>
    </cfRule>
  </conditionalFormatting>
  <conditionalFormatting sqref="AB13">
    <cfRule type="cellIs" priority="2770" stopIfTrue="1" operator="between">
      <formula>1</formula>
      <formula>24</formula>
    </cfRule>
  </conditionalFormatting>
  <conditionalFormatting sqref="AB13">
    <cfRule type="cellIs" priority="2769" stopIfTrue="1" operator="between">
      <formula>1</formula>
      <formula>24</formula>
    </cfRule>
  </conditionalFormatting>
  <conditionalFormatting sqref="AB13">
    <cfRule type="cellIs" priority="2768" stopIfTrue="1" operator="between">
      <formula>1</formula>
      <formula>24</formula>
    </cfRule>
  </conditionalFormatting>
  <conditionalFormatting sqref="AB13">
    <cfRule type="cellIs" priority="2767" stopIfTrue="1" operator="between">
      <formula>1</formula>
      <formula>24</formula>
    </cfRule>
  </conditionalFormatting>
  <conditionalFormatting sqref="AB13">
    <cfRule type="cellIs" priority="2766" stopIfTrue="1" operator="between">
      <formula>1</formula>
      <formula>24</formula>
    </cfRule>
  </conditionalFormatting>
  <conditionalFormatting sqref="AB13">
    <cfRule type="cellIs" priority="2765" stopIfTrue="1" operator="between">
      <formula>1</formula>
      <formula>24</formula>
    </cfRule>
  </conditionalFormatting>
  <conditionalFormatting sqref="AB13">
    <cfRule type="cellIs" priority="2764" stopIfTrue="1" operator="between">
      <formula>1</formula>
      <formula>24</formula>
    </cfRule>
  </conditionalFormatting>
  <conditionalFormatting sqref="AB13">
    <cfRule type="cellIs" priority="2763" stopIfTrue="1" operator="between">
      <formula>1</formula>
      <formula>24</formula>
    </cfRule>
  </conditionalFormatting>
  <conditionalFormatting sqref="AB13">
    <cfRule type="cellIs" priority="2762" stopIfTrue="1" operator="between">
      <formula>1</formula>
      <formula>24</formula>
    </cfRule>
  </conditionalFormatting>
  <conditionalFormatting sqref="AB13">
    <cfRule type="cellIs" priority="2761" stopIfTrue="1" operator="between">
      <formula>1</formula>
      <formula>24</formula>
    </cfRule>
  </conditionalFormatting>
  <conditionalFormatting sqref="AB13">
    <cfRule type="cellIs" priority="2760" stopIfTrue="1" operator="between">
      <formula>1</formula>
      <formula>24</formula>
    </cfRule>
  </conditionalFormatting>
  <conditionalFormatting sqref="AB13">
    <cfRule type="cellIs" priority="2759" stopIfTrue="1" operator="between">
      <formula>1</formula>
      <formula>24</formula>
    </cfRule>
  </conditionalFormatting>
  <conditionalFormatting sqref="AB13">
    <cfRule type="cellIs" priority="2758" stopIfTrue="1" operator="between">
      <formula>1</formula>
      <formula>24</formula>
    </cfRule>
  </conditionalFormatting>
  <conditionalFormatting sqref="AB13">
    <cfRule type="cellIs" priority="2757" stopIfTrue="1" operator="between">
      <formula>1</formula>
      <formula>24</formula>
    </cfRule>
  </conditionalFormatting>
  <conditionalFormatting sqref="AB13">
    <cfRule type="cellIs" priority="2756" stopIfTrue="1" operator="between">
      <formula>1</formula>
      <formula>24</formula>
    </cfRule>
  </conditionalFormatting>
  <conditionalFormatting sqref="AB13">
    <cfRule type="cellIs" priority="2755" stopIfTrue="1" operator="between">
      <formula>1</formula>
      <formula>24</formula>
    </cfRule>
  </conditionalFormatting>
  <conditionalFormatting sqref="AB13">
    <cfRule type="cellIs" priority="2754" stopIfTrue="1" operator="between">
      <formula>1</formula>
      <formula>24</formula>
    </cfRule>
  </conditionalFormatting>
  <conditionalFormatting sqref="AB13">
    <cfRule type="cellIs" priority="2753" stopIfTrue="1" operator="between">
      <formula>1</formula>
      <formula>24</formula>
    </cfRule>
  </conditionalFormatting>
  <conditionalFormatting sqref="AB13">
    <cfRule type="cellIs" priority="2752" stopIfTrue="1" operator="between">
      <formula>1</formula>
      <formula>24</formula>
    </cfRule>
  </conditionalFormatting>
  <conditionalFormatting sqref="AD13">
    <cfRule type="cellIs" priority="2751" stopIfTrue="1" operator="between">
      <formula>1</formula>
      <formula>24</formula>
    </cfRule>
  </conditionalFormatting>
  <conditionalFormatting sqref="AD13">
    <cfRule type="cellIs" priority="2750" stopIfTrue="1" operator="between">
      <formula>1</formula>
      <formula>24</formula>
    </cfRule>
  </conditionalFormatting>
  <conditionalFormatting sqref="AD13">
    <cfRule type="cellIs" priority="2749" stopIfTrue="1" operator="between">
      <formula>1</formula>
      <formula>24</formula>
    </cfRule>
  </conditionalFormatting>
  <conditionalFormatting sqref="AD13">
    <cfRule type="cellIs" priority="2748" stopIfTrue="1" operator="between">
      <formula>1</formula>
      <formula>24</formula>
    </cfRule>
  </conditionalFormatting>
  <conditionalFormatting sqref="AD13">
    <cfRule type="cellIs" priority="2747" stopIfTrue="1" operator="between">
      <formula>1</formula>
      <formula>24</formula>
    </cfRule>
  </conditionalFormatting>
  <conditionalFormatting sqref="AD13">
    <cfRule type="cellIs" priority="2746" stopIfTrue="1" operator="between">
      <formula>1</formula>
      <formula>24</formula>
    </cfRule>
  </conditionalFormatting>
  <conditionalFormatting sqref="AC13">
    <cfRule type="cellIs" priority="2745" stopIfTrue="1" operator="between">
      <formula>1</formula>
      <formula>24</formula>
    </cfRule>
  </conditionalFormatting>
  <conditionalFormatting sqref="AD13">
    <cfRule type="cellIs" priority="2744" stopIfTrue="1" operator="between">
      <formula>1</formula>
      <formula>24</formula>
    </cfRule>
  </conditionalFormatting>
  <conditionalFormatting sqref="AD13">
    <cfRule type="cellIs" priority="2743" stopIfTrue="1" operator="between">
      <formula>1</formula>
      <formula>24</formula>
    </cfRule>
  </conditionalFormatting>
  <conditionalFormatting sqref="AD13">
    <cfRule type="cellIs" priority="2742" stopIfTrue="1" operator="between">
      <formula>1</formula>
      <formula>24</formula>
    </cfRule>
  </conditionalFormatting>
  <conditionalFormatting sqref="AD13">
    <cfRule type="cellIs" priority="2741" stopIfTrue="1" operator="between">
      <formula>1</formula>
      <formula>24</formula>
    </cfRule>
  </conditionalFormatting>
  <conditionalFormatting sqref="AD13">
    <cfRule type="cellIs" priority="2740" stopIfTrue="1" operator="between">
      <formula>1</formula>
      <formula>24</formula>
    </cfRule>
  </conditionalFormatting>
  <conditionalFormatting sqref="AD13">
    <cfRule type="cellIs" priority="2739" stopIfTrue="1" operator="between">
      <formula>1</formula>
      <formula>24</formula>
    </cfRule>
  </conditionalFormatting>
  <conditionalFormatting sqref="AC13">
    <cfRule type="cellIs" priority="2738" stopIfTrue="1" operator="between">
      <formula>1</formula>
      <formula>24</formula>
    </cfRule>
  </conditionalFormatting>
  <conditionalFormatting sqref="AC13">
    <cfRule type="cellIs" priority="2737" stopIfTrue="1" operator="between">
      <formula>1</formula>
      <formula>24</formula>
    </cfRule>
  </conditionalFormatting>
  <conditionalFormatting sqref="AB13">
    <cfRule type="cellIs" priority="2736" stopIfTrue="1" operator="between">
      <formula>1</formula>
      <formula>24</formula>
    </cfRule>
  </conditionalFormatting>
  <conditionalFormatting sqref="AB13">
    <cfRule type="cellIs" priority="2735" stopIfTrue="1" operator="between">
      <formula>1</formula>
      <formula>24</formula>
    </cfRule>
  </conditionalFormatting>
  <conditionalFormatting sqref="AB13">
    <cfRule type="cellIs" priority="2734" stopIfTrue="1" operator="between">
      <formula>1</formula>
      <formula>24</formula>
    </cfRule>
  </conditionalFormatting>
  <conditionalFormatting sqref="AB13">
    <cfRule type="cellIs" priority="2733" stopIfTrue="1" operator="between">
      <formula>1</formula>
      <formula>24</formula>
    </cfRule>
  </conditionalFormatting>
  <conditionalFormatting sqref="AB13">
    <cfRule type="cellIs" priority="2732" stopIfTrue="1" operator="between">
      <formula>1</formula>
      <formula>24</formula>
    </cfRule>
  </conditionalFormatting>
  <conditionalFormatting sqref="AB13">
    <cfRule type="cellIs" priority="2731" stopIfTrue="1" operator="between">
      <formula>1</formula>
      <formula>24</formula>
    </cfRule>
  </conditionalFormatting>
  <conditionalFormatting sqref="AB13">
    <cfRule type="cellIs" priority="2730" stopIfTrue="1" operator="between">
      <formula>1</formula>
      <formula>24</formula>
    </cfRule>
  </conditionalFormatting>
  <conditionalFormatting sqref="AB13">
    <cfRule type="cellIs" priority="2729" stopIfTrue="1" operator="between">
      <formula>1</formula>
      <formula>24</formula>
    </cfRule>
  </conditionalFormatting>
  <conditionalFormatting sqref="X13">
    <cfRule type="cellIs" priority="2728" stopIfTrue="1" operator="between">
      <formula>1</formula>
      <formula>24</formula>
    </cfRule>
  </conditionalFormatting>
  <conditionalFormatting sqref="X13">
    <cfRule type="cellIs" priority="2727" stopIfTrue="1" operator="between">
      <formula>1</formula>
      <formula>24</formula>
    </cfRule>
  </conditionalFormatting>
  <conditionalFormatting sqref="X13">
    <cfRule type="cellIs" priority="2726" stopIfTrue="1" operator="between">
      <formula>1</formula>
      <formula>24</formula>
    </cfRule>
  </conditionalFormatting>
  <conditionalFormatting sqref="X13">
    <cfRule type="cellIs" priority="2725" stopIfTrue="1" operator="between">
      <formula>1</formula>
      <formula>24</formula>
    </cfRule>
  </conditionalFormatting>
  <conditionalFormatting sqref="X13">
    <cfRule type="cellIs" priority="2724" stopIfTrue="1" operator="between">
      <formula>1</formula>
      <formula>24</formula>
    </cfRule>
  </conditionalFormatting>
  <conditionalFormatting sqref="X13">
    <cfRule type="cellIs" priority="2723" stopIfTrue="1" operator="between">
      <formula>1</formula>
      <formula>24</formula>
    </cfRule>
  </conditionalFormatting>
  <conditionalFormatting sqref="X13">
    <cfRule type="cellIs" priority="2722" stopIfTrue="1" operator="between">
      <formula>1</formula>
      <formula>24</formula>
    </cfRule>
  </conditionalFormatting>
  <conditionalFormatting sqref="X13">
    <cfRule type="cellIs" priority="2721" stopIfTrue="1" operator="between">
      <formula>1</formula>
      <formula>24</formula>
    </cfRule>
  </conditionalFormatting>
  <conditionalFormatting sqref="X13">
    <cfRule type="cellIs" priority="2720" stopIfTrue="1" operator="between">
      <formula>1</formula>
      <formula>24</formula>
    </cfRule>
  </conditionalFormatting>
  <conditionalFormatting sqref="X13">
    <cfRule type="cellIs" priority="2719" stopIfTrue="1" operator="between">
      <formula>1</formula>
      <formula>24</formula>
    </cfRule>
  </conditionalFormatting>
  <conditionalFormatting sqref="X13">
    <cfRule type="cellIs" priority="2718" stopIfTrue="1" operator="between">
      <formula>1</formula>
      <formula>24</formula>
    </cfRule>
  </conditionalFormatting>
  <conditionalFormatting sqref="X13">
    <cfRule type="cellIs" priority="2717" stopIfTrue="1" operator="between">
      <formula>1</formula>
      <formula>24</formula>
    </cfRule>
  </conditionalFormatting>
  <conditionalFormatting sqref="X13">
    <cfRule type="cellIs" priority="2716" stopIfTrue="1" operator="between">
      <formula>1</formula>
      <formula>24</formula>
    </cfRule>
  </conditionalFormatting>
  <conditionalFormatting sqref="X13">
    <cfRule type="cellIs" priority="2715" stopIfTrue="1" operator="between">
      <formula>1</formula>
      <formula>24</formula>
    </cfRule>
  </conditionalFormatting>
  <conditionalFormatting sqref="X13">
    <cfRule type="cellIs" priority="2714" stopIfTrue="1" operator="between">
      <formula>1</formula>
      <formula>24</formula>
    </cfRule>
  </conditionalFormatting>
  <conditionalFormatting sqref="X13">
    <cfRule type="cellIs" priority="2713" stopIfTrue="1" operator="between">
      <formula>1</formula>
      <formula>24</formula>
    </cfRule>
  </conditionalFormatting>
  <conditionalFormatting sqref="X13">
    <cfRule type="cellIs" priority="2712" stopIfTrue="1" operator="between">
      <formula>1</formula>
      <formula>24</formula>
    </cfRule>
  </conditionalFormatting>
  <conditionalFormatting sqref="X13">
    <cfRule type="cellIs" priority="2711" stopIfTrue="1" operator="between">
      <formula>1</formula>
      <formula>24</formula>
    </cfRule>
  </conditionalFormatting>
  <conditionalFormatting sqref="X13">
    <cfRule type="cellIs" priority="2710" stopIfTrue="1" operator="between">
      <formula>1</formula>
      <formula>24</formula>
    </cfRule>
  </conditionalFormatting>
  <conditionalFormatting sqref="X13">
    <cfRule type="cellIs" priority="2709" stopIfTrue="1" operator="between">
      <formula>1</formula>
      <formula>24</formula>
    </cfRule>
  </conditionalFormatting>
  <conditionalFormatting sqref="X13">
    <cfRule type="cellIs" priority="2708" stopIfTrue="1" operator="between">
      <formula>1</formula>
      <formula>24</formula>
    </cfRule>
  </conditionalFormatting>
  <conditionalFormatting sqref="X13">
    <cfRule type="cellIs" priority="2707" stopIfTrue="1" operator="between">
      <formula>1</formula>
      <formula>24</formula>
    </cfRule>
  </conditionalFormatting>
  <conditionalFormatting sqref="X13">
    <cfRule type="cellIs" priority="2706" stopIfTrue="1" operator="between">
      <formula>1</formula>
      <formula>24</formula>
    </cfRule>
  </conditionalFormatting>
  <conditionalFormatting sqref="X13">
    <cfRule type="cellIs" priority="2705" stopIfTrue="1" operator="between">
      <formula>1</formula>
      <formula>24</formula>
    </cfRule>
  </conditionalFormatting>
  <conditionalFormatting sqref="X13">
    <cfRule type="cellIs" priority="2704" stopIfTrue="1" operator="between">
      <formula>1</formula>
      <formula>24</formula>
    </cfRule>
  </conditionalFormatting>
  <conditionalFormatting sqref="X13">
    <cfRule type="cellIs" priority="2703" stopIfTrue="1" operator="between">
      <formula>1</formula>
      <formula>24</formula>
    </cfRule>
  </conditionalFormatting>
  <conditionalFormatting sqref="X13">
    <cfRule type="cellIs" priority="2702" stopIfTrue="1" operator="between">
      <formula>1</formula>
      <formula>24</formula>
    </cfRule>
  </conditionalFormatting>
  <conditionalFormatting sqref="X13">
    <cfRule type="cellIs" priority="2701" stopIfTrue="1" operator="between">
      <formula>1</formula>
      <formula>24</formula>
    </cfRule>
  </conditionalFormatting>
  <conditionalFormatting sqref="X13">
    <cfRule type="cellIs" priority="2700" stopIfTrue="1" operator="between">
      <formula>1</formula>
      <formula>24</formula>
    </cfRule>
  </conditionalFormatting>
  <conditionalFormatting sqref="X13">
    <cfRule type="cellIs" priority="2699" stopIfTrue="1" operator="between">
      <formula>1</formula>
      <formula>24</formula>
    </cfRule>
  </conditionalFormatting>
  <conditionalFormatting sqref="X13">
    <cfRule type="cellIs" priority="2698" stopIfTrue="1" operator="between">
      <formula>1</formula>
      <formula>24</formula>
    </cfRule>
  </conditionalFormatting>
  <conditionalFormatting sqref="X13">
    <cfRule type="cellIs" priority="2697" stopIfTrue="1" operator="between">
      <formula>1</formula>
      <formula>24</formula>
    </cfRule>
  </conditionalFormatting>
  <conditionalFormatting sqref="X13">
    <cfRule type="cellIs" priority="2696" stopIfTrue="1" operator="between">
      <formula>1</formula>
      <formula>24</formula>
    </cfRule>
  </conditionalFormatting>
  <conditionalFormatting sqref="X13">
    <cfRule type="cellIs" priority="2695" stopIfTrue="1" operator="between">
      <formula>1</formula>
      <formula>24</formula>
    </cfRule>
  </conditionalFormatting>
  <conditionalFormatting sqref="X13">
    <cfRule type="cellIs" priority="2694" stopIfTrue="1" operator="between">
      <formula>1</formula>
      <formula>24</formula>
    </cfRule>
  </conditionalFormatting>
  <conditionalFormatting sqref="X13">
    <cfRule type="cellIs" priority="2693" stopIfTrue="1" operator="between">
      <formula>1</formula>
      <formula>24</formula>
    </cfRule>
  </conditionalFormatting>
  <conditionalFormatting sqref="X13">
    <cfRule type="cellIs" priority="2692" stopIfTrue="1" operator="between">
      <formula>1</formula>
      <formula>24</formula>
    </cfRule>
  </conditionalFormatting>
  <conditionalFormatting sqref="X13">
    <cfRule type="cellIs" priority="2691" stopIfTrue="1" operator="between">
      <formula>1</formula>
      <formula>24</formula>
    </cfRule>
  </conditionalFormatting>
  <conditionalFormatting sqref="X13">
    <cfRule type="cellIs" priority="2690" stopIfTrue="1" operator="between">
      <formula>1</formula>
      <formula>24</formula>
    </cfRule>
  </conditionalFormatting>
  <conditionalFormatting sqref="X13">
    <cfRule type="cellIs" priority="2689" stopIfTrue="1" operator="between">
      <formula>1</formula>
      <formula>24</formula>
    </cfRule>
  </conditionalFormatting>
  <conditionalFormatting sqref="X13">
    <cfRule type="cellIs" priority="2688" stopIfTrue="1" operator="between">
      <formula>1</formula>
      <formula>24</formula>
    </cfRule>
  </conditionalFormatting>
  <conditionalFormatting sqref="X13">
    <cfRule type="cellIs" priority="2687" stopIfTrue="1" operator="between">
      <formula>1</formula>
      <formula>24</formula>
    </cfRule>
  </conditionalFormatting>
  <conditionalFormatting sqref="X13">
    <cfRule type="cellIs" priority="2686" stopIfTrue="1" operator="between">
      <formula>1</formula>
      <formula>24</formula>
    </cfRule>
  </conditionalFormatting>
  <conditionalFormatting sqref="X13">
    <cfRule type="cellIs" priority="2685" stopIfTrue="1" operator="between">
      <formula>1</formula>
      <formula>24</formula>
    </cfRule>
  </conditionalFormatting>
  <conditionalFormatting sqref="X13">
    <cfRule type="cellIs" priority="2684" stopIfTrue="1" operator="between">
      <formula>1</formula>
      <formula>24</formula>
    </cfRule>
  </conditionalFormatting>
  <conditionalFormatting sqref="X13">
    <cfRule type="cellIs" priority="2683" stopIfTrue="1" operator="between">
      <formula>1</formula>
      <formula>24</formula>
    </cfRule>
  </conditionalFormatting>
  <conditionalFormatting sqref="X13">
    <cfRule type="cellIs" priority="2682" stopIfTrue="1" operator="between">
      <formula>1</formula>
      <formula>24</formula>
    </cfRule>
  </conditionalFormatting>
  <conditionalFormatting sqref="X13">
    <cfRule type="cellIs" priority="2681" stopIfTrue="1" operator="between">
      <formula>1</formula>
      <formula>24</formula>
    </cfRule>
  </conditionalFormatting>
  <conditionalFormatting sqref="X13">
    <cfRule type="cellIs" priority="2680" stopIfTrue="1" operator="between">
      <formula>1</formula>
      <formula>24</formula>
    </cfRule>
  </conditionalFormatting>
  <conditionalFormatting sqref="X13">
    <cfRule type="cellIs" priority="2679" stopIfTrue="1" operator="between">
      <formula>1</formula>
      <formula>24</formula>
    </cfRule>
  </conditionalFormatting>
  <conditionalFormatting sqref="X13">
    <cfRule type="cellIs" priority="2678" stopIfTrue="1" operator="between">
      <formula>1</formula>
      <formula>24</formula>
    </cfRule>
  </conditionalFormatting>
  <conditionalFormatting sqref="X13">
    <cfRule type="cellIs" priority="2677" stopIfTrue="1" operator="between">
      <formula>1</formula>
      <formula>24</formula>
    </cfRule>
  </conditionalFormatting>
  <conditionalFormatting sqref="X13">
    <cfRule type="cellIs" priority="2676" stopIfTrue="1" operator="between">
      <formula>1</formula>
      <formula>24</formula>
    </cfRule>
  </conditionalFormatting>
  <conditionalFormatting sqref="X13">
    <cfRule type="cellIs" priority="2675" stopIfTrue="1" operator="between">
      <formula>1</formula>
      <formula>24</formula>
    </cfRule>
  </conditionalFormatting>
  <conditionalFormatting sqref="X13">
    <cfRule type="cellIs" priority="2674" stopIfTrue="1" operator="between">
      <formula>1</formula>
      <formula>24</formula>
    </cfRule>
  </conditionalFormatting>
  <conditionalFormatting sqref="X13">
    <cfRule type="cellIs" priority="2673" stopIfTrue="1" operator="between">
      <formula>1</formula>
      <formula>24</formula>
    </cfRule>
  </conditionalFormatting>
  <conditionalFormatting sqref="X13">
    <cfRule type="cellIs" priority="2672" stopIfTrue="1" operator="between">
      <formula>1</formula>
      <formula>24</formula>
    </cfRule>
  </conditionalFormatting>
  <conditionalFormatting sqref="X13">
    <cfRule type="cellIs" priority="2671" stopIfTrue="1" operator="between">
      <formula>1</formula>
      <formula>24</formula>
    </cfRule>
  </conditionalFormatting>
  <conditionalFormatting sqref="X13">
    <cfRule type="cellIs" priority="2670" stopIfTrue="1" operator="between">
      <formula>1</formula>
      <formula>24</formula>
    </cfRule>
  </conditionalFormatting>
  <conditionalFormatting sqref="X13">
    <cfRule type="cellIs" priority="2669" stopIfTrue="1" operator="between">
      <formula>1</formula>
      <formula>24</formula>
    </cfRule>
  </conditionalFormatting>
  <conditionalFormatting sqref="X13">
    <cfRule type="cellIs" priority="2668" stopIfTrue="1" operator="between">
      <formula>1</formula>
      <formula>24</formula>
    </cfRule>
  </conditionalFormatting>
  <conditionalFormatting sqref="X13">
    <cfRule type="cellIs" priority="2667" stopIfTrue="1" operator="between">
      <formula>1</formula>
      <formula>24</formula>
    </cfRule>
  </conditionalFormatting>
  <conditionalFormatting sqref="X13">
    <cfRule type="cellIs" priority="2666" stopIfTrue="1" operator="between">
      <formula>1</formula>
      <formula>24</formula>
    </cfRule>
  </conditionalFormatting>
  <conditionalFormatting sqref="X13">
    <cfRule type="cellIs" priority="2665" stopIfTrue="1" operator="between">
      <formula>1</formula>
      <formula>24</formula>
    </cfRule>
  </conditionalFormatting>
  <conditionalFormatting sqref="X13">
    <cfRule type="cellIs" priority="2664" stopIfTrue="1" operator="between">
      <formula>1</formula>
      <formula>24</formula>
    </cfRule>
  </conditionalFormatting>
  <conditionalFormatting sqref="X13">
    <cfRule type="cellIs" priority="2663" stopIfTrue="1" operator="between">
      <formula>1</formula>
      <formula>24</formula>
    </cfRule>
  </conditionalFormatting>
  <conditionalFormatting sqref="X13">
    <cfRule type="cellIs" priority="2662" stopIfTrue="1" operator="between">
      <formula>1</formula>
      <formula>24</formula>
    </cfRule>
  </conditionalFormatting>
  <conditionalFormatting sqref="X13">
    <cfRule type="cellIs" priority="2661" stopIfTrue="1" operator="between">
      <formula>1</formula>
      <formula>24</formula>
    </cfRule>
  </conditionalFormatting>
  <conditionalFormatting sqref="X13">
    <cfRule type="cellIs" priority="2660" stopIfTrue="1" operator="between">
      <formula>1</formula>
      <formula>24</formula>
    </cfRule>
  </conditionalFormatting>
  <conditionalFormatting sqref="X13">
    <cfRule type="cellIs" priority="2659" stopIfTrue="1" operator="between">
      <formula>1</formula>
      <formula>24</formula>
    </cfRule>
  </conditionalFormatting>
  <conditionalFormatting sqref="X13">
    <cfRule type="cellIs" priority="2658" stopIfTrue="1" operator="between">
      <formula>1</formula>
      <formula>24</formula>
    </cfRule>
  </conditionalFormatting>
  <conditionalFormatting sqref="X13">
    <cfRule type="cellIs" priority="2657" stopIfTrue="1" operator="between">
      <formula>1</formula>
      <formula>24</formula>
    </cfRule>
  </conditionalFormatting>
  <conditionalFormatting sqref="X13">
    <cfRule type="cellIs" priority="2656" stopIfTrue="1" operator="between">
      <formula>1</formula>
      <formula>24</formula>
    </cfRule>
  </conditionalFormatting>
  <conditionalFormatting sqref="X13">
    <cfRule type="cellIs" priority="2655" stopIfTrue="1" operator="between">
      <formula>1</formula>
      <formula>24</formula>
    </cfRule>
  </conditionalFormatting>
  <conditionalFormatting sqref="X13">
    <cfRule type="cellIs" priority="2654" stopIfTrue="1" operator="between">
      <formula>1</formula>
      <formula>24</formula>
    </cfRule>
  </conditionalFormatting>
  <conditionalFormatting sqref="X13">
    <cfRule type="cellIs" priority="2653" stopIfTrue="1" operator="between">
      <formula>1</formula>
      <formula>24</formula>
    </cfRule>
  </conditionalFormatting>
  <conditionalFormatting sqref="X13">
    <cfRule type="cellIs" priority="2652" stopIfTrue="1" operator="between">
      <formula>1</formula>
      <formula>24</formula>
    </cfRule>
  </conditionalFormatting>
  <conditionalFormatting sqref="X13">
    <cfRule type="cellIs" priority="2651" stopIfTrue="1" operator="between">
      <formula>1</formula>
      <formula>24</formula>
    </cfRule>
  </conditionalFormatting>
  <conditionalFormatting sqref="X13">
    <cfRule type="cellIs" priority="2650" stopIfTrue="1" operator="between">
      <formula>1</formula>
      <formula>24</formula>
    </cfRule>
  </conditionalFormatting>
  <conditionalFormatting sqref="X13">
    <cfRule type="cellIs" priority="2649" stopIfTrue="1" operator="between">
      <formula>1</formula>
      <formula>24</formula>
    </cfRule>
  </conditionalFormatting>
  <conditionalFormatting sqref="X13">
    <cfRule type="cellIs" priority="2648" stopIfTrue="1" operator="between">
      <formula>1</formula>
      <formula>24</formula>
    </cfRule>
  </conditionalFormatting>
  <conditionalFormatting sqref="X13">
    <cfRule type="cellIs" priority="2647" stopIfTrue="1" operator="between">
      <formula>1</formula>
      <formula>24</formula>
    </cfRule>
  </conditionalFormatting>
  <conditionalFormatting sqref="X13">
    <cfRule type="cellIs" priority="2646" stopIfTrue="1" operator="between">
      <formula>1</formula>
      <formula>24</formula>
    </cfRule>
  </conditionalFormatting>
  <conditionalFormatting sqref="X13">
    <cfRule type="cellIs" priority="2645" stopIfTrue="1" operator="between">
      <formula>1</formula>
      <formula>24</formula>
    </cfRule>
  </conditionalFormatting>
  <conditionalFormatting sqref="X13">
    <cfRule type="cellIs" priority="2644" stopIfTrue="1" operator="between">
      <formula>1</formula>
      <formula>24</formula>
    </cfRule>
  </conditionalFormatting>
  <conditionalFormatting sqref="X13">
    <cfRule type="cellIs" priority="2643" stopIfTrue="1" operator="between">
      <formula>1</formula>
      <formula>24</formula>
    </cfRule>
  </conditionalFormatting>
  <conditionalFormatting sqref="X13">
    <cfRule type="cellIs" priority="2642" stopIfTrue="1" operator="between">
      <formula>1</formula>
      <formula>24</formula>
    </cfRule>
  </conditionalFormatting>
  <conditionalFormatting sqref="X13">
    <cfRule type="cellIs" priority="2641" stopIfTrue="1" operator="between">
      <formula>1</formula>
      <formula>24</formula>
    </cfRule>
  </conditionalFormatting>
  <conditionalFormatting sqref="X13">
    <cfRule type="cellIs" priority="2640" stopIfTrue="1" operator="between">
      <formula>1</formula>
      <formula>24</formula>
    </cfRule>
  </conditionalFormatting>
  <conditionalFormatting sqref="X13">
    <cfRule type="cellIs" priority="2639" stopIfTrue="1" operator="between">
      <formula>1</formula>
      <formula>24</formula>
    </cfRule>
  </conditionalFormatting>
  <conditionalFormatting sqref="X13">
    <cfRule type="cellIs" priority="2638" stopIfTrue="1" operator="between">
      <formula>1</formula>
      <formula>24</formula>
    </cfRule>
  </conditionalFormatting>
  <conditionalFormatting sqref="X13">
    <cfRule type="cellIs" priority="2637" stopIfTrue="1" operator="between">
      <formula>1</formula>
      <formula>24</formula>
    </cfRule>
  </conditionalFormatting>
  <conditionalFormatting sqref="X13">
    <cfRule type="cellIs" priority="2636" stopIfTrue="1" operator="between">
      <formula>1</formula>
      <formula>24</formula>
    </cfRule>
  </conditionalFormatting>
  <conditionalFormatting sqref="X13">
    <cfRule type="cellIs" priority="2635" stopIfTrue="1" operator="between">
      <formula>1</formula>
      <formula>24</formula>
    </cfRule>
  </conditionalFormatting>
  <conditionalFormatting sqref="X13">
    <cfRule type="cellIs" priority="2634" stopIfTrue="1" operator="between">
      <formula>1</formula>
      <formula>24</formula>
    </cfRule>
  </conditionalFormatting>
  <conditionalFormatting sqref="X13">
    <cfRule type="cellIs" priority="2633" stopIfTrue="1" operator="between">
      <formula>1</formula>
      <formula>24</formula>
    </cfRule>
  </conditionalFormatting>
  <conditionalFormatting sqref="X13">
    <cfRule type="cellIs" priority="2632" stopIfTrue="1" operator="between">
      <formula>1</formula>
      <formula>24</formula>
    </cfRule>
  </conditionalFormatting>
  <conditionalFormatting sqref="X13">
    <cfRule type="cellIs" priority="2631" stopIfTrue="1" operator="between">
      <formula>1</formula>
      <formula>24</formula>
    </cfRule>
  </conditionalFormatting>
  <conditionalFormatting sqref="X13">
    <cfRule type="cellIs" priority="2630" stopIfTrue="1" operator="between">
      <formula>1</formula>
      <formula>24</formula>
    </cfRule>
  </conditionalFormatting>
  <conditionalFormatting sqref="X13">
    <cfRule type="cellIs" priority="2629" stopIfTrue="1" operator="between">
      <formula>1</formula>
      <formula>24</formula>
    </cfRule>
  </conditionalFormatting>
  <conditionalFormatting sqref="X13">
    <cfRule type="cellIs" priority="2628" stopIfTrue="1" operator="between">
      <formula>1</formula>
      <formula>24</formula>
    </cfRule>
  </conditionalFormatting>
  <conditionalFormatting sqref="X13">
    <cfRule type="cellIs" priority="2627" stopIfTrue="1" operator="between">
      <formula>1</formula>
      <formula>24</formula>
    </cfRule>
  </conditionalFormatting>
  <conditionalFormatting sqref="X13">
    <cfRule type="cellIs" priority="2626" stopIfTrue="1" operator="between">
      <formula>1</formula>
      <formula>24</formula>
    </cfRule>
  </conditionalFormatting>
  <conditionalFormatting sqref="X13">
    <cfRule type="cellIs" priority="2625" stopIfTrue="1" operator="between">
      <formula>1</formula>
      <formula>24</formula>
    </cfRule>
  </conditionalFormatting>
  <conditionalFormatting sqref="X13">
    <cfRule type="cellIs" priority="2624" stopIfTrue="1" operator="between">
      <formula>1</formula>
      <formula>24</formula>
    </cfRule>
  </conditionalFormatting>
  <conditionalFormatting sqref="X13">
    <cfRule type="cellIs" priority="2623" stopIfTrue="1" operator="between">
      <formula>1</formula>
      <formula>24</formula>
    </cfRule>
  </conditionalFormatting>
  <conditionalFormatting sqref="X13">
    <cfRule type="cellIs" priority="2622" stopIfTrue="1" operator="between">
      <formula>1</formula>
      <formula>24</formula>
    </cfRule>
  </conditionalFormatting>
  <conditionalFormatting sqref="X13">
    <cfRule type="cellIs" priority="2621" stopIfTrue="1" operator="between">
      <formula>1</formula>
      <formula>24</formula>
    </cfRule>
  </conditionalFormatting>
  <conditionalFormatting sqref="X13">
    <cfRule type="cellIs" priority="2620" stopIfTrue="1" operator="between">
      <formula>1</formula>
      <formula>24</formula>
    </cfRule>
  </conditionalFormatting>
  <conditionalFormatting sqref="X13">
    <cfRule type="cellIs" priority="2619" stopIfTrue="1" operator="between">
      <formula>1</formula>
      <formula>24</formula>
    </cfRule>
  </conditionalFormatting>
  <conditionalFormatting sqref="X13">
    <cfRule type="cellIs" priority="2618" stopIfTrue="1" operator="between">
      <formula>1</formula>
      <formula>24</formula>
    </cfRule>
  </conditionalFormatting>
  <conditionalFormatting sqref="X13">
    <cfRule type="cellIs" priority="2617" stopIfTrue="1" operator="between">
      <formula>1</formula>
      <formula>24</formula>
    </cfRule>
  </conditionalFormatting>
  <conditionalFormatting sqref="X13">
    <cfRule type="cellIs" priority="2616" stopIfTrue="1" operator="between">
      <formula>1</formula>
      <formula>24</formula>
    </cfRule>
  </conditionalFormatting>
  <conditionalFormatting sqref="X13">
    <cfRule type="cellIs" priority="2615" stopIfTrue="1" operator="between">
      <formula>1</formula>
      <formula>24</formula>
    </cfRule>
  </conditionalFormatting>
  <conditionalFormatting sqref="X13">
    <cfRule type="cellIs" priority="2614" stopIfTrue="1" operator="between">
      <formula>1</formula>
      <formula>24</formula>
    </cfRule>
  </conditionalFormatting>
  <conditionalFormatting sqref="X13">
    <cfRule type="cellIs" priority="2613" stopIfTrue="1" operator="between">
      <formula>1</formula>
      <formula>24</formula>
    </cfRule>
  </conditionalFormatting>
  <conditionalFormatting sqref="X13">
    <cfRule type="cellIs" priority="2612" stopIfTrue="1" operator="between">
      <formula>1</formula>
      <formula>24</formula>
    </cfRule>
  </conditionalFormatting>
  <conditionalFormatting sqref="X13">
    <cfRule type="cellIs" priority="2611" stopIfTrue="1" operator="between">
      <formula>1</formula>
      <formula>24</formula>
    </cfRule>
  </conditionalFormatting>
  <conditionalFormatting sqref="X13">
    <cfRule type="cellIs" priority="2610" stopIfTrue="1" operator="between">
      <formula>1</formula>
      <formula>24</formula>
    </cfRule>
  </conditionalFormatting>
  <conditionalFormatting sqref="X13">
    <cfRule type="cellIs" priority="2609" stopIfTrue="1" operator="between">
      <formula>1</formula>
      <formula>24</formula>
    </cfRule>
  </conditionalFormatting>
  <conditionalFormatting sqref="X13">
    <cfRule type="cellIs" priority="2608" stopIfTrue="1" operator="between">
      <formula>1</formula>
      <formula>24</formula>
    </cfRule>
  </conditionalFormatting>
  <conditionalFormatting sqref="X13">
    <cfRule type="cellIs" priority="2607" stopIfTrue="1" operator="between">
      <formula>1</formula>
      <formula>24</formula>
    </cfRule>
  </conditionalFormatting>
  <conditionalFormatting sqref="X13">
    <cfRule type="cellIs" priority="2606" stopIfTrue="1" operator="between">
      <formula>1</formula>
      <formula>24</formula>
    </cfRule>
  </conditionalFormatting>
  <conditionalFormatting sqref="X13">
    <cfRule type="cellIs" priority="2605" stopIfTrue="1" operator="between">
      <formula>1</formula>
      <formula>24</formula>
    </cfRule>
  </conditionalFormatting>
  <conditionalFormatting sqref="X13">
    <cfRule type="cellIs" priority="2604" stopIfTrue="1" operator="between">
      <formula>1</formula>
      <formula>24</formula>
    </cfRule>
  </conditionalFormatting>
  <conditionalFormatting sqref="X13">
    <cfRule type="cellIs" priority="2603" stopIfTrue="1" operator="between">
      <formula>1</formula>
      <formula>24</formula>
    </cfRule>
  </conditionalFormatting>
  <conditionalFormatting sqref="X13">
    <cfRule type="cellIs" priority="2602" stopIfTrue="1" operator="between">
      <formula>1</formula>
      <formula>24</formula>
    </cfRule>
  </conditionalFormatting>
  <conditionalFormatting sqref="X13">
    <cfRule type="cellIs" priority="2601" stopIfTrue="1" operator="between">
      <formula>1</formula>
      <formula>24</formula>
    </cfRule>
  </conditionalFormatting>
  <conditionalFormatting sqref="X13">
    <cfRule type="cellIs" priority="2600" stopIfTrue="1" operator="between">
      <formula>1</formula>
      <formula>24</formula>
    </cfRule>
  </conditionalFormatting>
  <conditionalFormatting sqref="X13">
    <cfRule type="cellIs" priority="2599" stopIfTrue="1" operator="between">
      <formula>1</formula>
      <formula>24</formula>
    </cfRule>
  </conditionalFormatting>
  <conditionalFormatting sqref="X13">
    <cfRule type="cellIs" priority="2598" stopIfTrue="1" operator="between">
      <formula>1</formula>
      <formula>24</formula>
    </cfRule>
  </conditionalFormatting>
  <conditionalFormatting sqref="X13">
    <cfRule type="cellIs" priority="2597" stopIfTrue="1" operator="between">
      <formula>1</formula>
      <formula>24</formula>
    </cfRule>
  </conditionalFormatting>
  <conditionalFormatting sqref="X13">
    <cfRule type="cellIs" priority="2596" stopIfTrue="1" operator="between">
      <formula>1</formula>
      <formula>24</formula>
    </cfRule>
  </conditionalFormatting>
  <conditionalFormatting sqref="X13">
    <cfRule type="cellIs" priority="2595" stopIfTrue="1" operator="between">
      <formula>1</formula>
      <formula>24</formula>
    </cfRule>
  </conditionalFormatting>
  <conditionalFormatting sqref="X13">
    <cfRule type="cellIs" priority="2594" stopIfTrue="1" operator="between">
      <formula>1</formula>
      <formula>24</formula>
    </cfRule>
  </conditionalFormatting>
  <conditionalFormatting sqref="X13">
    <cfRule type="cellIs" priority="2593" stopIfTrue="1" operator="between">
      <formula>1</formula>
      <formula>24</formula>
    </cfRule>
  </conditionalFormatting>
  <conditionalFormatting sqref="X13">
    <cfRule type="cellIs" priority="2592" stopIfTrue="1" operator="between">
      <formula>1</formula>
      <formula>24</formula>
    </cfRule>
  </conditionalFormatting>
  <conditionalFormatting sqref="X13">
    <cfRule type="cellIs" priority="2591" stopIfTrue="1" operator="between">
      <formula>1</formula>
      <formula>24</formula>
    </cfRule>
  </conditionalFormatting>
  <conditionalFormatting sqref="X13">
    <cfRule type="cellIs" priority="2590" stopIfTrue="1" operator="between">
      <formula>1</formula>
      <formula>24</formula>
    </cfRule>
  </conditionalFormatting>
  <conditionalFormatting sqref="X13">
    <cfRule type="cellIs" priority="2589" stopIfTrue="1" operator="between">
      <formula>1</formula>
      <formula>24</formula>
    </cfRule>
  </conditionalFormatting>
  <conditionalFormatting sqref="X13">
    <cfRule type="cellIs" priority="2588" stopIfTrue="1" operator="between">
      <formula>1</formula>
      <formula>24</formula>
    </cfRule>
  </conditionalFormatting>
  <conditionalFormatting sqref="X13">
    <cfRule type="cellIs" priority="2587" stopIfTrue="1" operator="between">
      <formula>1</formula>
      <formula>24</formula>
    </cfRule>
  </conditionalFormatting>
  <conditionalFormatting sqref="X13">
    <cfRule type="cellIs" priority="2586" stopIfTrue="1" operator="between">
      <formula>1</formula>
      <formula>24</formula>
    </cfRule>
  </conditionalFormatting>
  <conditionalFormatting sqref="X13">
    <cfRule type="cellIs" priority="2585" stopIfTrue="1" operator="between">
      <formula>1</formula>
      <formula>24</formula>
    </cfRule>
  </conditionalFormatting>
  <conditionalFormatting sqref="X13">
    <cfRule type="cellIs" priority="2584" stopIfTrue="1" operator="between">
      <formula>1</formula>
      <formula>24</formula>
    </cfRule>
  </conditionalFormatting>
  <conditionalFormatting sqref="X13">
    <cfRule type="cellIs" priority="2583" stopIfTrue="1" operator="between">
      <formula>1</formula>
      <formula>24</formula>
    </cfRule>
  </conditionalFormatting>
  <conditionalFormatting sqref="X13">
    <cfRule type="cellIs" priority="2582" stopIfTrue="1" operator="between">
      <formula>1</formula>
      <formula>24</formula>
    </cfRule>
  </conditionalFormatting>
  <conditionalFormatting sqref="X13">
    <cfRule type="cellIs" priority="2581" stopIfTrue="1" operator="between">
      <formula>1</formula>
      <formula>24</formula>
    </cfRule>
  </conditionalFormatting>
  <conditionalFormatting sqref="X13">
    <cfRule type="cellIs" priority="2580" stopIfTrue="1" operator="between">
      <formula>1</formula>
      <formula>24</formula>
    </cfRule>
  </conditionalFormatting>
  <conditionalFormatting sqref="X13">
    <cfRule type="cellIs" priority="2579" stopIfTrue="1" operator="between">
      <formula>1</formula>
      <formula>24</formula>
    </cfRule>
  </conditionalFormatting>
  <conditionalFormatting sqref="X13">
    <cfRule type="cellIs" priority="2578" stopIfTrue="1" operator="between">
      <formula>1</formula>
      <formula>24</formula>
    </cfRule>
  </conditionalFormatting>
  <conditionalFormatting sqref="X13">
    <cfRule type="cellIs" priority="2577" stopIfTrue="1" operator="between">
      <formula>1</formula>
      <formula>24</formula>
    </cfRule>
  </conditionalFormatting>
  <conditionalFormatting sqref="X13">
    <cfRule type="cellIs" priority="2576" stopIfTrue="1" operator="between">
      <formula>1</formula>
      <formula>24</formula>
    </cfRule>
  </conditionalFormatting>
  <conditionalFormatting sqref="X13">
    <cfRule type="cellIs" priority="2575" stopIfTrue="1" operator="between">
      <formula>1</formula>
      <formula>24</formula>
    </cfRule>
  </conditionalFormatting>
  <conditionalFormatting sqref="X13">
    <cfRule type="cellIs" priority="2574" stopIfTrue="1" operator="between">
      <formula>1</formula>
      <formula>24</formula>
    </cfRule>
  </conditionalFormatting>
  <conditionalFormatting sqref="X13">
    <cfRule type="cellIs" priority="2573" stopIfTrue="1" operator="between">
      <formula>1</formula>
      <formula>24</formula>
    </cfRule>
  </conditionalFormatting>
  <conditionalFormatting sqref="X13">
    <cfRule type="cellIs" priority="2572" stopIfTrue="1" operator="between">
      <formula>1</formula>
      <formula>24</formula>
    </cfRule>
  </conditionalFormatting>
  <conditionalFormatting sqref="X13">
    <cfRule type="cellIs" priority="2571" stopIfTrue="1" operator="between">
      <formula>1</formula>
      <formula>24</formula>
    </cfRule>
  </conditionalFormatting>
  <conditionalFormatting sqref="X13">
    <cfRule type="cellIs" priority="2570" stopIfTrue="1" operator="between">
      <formula>1</formula>
      <formula>24</formula>
    </cfRule>
  </conditionalFormatting>
  <conditionalFormatting sqref="X13">
    <cfRule type="cellIs" priority="2569" stopIfTrue="1" operator="between">
      <formula>1</formula>
      <formula>24</formula>
    </cfRule>
  </conditionalFormatting>
  <conditionalFormatting sqref="X13">
    <cfRule type="cellIs" priority="2568" stopIfTrue="1" operator="between">
      <formula>1</formula>
      <formula>24</formula>
    </cfRule>
  </conditionalFormatting>
  <conditionalFormatting sqref="X13">
    <cfRule type="cellIs" priority="2567" stopIfTrue="1" operator="between">
      <formula>1</formula>
      <formula>24</formula>
    </cfRule>
  </conditionalFormatting>
  <conditionalFormatting sqref="X13">
    <cfRule type="cellIs" priority="2566" stopIfTrue="1" operator="between">
      <formula>1</formula>
      <formula>24</formula>
    </cfRule>
  </conditionalFormatting>
  <conditionalFormatting sqref="X13">
    <cfRule type="cellIs" priority="2565" stopIfTrue="1" operator="between">
      <formula>1</formula>
      <formula>24</formula>
    </cfRule>
  </conditionalFormatting>
  <conditionalFormatting sqref="X13">
    <cfRule type="cellIs" priority="2564" stopIfTrue="1" operator="between">
      <formula>1</formula>
      <formula>24</formula>
    </cfRule>
  </conditionalFormatting>
  <conditionalFormatting sqref="X13">
    <cfRule type="cellIs" priority="2563" stopIfTrue="1" operator="between">
      <formula>1</formula>
      <formula>24</formula>
    </cfRule>
  </conditionalFormatting>
  <conditionalFormatting sqref="X13">
    <cfRule type="cellIs" priority="2562" stopIfTrue="1" operator="between">
      <formula>1</formula>
      <formula>24</formula>
    </cfRule>
  </conditionalFormatting>
  <conditionalFormatting sqref="X13">
    <cfRule type="cellIs" priority="2561" stopIfTrue="1" operator="between">
      <formula>1</formula>
      <formula>24</formula>
    </cfRule>
  </conditionalFormatting>
  <conditionalFormatting sqref="X13">
    <cfRule type="cellIs" priority="2560" stopIfTrue="1" operator="between">
      <formula>1</formula>
      <formula>24</formula>
    </cfRule>
  </conditionalFormatting>
  <conditionalFormatting sqref="X13">
    <cfRule type="cellIs" priority="2559" stopIfTrue="1" operator="between">
      <formula>1</formula>
      <formula>24</formula>
    </cfRule>
  </conditionalFormatting>
  <conditionalFormatting sqref="X13">
    <cfRule type="cellIs" priority="2558" stopIfTrue="1" operator="between">
      <formula>1</formula>
      <formula>24</formula>
    </cfRule>
  </conditionalFormatting>
  <conditionalFormatting sqref="X13">
    <cfRule type="cellIs" priority="2557" stopIfTrue="1" operator="between">
      <formula>1</formula>
      <formula>24</formula>
    </cfRule>
  </conditionalFormatting>
  <conditionalFormatting sqref="X13">
    <cfRule type="cellIs" priority="2556" stopIfTrue="1" operator="between">
      <formula>1</formula>
      <formula>24</formula>
    </cfRule>
  </conditionalFormatting>
  <conditionalFormatting sqref="X13">
    <cfRule type="cellIs" priority="2555" stopIfTrue="1" operator="between">
      <formula>1</formula>
      <formula>24</formula>
    </cfRule>
  </conditionalFormatting>
  <conditionalFormatting sqref="X13">
    <cfRule type="cellIs" priority="2554" stopIfTrue="1" operator="between">
      <formula>1</formula>
      <formula>24</formula>
    </cfRule>
  </conditionalFormatting>
  <conditionalFormatting sqref="X13">
    <cfRule type="cellIs" priority="2553" stopIfTrue="1" operator="between">
      <formula>1</formula>
      <formula>24</formula>
    </cfRule>
  </conditionalFormatting>
  <conditionalFormatting sqref="X13">
    <cfRule type="cellIs" priority="2552" stopIfTrue="1" operator="between">
      <formula>1</formula>
      <formula>24</formula>
    </cfRule>
  </conditionalFormatting>
  <conditionalFormatting sqref="X13">
    <cfRule type="cellIs" priority="2551" stopIfTrue="1" operator="between">
      <formula>1</formula>
      <formula>24</formula>
    </cfRule>
  </conditionalFormatting>
  <conditionalFormatting sqref="X13">
    <cfRule type="cellIs" priority="2550" stopIfTrue="1" operator="between">
      <formula>1</formula>
      <formula>24</formula>
    </cfRule>
  </conditionalFormatting>
  <conditionalFormatting sqref="X13">
    <cfRule type="cellIs" priority="2549" stopIfTrue="1" operator="between">
      <formula>1</formula>
      <formula>24</formula>
    </cfRule>
  </conditionalFormatting>
  <conditionalFormatting sqref="X13">
    <cfRule type="cellIs" priority="2548" stopIfTrue="1" operator="between">
      <formula>1</formula>
      <formula>24</formula>
    </cfRule>
  </conditionalFormatting>
  <conditionalFormatting sqref="X13">
    <cfRule type="cellIs" priority="2547" stopIfTrue="1" operator="between">
      <formula>1</formula>
      <formula>24</formula>
    </cfRule>
  </conditionalFormatting>
  <conditionalFormatting sqref="X13">
    <cfRule type="cellIs" priority="2546" stopIfTrue="1" operator="between">
      <formula>1</formula>
      <formula>24</formula>
    </cfRule>
  </conditionalFormatting>
  <conditionalFormatting sqref="X13">
    <cfRule type="cellIs" priority="2545" stopIfTrue="1" operator="between">
      <formula>1</formula>
      <formula>24</formula>
    </cfRule>
  </conditionalFormatting>
  <conditionalFormatting sqref="X13">
    <cfRule type="cellIs" priority="2544" stopIfTrue="1" operator="between">
      <formula>1</formula>
      <formula>24</formula>
    </cfRule>
  </conditionalFormatting>
  <conditionalFormatting sqref="X13">
    <cfRule type="cellIs" priority="2543" stopIfTrue="1" operator="between">
      <formula>1</formula>
      <formula>24</formula>
    </cfRule>
  </conditionalFormatting>
  <conditionalFormatting sqref="X13">
    <cfRule type="cellIs" priority="2542" stopIfTrue="1" operator="between">
      <formula>1</formula>
      <formula>24</formula>
    </cfRule>
  </conditionalFormatting>
  <conditionalFormatting sqref="X13">
    <cfRule type="cellIs" priority="2541" stopIfTrue="1" operator="between">
      <formula>1</formula>
      <formula>24</formula>
    </cfRule>
  </conditionalFormatting>
  <conditionalFormatting sqref="X13">
    <cfRule type="cellIs" priority="2540" stopIfTrue="1" operator="between">
      <formula>1</formula>
      <formula>24</formula>
    </cfRule>
  </conditionalFormatting>
  <conditionalFormatting sqref="X13">
    <cfRule type="cellIs" priority="2539" stopIfTrue="1" operator="between">
      <formula>1</formula>
      <formula>24</formula>
    </cfRule>
  </conditionalFormatting>
  <conditionalFormatting sqref="X13">
    <cfRule type="cellIs" priority="2538" stopIfTrue="1" operator="between">
      <formula>1</formula>
      <formula>24</formula>
    </cfRule>
  </conditionalFormatting>
  <conditionalFormatting sqref="X13">
    <cfRule type="cellIs" priority="2537" stopIfTrue="1" operator="between">
      <formula>1</formula>
      <formula>24</formula>
    </cfRule>
  </conditionalFormatting>
  <conditionalFormatting sqref="X13">
    <cfRule type="cellIs" priority="2536" stopIfTrue="1" operator="between">
      <formula>1</formula>
      <formula>24</formula>
    </cfRule>
  </conditionalFormatting>
  <conditionalFormatting sqref="X13">
    <cfRule type="cellIs" priority="2535" stopIfTrue="1" operator="between">
      <formula>1</formula>
      <formula>24</formula>
    </cfRule>
  </conditionalFormatting>
  <conditionalFormatting sqref="X13">
    <cfRule type="cellIs" priority="2534" stopIfTrue="1" operator="between">
      <formula>1</formula>
      <formula>24</formula>
    </cfRule>
  </conditionalFormatting>
  <conditionalFormatting sqref="AB13">
    <cfRule type="cellIs" priority="2533" stopIfTrue="1" operator="between">
      <formula>1</formula>
      <formula>24</formula>
    </cfRule>
  </conditionalFormatting>
  <conditionalFormatting sqref="AB13">
    <cfRule type="cellIs" priority="2532" stopIfTrue="1" operator="between">
      <formula>1</formula>
      <formula>24</formula>
    </cfRule>
  </conditionalFormatting>
  <conditionalFormatting sqref="AB13">
    <cfRule type="cellIs" priority="2531" stopIfTrue="1" operator="between">
      <formula>1</formula>
      <formula>24</formula>
    </cfRule>
  </conditionalFormatting>
  <conditionalFormatting sqref="AB13">
    <cfRule type="cellIs" priority="2530" stopIfTrue="1" operator="between">
      <formula>1</formula>
      <formula>24</formula>
    </cfRule>
  </conditionalFormatting>
  <conditionalFormatting sqref="AB13">
    <cfRule type="cellIs" priority="2529" stopIfTrue="1" operator="between">
      <formula>1</formula>
      <formula>24</formula>
    </cfRule>
  </conditionalFormatting>
  <conditionalFormatting sqref="AB13">
    <cfRule type="cellIs" priority="2528" stopIfTrue="1" operator="between">
      <formula>1</formula>
      <formula>24</formula>
    </cfRule>
  </conditionalFormatting>
  <conditionalFormatting sqref="AB13">
    <cfRule type="cellIs" priority="2527" stopIfTrue="1" operator="between">
      <formula>1</formula>
      <formula>24</formula>
    </cfRule>
  </conditionalFormatting>
  <conditionalFormatting sqref="AB13">
    <cfRule type="cellIs" priority="2526" stopIfTrue="1" operator="between">
      <formula>1</formula>
      <formula>24</formula>
    </cfRule>
  </conditionalFormatting>
  <conditionalFormatting sqref="AB13">
    <cfRule type="cellIs" priority="2525" stopIfTrue="1" operator="between">
      <formula>1</formula>
      <formula>24</formula>
    </cfRule>
  </conditionalFormatting>
  <conditionalFormatting sqref="AB13">
    <cfRule type="cellIs" priority="2524" stopIfTrue="1" operator="between">
      <formula>1</formula>
      <formula>24</formula>
    </cfRule>
  </conditionalFormatting>
  <conditionalFormatting sqref="AB13">
    <cfRule type="cellIs" priority="2523" stopIfTrue="1" operator="between">
      <formula>1</formula>
      <formula>24</formula>
    </cfRule>
  </conditionalFormatting>
  <conditionalFormatting sqref="AB13">
    <cfRule type="cellIs" priority="2522" stopIfTrue="1" operator="between">
      <formula>1</formula>
      <formula>24</formula>
    </cfRule>
  </conditionalFormatting>
  <conditionalFormatting sqref="AB13">
    <cfRule type="cellIs" priority="2521" stopIfTrue="1" operator="between">
      <formula>1</formula>
      <formula>24</formula>
    </cfRule>
  </conditionalFormatting>
  <conditionalFormatting sqref="AB13">
    <cfRule type="cellIs" priority="2520" stopIfTrue="1" operator="between">
      <formula>1</formula>
      <formula>24</formula>
    </cfRule>
  </conditionalFormatting>
  <conditionalFormatting sqref="AB13">
    <cfRule type="cellIs" priority="2519" stopIfTrue="1" operator="between">
      <formula>1</formula>
      <formula>24</formula>
    </cfRule>
  </conditionalFormatting>
  <conditionalFormatting sqref="AB13">
    <cfRule type="cellIs" priority="2518" stopIfTrue="1" operator="between">
      <formula>1</formula>
      <formula>24</formula>
    </cfRule>
  </conditionalFormatting>
  <conditionalFormatting sqref="AB13">
    <cfRule type="cellIs" priority="2517" stopIfTrue="1" operator="between">
      <formula>1</formula>
      <formula>24</formula>
    </cfRule>
  </conditionalFormatting>
  <conditionalFormatting sqref="AB13">
    <cfRule type="cellIs" priority="2516" stopIfTrue="1" operator="between">
      <formula>1</formula>
      <formula>24</formula>
    </cfRule>
  </conditionalFormatting>
  <conditionalFormatting sqref="AB13">
    <cfRule type="cellIs" priority="2515" stopIfTrue="1" operator="between">
      <formula>1</formula>
      <formula>24</formula>
    </cfRule>
  </conditionalFormatting>
  <conditionalFormatting sqref="AB13">
    <cfRule type="cellIs" priority="2514" stopIfTrue="1" operator="between">
      <formula>1</formula>
      <formula>24</formula>
    </cfRule>
  </conditionalFormatting>
  <conditionalFormatting sqref="AB13">
    <cfRule type="cellIs" priority="2513" stopIfTrue="1" operator="between">
      <formula>1</formula>
      <formula>24</formula>
    </cfRule>
  </conditionalFormatting>
  <conditionalFormatting sqref="AB13">
    <cfRule type="cellIs" priority="2512" stopIfTrue="1" operator="between">
      <formula>1</formula>
      <formula>24</formula>
    </cfRule>
  </conditionalFormatting>
  <conditionalFormatting sqref="AB13">
    <cfRule type="cellIs" priority="2511" stopIfTrue="1" operator="between">
      <formula>1</formula>
      <formula>24</formula>
    </cfRule>
  </conditionalFormatting>
  <conditionalFormatting sqref="AB13">
    <cfRule type="cellIs" priority="2510" stopIfTrue="1" operator="between">
      <formula>1</formula>
      <formula>24</formula>
    </cfRule>
  </conditionalFormatting>
  <conditionalFormatting sqref="AB13">
    <cfRule type="cellIs" priority="2509" stopIfTrue="1" operator="between">
      <formula>1</formula>
      <formula>24</formula>
    </cfRule>
  </conditionalFormatting>
  <conditionalFormatting sqref="AB13">
    <cfRule type="cellIs" priority="2508" stopIfTrue="1" operator="between">
      <formula>1</formula>
      <formula>24</formula>
    </cfRule>
  </conditionalFormatting>
  <conditionalFormatting sqref="AB13">
    <cfRule type="cellIs" priority="2507" stopIfTrue="1" operator="between">
      <formula>1</formula>
      <formula>24</formula>
    </cfRule>
  </conditionalFormatting>
  <conditionalFormatting sqref="AB13">
    <cfRule type="cellIs" priority="2506" stopIfTrue="1" operator="between">
      <formula>1</formula>
      <formula>24</formula>
    </cfRule>
  </conditionalFormatting>
  <conditionalFormatting sqref="AB13">
    <cfRule type="cellIs" priority="2505" stopIfTrue="1" operator="between">
      <formula>1</formula>
      <formula>24</formula>
    </cfRule>
  </conditionalFormatting>
  <conditionalFormatting sqref="AG13:AH13">
    <cfRule type="cellIs" priority="2504" stopIfTrue="1" operator="between">
      <formula>1</formula>
      <formula>24</formula>
    </cfRule>
  </conditionalFormatting>
  <conditionalFormatting sqref="AG13:AH13">
    <cfRule type="cellIs" priority="2503" stopIfTrue="1" operator="between">
      <formula>1</formula>
      <formula>24</formula>
    </cfRule>
  </conditionalFormatting>
  <conditionalFormatting sqref="AG13:AH13">
    <cfRule type="cellIs" priority="2502" stopIfTrue="1" operator="between">
      <formula>1</formula>
      <formula>24</formula>
    </cfRule>
  </conditionalFormatting>
  <conditionalFormatting sqref="AG13:AH13">
    <cfRule type="cellIs" priority="2501" stopIfTrue="1" operator="between">
      <formula>1</formula>
      <formula>24</formula>
    </cfRule>
  </conditionalFormatting>
  <conditionalFormatting sqref="AG13:AH13">
    <cfRule type="cellIs" priority="2500" stopIfTrue="1" operator="between">
      <formula>1</formula>
      <formula>24</formula>
    </cfRule>
  </conditionalFormatting>
  <conditionalFormatting sqref="AG13:AH13">
    <cfRule type="cellIs" priority="2499" stopIfTrue="1" operator="between">
      <formula>1</formula>
      <formula>24</formula>
    </cfRule>
  </conditionalFormatting>
  <conditionalFormatting sqref="AG13:AH13">
    <cfRule type="cellIs" priority="2498" stopIfTrue="1" operator="between">
      <formula>1</formula>
      <formula>24</formula>
    </cfRule>
  </conditionalFormatting>
  <conditionalFormatting sqref="AB17">
    <cfRule type="cellIs" priority="2497" stopIfTrue="1" operator="between">
      <formula>1</formula>
      <formula>24</formula>
    </cfRule>
  </conditionalFormatting>
  <conditionalFormatting sqref="AB18">
    <cfRule type="cellIs" priority="2496" stopIfTrue="1" operator="between">
      <formula>1</formula>
      <formula>24</formula>
    </cfRule>
  </conditionalFormatting>
  <conditionalFormatting sqref="AD18">
    <cfRule type="cellIs" priority="2495" stopIfTrue="1" operator="between">
      <formula>1</formula>
      <formula>24</formula>
    </cfRule>
  </conditionalFormatting>
  <conditionalFormatting sqref="AD18">
    <cfRule type="cellIs" priority="2494" stopIfTrue="1" operator="between">
      <formula>1</formula>
      <formula>24</formula>
    </cfRule>
  </conditionalFormatting>
  <conditionalFormatting sqref="AD18">
    <cfRule type="cellIs" priority="2493" stopIfTrue="1" operator="between">
      <formula>1</formula>
      <formula>24</formula>
    </cfRule>
  </conditionalFormatting>
  <conditionalFormatting sqref="AD18">
    <cfRule type="cellIs" priority="2492" stopIfTrue="1" operator="between">
      <formula>1</formula>
      <formula>24</formula>
    </cfRule>
  </conditionalFormatting>
  <conditionalFormatting sqref="AD18">
    <cfRule type="cellIs" priority="2491" stopIfTrue="1" operator="between">
      <formula>1</formula>
      <formula>24</formula>
    </cfRule>
  </conditionalFormatting>
  <conditionalFormatting sqref="AD18">
    <cfRule type="cellIs" priority="2490" stopIfTrue="1" operator="between">
      <formula>1</formula>
      <formula>24</formula>
    </cfRule>
  </conditionalFormatting>
  <conditionalFormatting sqref="AD18">
    <cfRule type="cellIs" priority="2489" stopIfTrue="1" operator="between">
      <formula>1</formula>
      <formula>24</formula>
    </cfRule>
  </conditionalFormatting>
  <conditionalFormatting sqref="AD18">
    <cfRule type="cellIs" priority="2488" stopIfTrue="1" operator="between">
      <formula>1</formula>
      <formula>24</formula>
    </cfRule>
  </conditionalFormatting>
  <conditionalFormatting sqref="AD18">
    <cfRule type="cellIs" priority="2487" stopIfTrue="1" operator="between">
      <formula>1</formula>
      <formula>24</formula>
    </cfRule>
  </conditionalFormatting>
  <conditionalFormatting sqref="AD18">
    <cfRule type="cellIs" priority="2486" stopIfTrue="1" operator="between">
      <formula>1</formula>
      <formula>24</formula>
    </cfRule>
  </conditionalFormatting>
  <conditionalFormatting sqref="AD18">
    <cfRule type="cellIs" priority="2485" stopIfTrue="1" operator="between">
      <formula>1</formula>
      <formula>24</formula>
    </cfRule>
  </conditionalFormatting>
  <conditionalFormatting sqref="AD18">
    <cfRule type="cellIs" priority="2484" stopIfTrue="1" operator="between">
      <formula>1</formula>
      <formula>24</formula>
    </cfRule>
  </conditionalFormatting>
  <conditionalFormatting sqref="AD18">
    <cfRule type="cellIs" priority="2483" stopIfTrue="1" operator="between">
      <formula>1</formula>
      <formula>24</formula>
    </cfRule>
  </conditionalFormatting>
  <conditionalFormatting sqref="AD18">
    <cfRule type="cellIs" priority="2482" stopIfTrue="1" operator="between">
      <formula>1</formula>
      <formula>24</formula>
    </cfRule>
  </conditionalFormatting>
  <conditionalFormatting sqref="AD18">
    <cfRule type="cellIs" priority="2481" stopIfTrue="1" operator="between">
      <formula>1</formula>
      <formula>24</formula>
    </cfRule>
  </conditionalFormatting>
  <conditionalFormatting sqref="AD18">
    <cfRule type="cellIs" priority="2480" stopIfTrue="1" operator="between">
      <formula>1</formula>
      <formula>24</formula>
    </cfRule>
  </conditionalFormatting>
  <conditionalFormatting sqref="AD18">
    <cfRule type="cellIs" priority="2479" stopIfTrue="1" operator="between">
      <formula>1</formula>
      <formula>24</formula>
    </cfRule>
  </conditionalFormatting>
  <conditionalFormatting sqref="AD18">
    <cfRule type="cellIs" priority="2478" stopIfTrue="1" operator="between">
      <formula>1</formula>
      <formula>24</formula>
    </cfRule>
  </conditionalFormatting>
  <conditionalFormatting sqref="AD18">
    <cfRule type="cellIs" priority="2477" stopIfTrue="1" operator="between">
      <formula>1</formula>
      <formula>24</formula>
    </cfRule>
  </conditionalFormatting>
  <conditionalFormatting sqref="AD18">
    <cfRule type="cellIs" priority="2476" stopIfTrue="1" operator="between">
      <formula>1</formula>
      <formula>24</formula>
    </cfRule>
  </conditionalFormatting>
  <conditionalFormatting sqref="AD18">
    <cfRule type="cellIs" priority="2475" stopIfTrue="1" operator="between">
      <formula>1</formula>
      <formula>24</formula>
    </cfRule>
  </conditionalFormatting>
  <conditionalFormatting sqref="AD18">
    <cfRule type="cellIs" priority="2474" stopIfTrue="1" operator="between">
      <formula>1</formula>
      <formula>24</formula>
    </cfRule>
  </conditionalFormatting>
  <conditionalFormatting sqref="AD18">
    <cfRule type="cellIs" priority="2473" stopIfTrue="1" operator="between">
      <formula>1</formula>
      <formula>24</formula>
    </cfRule>
  </conditionalFormatting>
  <conditionalFormatting sqref="AD18">
    <cfRule type="cellIs" priority="2472" stopIfTrue="1" operator="between">
      <formula>1</formula>
      <formula>24</formula>
    </cfRule>
  </conditionalFormatting>
  <conditionalFormatting sqref="AD18">
    <cfRule type="cellIs" priority="2471" stopIfTrue="1" operator="between">
      <formula>1</formula>
      <formula>24</formula>
    </cfRule>
  </conditionalFormatting>
  <conditionalFormatting sqref="AD18">
    <cfRule type="cellIs" priority="2470" stopIfTrue="1" operator="between">
      <formula>1</formula>
      <formula>24</formula>
    </cfRule>
  </conditionalFormatting>
  <conditionalFormatting sqref="AD18">
    <cfRule type="cellIs" priority="2469" stopIfTrue="1" operator="between">
      <formula>1</formula>
      <formula>24</formula>
    </cfRule>
  </conditionalFormatting>
  <conditionalFormatting sqref="AD18">
    <cfRule type="cellIs" priority="2468" stopIfTrue="1" operator="between">
      <formula>1</formula>
      <formula>24</formula>
    </cfRule>
  </conditionalFormatting>
  <conditionalFormatting sqref="AD18">
    <cfRule type="cellIs" priority="2467" stopIfTrue="1" operator="between">
      <formula>1</formula>
      <formula>24</formula>
    </cfRule>
  </conditionalFormatting>
  <conditionalFormatting sqref="AB14:AB16">
    <cfRule type="cellIs" priority="2466" stopIfTrue="1" operator="between">
      <formula>1</formula>
      <formula>24</formula>
    </cfRule>
  </conditionalFormatting>
  <conditionalFormatting sqref="AD14:AD16">
    <cfRule type="cellIs" priority="2465" stopIfTrue="1" operator="between">
      <formula>1</formula>
      <formula>24</formula>
    </cfRule>
  </conditionalFormatting>
  <conditionalFormatting sqref="AD14:AD16">
    <cfRule type="cellIs" priority="2464" stopIfTrue="1" operator="between">
      <formula>1</formula>
      <formula>24</formula>
    </cfRule>
  </conditionalFormatting>
  <conditionalFormatting sqref="AD14:AD16">
    <cfRule type="cellIs" priority="2463" stopIfTrue="1" operator="between">
      <formula>1</formula>
      <formula>24</formula>
    </cfRule>
  </conditionalFormatting>
  <conditionalFormatting sqref="AD14:AD16">
    <cfRule type="cellIs" priority="2462" stopIfTrue="1" operator="between">
      <formula>1</formula>
      <formula>24</formula>
    </cfRule>
  </conditionalFormatting>
  <conditionalFormatting sqref="AD14:AD16">
    <cfRule type="cellIs" priority="2461" stopIfTrue="1" operator="between">
      <formula>1</formula>
      <formula>24</formula>
    </cfRule>
  </conditionalFormatting>
  <conditionalFormatting sqref="AD14:AD16">
    <cfRule type="cellIs" priority="2460" stopIfTrue="1" operator="between">
      <formula>1</formula>
      <formula>24</formula>
    </cfRule>
  </conditionalFormatting>
  <conditionalFormatting sqref="AD14:AD16">
    <cfRule type="cellIs" priority="2459" stopIfTrue="1" operator="between">
      <formula>1</formula>
      <formula>24</formula>
    </cfRule>
  </conditionalFormatting>
  <conditionalFormatting sqref="AD14:AD16">
    <cfRule type="cellIs" priority="2458" stopIfTrue="1" operator="between">
      <formula>1</formula>
      <formula>24</formula>
    </cfRule>
  </conditionalFormatting>
  <conditionalFormatting sqref="AD14:AD16">
    <cfRule type="cellIs" priority="2457" stopIfTrue="1" operator="between">
      <formula>1</formula>
      <formula>24</formula>
    </cfRule>
  </conditionalFormatting>
  <conditionalFormatting sqref="AB14:AB16">
    <cfRule type="cellIs" priority="2456" stopIfTrue="1" operator="between">
      <formula>1</formula>
      <formula>24</formula>
    </cfRule>
  </conditionalFormatting>
  <conditionalFormatting sqref="U19">
    <cfRule type="cellIs" priority="2455" stopIfTrue="1" operator="between">
      <formula>1</formula>
      <formula>24</formula>
    </cfRule>
  </conditionalFormatting>
  <conditionalFormatting sqref="U19">
    <cfRule type="cellIs" priority="2454" stopIfTrue="1" operator="between">
      <formula>1</formula>
      <formula>24</formula>
    </cfRule>
  </conditionalFormatting>
  <conditionalFormatting sqref="U19">
    <cfRule type="cellIs" priority="2453" stopIfTrue="1" operator="between">
      <formula>1</formula>
      <formula>24</formula>
    </cfRule>
  </conditionalFormatting>
  <conditionalFormatting sqref="AB19">
    <cfRule type="cellIs" priority="2452" stopIfTrue="1" operator="between">
      <formula>1</formula>
      <formula>24</formula>
    </cfRule>
  </conditionalFormatting>
  <conditionalFormatting sqref="Y19">
    <cfRule type="cellIs" priority="2451" stopIfTrue="1" operator="between">
      <formula>1</formula>
      <formula>24</formula>
    </cfRule>
  </conditionalFormatting>
  <conditionalFormatting sqref="Y19">
    <cfRule type="cellIs" priority="2450" stopIfTrue="1" operator="between">
      <formula>1</formula>
      <formula>24</formula>
    </cfRule>
  </conditionalFormatting>
  <conditionalFormatting sqref="Y19">
    <cfRule type="cellIs" priority="2449" stopIfTrue="1" operator="between">
      <formula>1</formula>
      <formula>24</formula>
    </cfRule>
  </conditionalFormatting>
  <conditionalFormatting sqref="AD19">
    <cfRule type="cellIs" priority="2448" stopIfTrue="1" operator="between">
      <formula>1</formula>
      <formula>24</formula>
    </cfRule>
  </conditionalFormatting>
  <conditionalFormatting sqref="AD19">
    <cfRule type="cellIs" priority="2447" stopIfTrue="1" operator="between">
      <formula>1</formula>
      <formula>24</formula>
    </cfRule>
  </conditionalFormatting>
  <conditionalFormatting sqref="AD19">
    <cfRule type="cellIs" priority="2446" stopIfTrue="1" operator="between">
      <formula>1</formula>
      <formula>24</formula>
    </cfRule>
  </conditionalFormatting>
  <conditionalFormatting sqref="AD19">
    <cfRule type="cellIs" priority="2445" stopIfTrue="1" operator="between">
      <formula>1</formula>
      <formula>24</formula>
    </cfRule>
  </conditionalFormatting>
  <conditionalFormatting sqref="AD19">
    <cfRule type="cellIs" priority="2444" stopIfTrue="1" operator="between">
      <formula>1</formula>
      <formula>24</formula>
    </cfRule>
  </conditionalFormatting>
  <conditionalFormatting sqref="AD19">
    <cfRule type="cellIs" priority="2443" stopIfTrue="1" operator="between">
      <formula>1</formula>
      <formula>24</formula>
    </cfRule>
  </conditionalFormatting>
  <conditionalFormatting sqref="AD19">
    <cfRule type="cellIs" priority="2442" stopIfTrue="1" operator="between">
      <formula>1</formula>
      <formula>24</formula>
    </cfRule>
  </conditionalFormatting>
  <conditionalFormatting sqref="AD19">
    <cfRule type="cellIs" priority="2441" stopIfTrue="1" operator="between">
      <formula>1</formula>
      <formula>24</formula>
    </cfRule>
  </conditionalFormatting>
  <conditionalFormatting sqref="AD19">
    <cfRule type="cellIs" priority="2440" stopIfTrue="1" operator="between">
      <formula>1</formula>
      <formula>24</formula>
    </cfRule>
  </conditionalFormatting>
  <conditionalFormatting sqref="AD19">
    <cfRule type="cellIs" priority="2439" stopIfTrue="1" operator="between">
      <formula>1</formula>
      <formula>24</formula>
    </cfRule>
  </conditionalFormatting>
  <conditionalFormatting sqref="AD19">
    <cfRule type="cellIs" priority="2438" stopIfTrue="1" operator="between">
      <formula>1</formula>
      <formula>24</formula>
    </cfRule>
  </conditionalFormatting>
  <conditionalFormatting sqref="AD19">
    <cfRule type="cellIs" priority="2437" stopIfTrue="1" operator="between">
      <formula>1</formula>
      <formula>24</formula>
    </cfRule>
  </conditionalFormatting>
  <conditionalFormatting sqref="AD19">
    <cfRule type="cellIs" priority="2436" stopIfTrue="1" operator="between">
      <formula>1</formula>
      <formula>24</formula>
    </cfRule>
  </conditionalFormatting>
  <conditionalFormatting sqref="AD19">
    <cfRule type="cellIs" priority="2435" stopIfTrue="1" operator="between">
      <formula>1</formula>
      <formula>24</formula>
    </cfRule>
  </conditionalFormatting>
  <conditionalFormatting sqref="AD19">
    <cfRule type="cellIs" priority="2434" stopIfTrue="1" operator="between">
      <formula>1</formula>
      <formula>24</formula>
    </cfRule>
  </conditionalFormatting>
  <conditionalFormatting sqref="AD19">
    <cfRule type="cellIs" priority="2433" stopIfTrue="1" operator="between">
      <formula>1</formula>
      <formula>24</formula>
    </cfRule>
  </conditionalFormatting>
  <conditionalFormatting sqref="AD19">
    <cfRule type="cellIs" priority="2432" stopIfTrue="1" operator="between">
      <formula>1</formula>
      <formula>24</formula>
    </cfRule>
  </conditionalFormatting>
  <conditionalFormatting sqref="AD19">
    <cfRule type="cellIs" priority="2431" stopIfTrue="1" operator="between">
      <formula>1</formula>
      <formula>24</formula>
    </cfRule>
  </conditionalFormatting>
  <conditionalFormatting sqref="AD19">
    <cfRule type="cellIs" priority="2430" stopIfTrue="1" operator="between">
      <formula>1</formula>
      <formula>24</formula>
    </cfRule>
  </conditionalFormatting>
  <conditionalFormatting sqref="AD19">
    <cfRule type="cellIs" priority="2429" stopIfTrue="1" operator="between">
      <formula>1</formula>
      <formula>24</formula>
    </cfRule>
  </conditionalFormatting>
  <conditionalFormatting sqref="AD19">
    <cfRule type="cellIs" priority="2428" stopIfTrue="1" operator="between">
      <formula>1</formula>
      <formula>24</formula>
    </cfRule>
  </conditionalFormatting>
  <conditionalFormatting sqref="AD19">
    <cfRule type="cellIs" priority="2427" stopIfTrue="1" operator="between">
      <formula>1</formula>
      <formula>24</formula>
    </cfRule>
  </conditionalFormatting>
  <conditionalFormatting sqref="AD19">
    <cfRule type="cellIs" priority="2426" stopIfTrue="1" operator="between">
      <formula>1</formula>
      <formula>24</formula>
    </cfRule>
  </conditionalFormatting>
  <conditionalFormatting sqref="AD19">
    <cfRule type="cellIs" priority="2425" stopIfTrue="1" operator="between">
      <formula>1</formula>
      <formula>24</formula>
    </cfRule>
  </conditionalFormatting>
  <conditionalFormatting sqref="AD19">
    <cfRule type="cellIs" priority="2424" stopIfTrue="1" operator="between">
      <formula>1</formula>
      <formula>24</formula>
    </cfRule>
  </conditionalFormatting>
  <conditionalFormatting sqref="AD19">
    <cfRule type="cellIs" priority="2423" stopIfTrue="1" operator="between">
      <formula>1</formula>
      <formula>24</formula>
    </cfRule>
  </conditionalFormatting>
  <conditionalFormatting sqref="AD19">
    <cfRule type="cellIs" priority="2422" stopIfTrue="1" operator="between">
      <formula>1</formula>
      <formula>24</formula>
    </cfRule>
  </conditionalFormatting>
  <conditionalFormatting sqref="AD19">
    <cfRule type="cellIs" priority="2421" stopIfTrue="1" operator="between">
      <formula>1</formula>
      <formula>24</formula>
    </cfRule>
  </conditionalFormatting>
  <conditionalFormatting sqref="AD19">
    <cfRule type="cellIs" priority="2420" stopIfTrue="1" operator="between">
      <formula>1</formula>
      <formula>24</formula>
    </cfRule>
  </conditionalFormatting>
  <conditionalFormatting sqref="K8">
    <cfRule type="cellIs" priority="2419" stopIfTrue="1" operator="between">
      <formula>1</formula>
      <formula>24</formula>
    </cfRule>
  </conditionalFormatting>
  <conditionalFormatting sqref="K7">
    <cfRule type="cellIs" priority="2418" stopIfTrue="1" operator="between">
      <formula>1</formula>
      <formula>24</formula>
    </cfRule>
  </conditionalFormatting>
  <conditionalFormatting sqref="K7">
    <cfRule type="cellIs" priority="2417" stopIfTrue="1" operator="between">
      <formula>1</formula>
      <formula>24</formula>
    </cfRule>
  </conditionalFormatting>
  <conditionalFormatting sqref="K6">
    <cfRule type="cellIs" priority="2416" stopIfTrue="1" operator="between">
      <formula>1</formula>
      <formula>24</formula>
    </cfRule>
  </conditionalFormatting>
  <conditionalFormatting sqref="R12">
    <cfRule type="cellIs" priority="2415" stopIfTrue="1" operator="between">
      <formula>1</formula>
      <formula>24</formula>
    </cfRule>
  </conditionalFormatting>
  <conditionalFormatting sqref="R12">
    <cfRule type="cellIs" priority="2414" stopIfTrue="1" operator="between">
      <formula>1</formula>
      <formula>24</formula>
    </cfRule>
  </conditionalFormatting>
  <conditionalFormatting sqref="R12">
    <cfRule type="cellIs" priority="2413" stopIfTrue="1" operator="between">
      <formula>1</formula>
      <formula>24</formula>
    </cfRule>
  </conditionalFormatting>
  <conditionalFormatting sqref="R12">
    <cfRule type="cellIs" priority="2412" stopIfTrue="1" operator="between">
      <formula>1</formula>
      <formula>24</formula>
    </cfRule>
  </conditionalFormatting>
  <conditionalFormatting sqref="S12">
    <cfRule type="cellIs" priority="2411" stopIfTrue="1" operator="between">
      <formula>1</formula>
      <formula>24</formula>
    </cfRule>
  </conditionalFormatting>
  <conditionalFormatting sqref="S12">
    <cfRule type="cellIs" priority="2410" stopIfTrue="1" operator="between">
      <formula>1</formula>
      <formula>24</formula>
    </cfRule>
  </conditionalFormatting>
  <conditionalFormatting sqref="U10 U12">
    <cfRule type="cellIs" priority="2409" stopIfTrue="1" operator="between">
      <formula>1</formula>
      <formula>24</formula>
    </cfRule>
  </conditionalFormatting>
  <conditionalFormatting sqref="Y12:Z12">
    <cfRule type="cellIs" priority="2408" stopIfTrue="1" operator="between">
      <formula>1</formula>
      <formula>24</formula>
    </cfRule>
  </conditionalFormatting>
  <conditionalFormatting sqref="U7">
    <cfRule type="cellIs" priority="2407" stopIfTrue="1" operator="between">
      <formula>1</formula>
      <formula>24</formula>
    </cfRule>
  </conditionalFormatting>
  <conditionalFormatting sqref="X11">
    <cfRule type="cellIs" priority="2406" stopIfTrue="1" operator="between">
      <formula>1</formula>
      <formula>24</formula>
    </cfRule>
  </conditionalFormatting>
  <conditionalFormatting sqref="Y11">
    <cfRule type="cellIs" priority="2405" stopIfTrue="1" operator="between">
      <formula>1</formula>
      <formula>24</formula>
    </cfRule>
  </conditionalFormatting>
  <conditionalFormatting sqref="U9 U11">
    <cfRule type="cellIs" priority="2404" stopIfTrue="1" operator="between">
      <formula>1</formula>
      <formula>24</formula>
    </cfRule>
  </conditionalFormatting>
  <conditionalFormatting sqref="Y11:Z11">
    <cfRule type="cellIs" priority="2403" stopIfTrue="1" operator="between">
      <formula>1</formula>
      <formula>24</formula>
    </cfRule>
  </conditionalFormatting>
  <conditionalFormatting sqref="U6">
    <cfRule type="cellIs" priority="2402" stopIfTrue="1" operator="between">
      <formula>1</formula>
      <formula>24</formula>
    </cfRule>
  </conditionalFormatting>
  <conditionalFormatting sqref="X10">
    <cfRule type="cellIs" priority="2401" stopIfTrue="1" operator="between">
      <formula>1</formula>
      <formula>24</formula>
    </cfRule>
  </conditionalFormatting>
  <conditionalFormatting sqref="Y10">
    <cfRule type="cellIs" priority="2400" stopIfTrue="1" operator="between">
      <formula>1</formula>
      <formula>24</formula>
    </cfRule>
  </conditionalFormatting>
  <conditionalFormatting sqref="U9">
    <cfRule type="cellIs" priority="2399" stopIfTrue="1" operator="between">
      <formula>1</formula>
      <formula>24</formula>
    </cfRule>
  </conditionalFormatting>
  <conditionalFormatting sqref="U6">
    <cfRule type="cellIs" priority="2398" stopIfTrue="1" operator="between">
      <formula>1</formula>
      <formula>24</formula>
    </cfRule>
  </conditionalFormatting>
  <conditionalFormatting sqref="X10">
    <cfRule type="cellIs" priority="2397" stopIfTrue="1" operator="between">
      <formula>1</formula>
      <formula>24</formula>
    </cfRule>
  </conditionalFormatting>
  <conditionalFormatting sqref="Y10">
    <cfRule type="cellIs" priority="2396" stopIfTrue="1" operator="between">
      <formula>1</formula>
      <formula>24</formula>
    </cfRule>
  </conditionalFormatting>
  <conditionalFormatting sqref="U8 U10">
    <cfRule type="cellIs" priority="2395" stopIfTrue="1" operator="between">
      <formula>1</formula>
      <formula>24</formula>
    </cfRule>
  </conditionalFormatting>
  <conditionalFormatting sqref="Y10:Z10">
    <cfRule type="cellIs" priority="2394" stopIfTrue="1" operator="between">
      <formula>1</formula>
      <formula>24</formula>
    </cfRule>
  </conditionalFormatting>
  <conditionalFormatting sqref="U5">
    <cfRule type="cellIs" priority="2393" stopIfTrue="1" operator="between">
      <formula>1</formula>
      <formula>24</formula>
    </cfRule>
  </conditionalFormatting>
  <conditionalFormatting sqref="X9">
    <cfRule type="cellIs" priority="2392" stopIfTrue="1" operator="between">
      <formula>1</formula>
      <formula>24</formula>
    </cfRule>
  </conditionalFormatting>
  <conditionalFormatting sqref="Y9">
    <cfRule type="cellIs" priority="2391" stopIfTrue="1" operator="between">
      <formula>1</formula>
      <formula>24</formula>
    </cfRule>
  </conditionalFormatting>
  <conditionalFormatting sqref="Z11">
    <cfRule type="cellIs" priority="2390" stopIfTrue="1" operator="between">
      <formula>1</formula>
      <formula>24</formula>
    </cfRule>
  </conditionalFormatting>
  <conditionalFormatting sqref="Y11">
    <cfRule type="cellIs" priority="2389" stopIfTrue="1" operator="between">
      <formula>1</formula>
      <formula>24</formula>
    </cfRule>
  </conditionalFormatting>
  <conditionalFormatting sqref="V11">
    <cfRule type="cellIs" priority="2388" stopIfTrue="1" operator="between">
      <formula>1</formula>
      <formula>24</formula>
    </cfRule>
  </conditionalFormatting>
  <conditionalFormatting sqref="V11">
    <cfRule type="cellIs" priority="2387" stopIfTrue="1" operator="between">
      <formula>1</formula>
      <formula>24</formula>
    </cfRule>
  </conditionalFormatting>
  <conditionalFormatting sqref="U9">
    <cfRule type="cellIs" priority="2386" stopIfTrue="1" operator="between">
      <formula>1</formula>
      <formula>24</formula>
    </cfRule>
  </conditionalFormatting>
  <conditionalFormatting sqref="U6">
    <cfRule type="cellIs" priority="2385" stopIfTrue="1" operator="between">
      <formula>1</formula>
      <formula>24</formula>
    </cfRule>
  </conditionalFormatting>
  <conditionalFormatting sqref="X10">
    <cfRule type="cellIs" priority="2384" stopIfTrue="1" operator="between">
      <formula>1</formula>
      <formula>24</formula>
    </cfRule>
  </conditionalFormatting>
  <conditionalFormatting sqref="Y10">
    <cfRule type="cellIs" priority="2383" stopIfTrue="1" operator="between">
      <formula>1</formula>
      <formula>24</formula>
    </cfRule>
  </conditionalFormatting>
  <conditionalFormatting sqref="U8 U10">
    <cfRule type="cellIs" priority="2382" stopIfTrue="1" operator="between">
      <formula>1</formula>
      <formula>24</formula>
    </cfRule>
  </conditionalFormatting>
  <conditionalFormatting sqref="Y10:Z10">
    <cfRule type="cellIs" priority="2381" stopIfTrue="1" operator="between">
      <formula>1</formula>
      <formula>24</formula>
    </cfRule>
  </conditionalFormatting>
  <conditionalFormatting sqref="U5">
    <cfRule type="cellIs" priority="2380" stopIfTrue="1" operator="between">
      <formula>1</formula>
      <formula>24</formula>
    </cfRule>
  </conditionalFormatting>
  <conditionalFormatting sqref="X9">
    <cfRule type="cellIs" priority="2379" stopIfTrue="1" operator="between">
      <formula>1</formula>
      <formula>24</formula>
    </cfRule>
  </conditionalFormatting>
  <conditionalFormatting sqref="Y9">
    <cfRule type="cellIs" priority="2378" stopIfTrue="1" operator="between">
      <formula>1</formula>
      <formula>24</formula>
    </cfRule>
  </conditionalFormatting>
  <conditionalFormatting sqref="T12:Z12">
    <cfRule type="cellIs" priority="2377" stopIfTrue="1" operator="between">
      <formula>1</formula>
      <formula>24</formula>
    </cfRule>
  </conditionalFormatting>
  <conditionalFormatting sqref="X12">
    <cfRule type="cellIs" priority="2376" stopIfTrue="1" operator="between">
      <formula>1</formula>
      <formula>24</formula>
    </cfRule>
  </conditionalFormatting>
  <conditionalFormatting sqref="U12:W12">
    <cfRule type="cellIs" priority="2375" stopIfTrue="1" operator="between">
      <formula>1</formula>
      <formula>24</formula>
    </cfRule>
  </conditionalFormatting>
  <conditionalFormatting sqref="X12">
    <cfRule type="cellIs" priority="2374" stopIfTrue="1" operator="between">
      <formula>1</formula>
      <formula>24</formula>
    </cfRule>
  </conditionalFormatting>
  <conditionalFormatting sqref="X12">
    <cfRule type="cellIs" priority="2373" stopIfTrue="1" operator="between">
      <formula>1</formula>
      <formula>24</formula>
    </cfRule>
  </conditionalFormatting>
  <conditionalFormatting sqref="X12">
    <cfRule type="cellIs" priority="2372" stopIfTrue="1" operator="between">
      <formula>1</formula>
      <formula>24</formula>
    </cfRule>
  </conditionalFormatting>
  <conditionalFormatting sqref="X12">
    <cfRule type="cellIs" priority="2371" stopIfTrue="1" operator="between">
      <formula>1</formula>
      <formula>24</formula>
    </cfRule>
  </conditionalFormatting>
  <conditionalFormatting sqref="X12">
    <cfRule type="cellIs" priority="2370" stopIfTrue="1" operator="between">
      <formula>1</formula>
      <formula>24</formula>
    </cfRule>
  </conditionalFormatting>
  <conditionalFormatting sqref="X12">
    <cfRule type="cellIs" priority="2369" stopIfTrue="1" operator="between">
      <formula>1</formula>
      <formula>24</formula>
    </cfRule>
  </conditionalFormatting>
  <conditionalFormatting sqref="X12">
    <cfRule type="cellIs" priority="2368" stopIfTrue="1" operator="between">
      <formula>1</formula>
      <formula>24</formula>
    </cfRule>
  </conditionalFormatting>
  <conditionalFormatting sqref="X12">
    <cfRule type="cellIs" priority="2367" stopIfTrue="1" operator="between">
      <formula>1</formula>
      <formula>24</formula>
    </cfRule>
  </conditionalFormatting>
  <conditionalFormatting sqref="X12">
    <cfRule type="cellIs" priority="2366" stopIfTrue="1" operator="between">
      <formula>1</formula>
      <formula>24</formula>
    </cfRule>
  </conditionalFormatting>
  <conditionalFormatting sqref="X12">
    <cfRule type="cellIs" priority="2365" stopIfTrue="1" operator="between">
      <formula>1</formula>
      <formula>24</formula>
    </cfRule>
  </conditionalFormatting>
  <conditionalFormatting sqref="X12">
    <cfRule type="cellIs" priority="2364" stopIfTrue="1" operator="between">
      <formula>1</formula>
      <formula>24</formula>
    </cfRule>
  </conditionalFormatting>
  <conditionalFormatting sqref="X12">
    <cfRule type="cellIs" priority="2363" stopIfTrue="1" operator="between">
      <formula>1</formula>
      <formula>24</formula>
    </cfRule>
  </conditionalFormatting>
  <conditionalFormatting sqref="X12">
    <cfRule type="cellIs" priority="2362" stopIfTrue="1" operator="between">
      <formula>1</formula>
      <formula>24</formula>
    </cfRule>
  </conditionalFormatting>
  <conditionalFormatting sqref="X12">
    <cfRule type="cellIs" priority="2361" stopIfTrue="1" operator="between">
      <formula>1</formula>
      <formula>24</formula>
    </cfRule>
  </conditionalFormatting>
  <conditionalFormatting sqref="X12">
    <cfRule type="cellIs" priority="2360" stopIfTrue="1" operator="between">
      <formula>1</formula>
      <formula>24</formula>
    </cfRule>
  </conditionalFormatting>
  <conditionalFormatting sqref="X12">
    <cfRule type="cellIs" priority="2359" stopIfTrue="1" operator="between">
      <formula>1</formula>
      <formula>24</formula>
    </cfRule>
  </conditionalFormatting>
  <conditionalFormatting sqref="X12">
    <cfRule type="cellIs" priority="2358" stopIfTrue="1" operator="between">
      <formula>1</formula>
      <formula>24</formula>
    </cfRule>
  </conditionalFormatting>
  <conditionalFormatting sqref="X12">
    <cfRule type="cellIs" priority="2357" stopIfTrue="1" operator="between">
      <formula>1</formula>
      <formula>24</formula>
    </cfRule>
  </conditionalFormatting>
  <conditionalFormatting sqref="X12">
    <cfRule type="cellIs" priority="2356" stopIfTrue="1" operator="between">
      <formula>1</formula>
      <formula>24</formula>
    </cfRule>
  </conditionalFormatting>
  <conditionalFormatting sqref="X12">
    <cfRule type="cellIs" priority="2355" stopIfTrue="1" operator="between">
      <formula>1</formula>
      <formula>24</formula>
    </cfRule>
  </conditionalFormatting>
  <conditionalFormatting sqref="X12">
    <cfRule type="cellIs" priority="2354" stopIfTrue="1" operator="between">
      <formula>1</formula>
      <formula>24</formula>
    </cfRule>
  </conditionalFormatting>
  <conditionalFormatting sqref="X12">
    <cfRule type="cellIs" priority="2353" stopIfTrue="1" operator="between">
      <formula>1</formula>
      <formula>24</formula>
    </cfRule>
  </conditionalFormatting>
  <conditionalFormatting sqref="X12">
    <cfRule type="cellIs" priority="2352" stopIfTrue="1" operator="between">
      <formula>1</formula>
      <formula>24</formula>
    </cfRule>
  </conditionalFormatting>
  <conditionalFormatting sqref="X12">
    <cfRule type="cellIs" priority="2351" stopIfTrue="1" operator="between">
      <formula>1</formula>
      <formula>24</formula>
    </cfRule>
  </conditionalFormatting>
  <conditionalFormatting sqref="X12">
    <cfRule type="cellIs" priority="2350" stopIfTrue="1" operator="between">
      <formula>1</formula>
      <formula>24</formula>
    </cfRule>
  </conditionalFormatting>
  <conditionalFormatting sqref="X12">
    <cfRule type="cellIs" priority="2349" stopIfTrue="1" operator="between">
      <formula>1</formula>
      <formula>24</formula>
    </cfRule>
  </conditionalFormatting>
  <conditionalFormatting sqref="X12">
    <cfRule type="cellIs" priority="2348" stopIfTrue="1" operator="between">
      <formula>1</formula>
      <formula>24</formula>
    </cfRule>
  </conditionalFormatting>
  <conditionalFormatting sqref="X12">
    <cfRule type="cellIs" priority="2347" stopIfTrue="1" operator="between">
      <formula>1</formula>
      <formula>24</formula>
    </cfRule>
  </conditionalFormatting>
  <conditionalFormatting sqref="X12">
    <cfRule type="cellIs" priority="2346" stopIfTrue="1" operator="between">
      <formula>1</formula>
      <formula>24</formula>
    </cfRule>
  </conditionalFormatting>
  <conditionalFormatting sqref="X12">
    <cfRule type="cellIs" priority="2345" stopIfTrue="1" operator="between">
      <formula>1</formula>
      <formula>24</formula>
    </cfRule>
  </conditionalFormatting>
  <conditionalFormatting sqref="X12">
    <cfRule type="cellIs" priority="2344" stopIfTrue="1" operator="between">
      <formula>1</formula>
      <formula>24</formula>
    </cfRule>
  </conditionalFormatting>
  <conditionalFormatting sqref="X12">
    <cfRule type="cellIs" priority="2343" stopIfTrue="1" operator="between">
      <formula>1</formula>
      <formula>24</formula>
    </cfRule>
  </conditionalFormatting>
  <conditionalFormatting sqref="X12">
    <cfRule type="cellIs" priority="2342" stopIfTrue="1" operator="between">
      <formula>1</formula>
      <formula>24</formula>
    </cfRule>
  </conditionalFormatting>
  <conditionalFormatting sqref="X12">
    <cfRule type="cellIs" priority="2341" stopIfTrue="1" operator="between">
      <formula>1</formula>
      <formula>24</formula>
    </cfRule>
  </conditionalFormatting>
  <conditionalFormatting sqref="X12">
    <cfRule type="cellIs" priority="2340" stopIfTrue="1" operator="between">
      <formula>1</formula>
      <formula>24</formula>
    </cfRule>
  </conditionalFormatting>
  <conditionalFormatting sqref="X12">
    <cfRule type="cellIs" priority="2339" stopIfTrue="1" operator="between">
      <formula>1</formula>
      <formula>24</formula>
    </cfRule>
  </conditionalFormatting>
  <conditionalFormatting sqref="X12">
    <cfRule type="cellIs" priority="2338" stopIfTrue="1" operator="between">
      <formula>1</formula>
      <formula>24</formula>
    </cfRule>
  </conditionalFormatting>
  <conditionalFormatting sqref="X12">
    <cfRule type="cellIs" priority="2337" stopIfTrue="1" operator="between">
      <formula>1</formula>
      <formula>24</formula>
    </cfRule>
  </conditionalFormatting>
  <conditionalFormatting sqref="X12">
    <cfRule type="cellIs" priority="2336" stopIfTrue="1" operator="between">
      <formula>1</formula>
      <formula>24</formula>
    </cfRule>
  </conditionalFormatting>
  <conditionalFormatting sqref="X12">
    <cfRule type="cellIs" priority="2335" stopIfTrue="1" operator="between">
      <formula>1</formula>
      <formula>24</formula>
    </cfRule>
  </conditionalFormatting>
  <conditionalFormatting sqref="X12">
    <cfRule type="cellIs" priority="2334" stopIfTrue="1" operator="between">
      <formula>1</formula>
      <formula>24</formula>
    </cfRule>
  </conditionalFormatting>
  <conditionalFormatting sqref="X12">
    <cfRule type="cellIs" priority="2333" stopIfTrue="1" operator="between">
      <formula>1</formula>
      <formula>24</formula>
    </cfRule>
  </conditionalFormatting>
  <conditionalFormatting sqref="X12">
    <cfRule type="cellIs" priority="2332" stopIfTrue="1" operator="between">
      <formula>1</formula>
      <formula>24</formula>
    </cfRule>
  </conditionalFormatting>
  <conditionalFormatting sqref="X12">
    <cfRule type="cellIs" priority="2331" stopIfTrue="1" operator="between">
      <formula>1</formula>
      <formula>24</formula>
    </cfRule>
  </conditionalFormatting>
  <conditionalFormatting sqref="X12">
    <cfRule type="cellIs" priority="2330" stopIfTrue="1" operator="between">
      <formula>1</formula>
      <formula>24</formula>
    </cfRule>
  </conditionalFormatting>
  <conditionalFormatting sqref="X12">
    <cfRule type="cellIs" priority="2329" stopIfTrue="1" operator="between">
      <formula>1</formula>
      <formula>24</formula>
    </cfRule>
  </conditionalFormatting>
  <conditionalFormatting sqref="X12">
    <cfRule type="cellIs" priority="2328" stopIfTrue="1" operator="between">
      <formula>1</formula>
      <formula>24</formula>
    </cfRule>
  </conditionalFormatting>
  <conditionalFormatting sqref="X12">
    <cfRule type="cellIs" priority="2327" stopIfTrue="1" operator="between">
      <formula>1</formula>
      <formula>24</formula>
    </cfRule>
  </conditionalFormatting>
  <conditionalFormatting sqref="X12">
    <cfRule type="cellIs" priority="2326" stopIfTrue="1" operator="between">
      <formula>1</formula>
      <formula>24</formula>
    </cfRule>
  </conditionalFormatting>
  <conditionalFormatting sqref="X12">
    <cfRule type="cellIs" priority="2325" stopIfTrue="1" operator="between">
      <formula>1</formula>
      <formula>24</formula>
    </cfRule>
  </conditionalFormatting>
  <conditionalFormatting sqref="X12">
    <cfRule type="cellIs" priority="2324" stopIfTrue="1" operator="between">
      <formula>1</formula>
      <formula>24</formula>
    </cfRule>
  </conditionalFormatting>
  <conditionalFormatting sqref="X12">
    <cfRule type="cellIs" priority="2323" stopIfTrue="1" operator="between">
      <formula>1</formula>
      <formula>24</formula>
    </cfRule>
  </conditionalFormatting>
  <conditionalFormatting sqref="X12">
    <cfRule type="cellIs" priority="2322" stopIfTrue="1" operator="between">
      <formula>1</formula>
      <formula>24</formula>
    </cfRule>
  </conditionalFormatting>
  <conditionalFormatting sqref="X12">
    <cfRule type="cellIs" priority="2321" stopIfTrue="1" operator="between">
      <formula>1</formula>
      <formula>24</formula>
    </cfRule>
  </conditionalFormatting>
  <conditionalFormatting sqref="X12">
    <cfRule type="cellIs" priority="2320" stopIfTrue="1" operator="between">
      <formula>1</formula>
      <formula>24</formula>
    </cfRule>
  </conditionalFormatting>
  <conditionalFormatting sqref="X12">
    <cfRule type="cellIs" priority="2319" stopIfTrue="1" operator="between">
      <formula>1</formula>
      <formula>24</formula>
    </cfRule>
  </conditionalFormatting>
  <conditionalFormatting sqref="X12">
    <cfRule type="cellIs" priority="2318" stopIfTrue="1" operator="between">
      <formula>1</formula>
      <formula>24</formula>
    </cfRule>
  </conditionalFormatting>
  <conditionalFormatting sqref="X12">
    <cfRule type="cellIs" priority="2317" stopIfTrue="1" operator="between">
      <formula>1</formula>
      <formula>24</formula>
    </cfRule>
  </conditionalFormatting>
  <conditionalFormatting sqref="T12:W12 Y12:Z12">
    <cfRule type="cellIs" priority="2316" stopIfTrue="1" operator="between">
      <formula>1</formula>
      <formula>24</formula>
    </cfRule>
  </conditionalFormatting>
  <conditionalFormatting sqref="X12">
    <cfRule type="cellIs" priority="2315" stopIfTrue="1" operator="between">
      <formula>1</formula>
      <formula>24</formula>
    </cfRule>
  </conditionalFormatting>
  <conditionalFormatting sqref="X12">
    <cfRule type="cellIs" priority="2314" stopIfTrue="1" operator="between">
      <formula>1</formula>
      <formula>24</formula>
    </cfRule>
  </conditionalFormatting>
  <conditionalFormatting sqref="X12">
    <cfRule type="cellIs" priority="2313" stopIfTrue="1" operator="between">
      <formula>1</formula>
      <formula>24</formula>
    </cfRule>
  </conditionalFormatting>
  <conditionalFormatting sqref="X12">
    <cfRule type="cellIs" priority="2312" stopIfTrue="1" operator="between">
      <formula>1</formula>
      <formula>24</formula>
    </cfRule>
  </conditionalFormatting>
  <conditionalFormatting sqref="X12">
    <cfRule type="cellIs" priority="2311" stopIfTrue="1" operator="between">
      <formula>1</formula>
      <formula>24</formula>
    </cfRule>
  </conditionalFormatting>
  <conditionalFormatting sqref="X12">
    <cfRule type="cellIs" priority="2310" stopIfTrue="1" operator="between">
      <formula>1</formula>
      <formula>24</formula>
    </cfRule>
  </conditionalFormatting>
  <conditionalFormatting sqref="X12">
    <cfRule type="cellIs" priority="2309" stopIfTrue="1" operator="between">
      <formula>1</formula>
      <formula>24</formula>
    </cfRule>
  </conditionalFormatting>
  <conditionalFormatting sqref="X12">
    <cfRule type="cellIs" priority="2308" stopIfTrue="1" operator="between">
      <formula>1</formula>
      <formula>24</formula>
    </cfRule>
  </conditionalFormatting>
  <conditionalFormatting sqref="X12">
    <cfRule type="cellIs" priority="2307" stopIfTrue="1" operator="between">
      <formula>1</formula>
      <formula>24</formula>
    </cfRule>
  </conditionalFormatting>
  <conditionalFormatting sqref="X12">
    <cfRule type="cellIs" priority="2306" stopIfTrue="1" operator="between">
      <formula>1</formula>
      <formula>24</formula>
    </cfRule>
  </conditionalFormatting>
  <conditionalFormatting sqref="X12">
    <cfRule type="cellIs" priority="2305" stopIfTrue="1" operator="between">
      <formula>1</formula>
      <formula>24</formula>
    </cfRule>
  </conditionalFormatting>
  <conditionalFormatting sqref="X12">
    <cfRule type="cellIs" priority="2304" stopIfTrue="1" operator="between">
      <formula>1</formula>
      <formula>24</formula>
    </cfRule>
  </conditionalFormatting>
  <conditionalFormatting sqref="X12">
    <cfRule type="cellIs" priority="2303" stopIfTrue="1" operator="between">
      <formula>1</formula>
      <formula>24</formula>
    </cfRule>
  </conditionalFormatting>
  <conditionalFormatting sqref="X12">
    <cfRule type="cellIs" priority="2302" stopIfTrue="1" operator="between">
      <formula>1</formula>
      <formula>24</formula>
    </cfRule>
  </conditionalFormatting>
  <conditionalFormatting sqref="X12">
    <cfRule type="cellIs" priority="2301" stopIfTrue="1" operator="between">
      <formula>1</formula>
      <formula>24</formula>
    </cfRule>
  </conditionalFormatting>
  <conditionalFormatting sqref="X12">
    <cfRule type="cellIs" priority="2300" stopIfTrue="1" operator="between">
      <formula>1</formula>
      <formula>24</formula>
    </cfRule>
  </conditionalFormatting>
  <conditionalFormatting sqref="X12">
    <cfRule type="cellIs" priority="2299" stopIfTrue="1" operator="between">
      <formula>1</formula>
      <formula>24</formula>
    </cfRule>
  </conditionalFormatting>
  <conditionalFormatting sqref="X12">
    <cfRule type="cellIs" priority="2298" stopIfTrue="1" operator="between">
      <formula>1</formula>
      <formula>24</formula>
    </cfRule>
  </conditionalFormatting>
  <conditionalFormatting sqref="X12">
    <cfRule type="cellIs" priority="2297" stopIfTrue="1" operator="between">
      <formula>1</formula>
      <formula>24</formula>
    </cfRule>
  </conditionalFormatting>
  <conditionalFormatting sqref="X12">
    <cfRule type="cellIs" priority="2296" stopIfTrue="1" operator="between">
      <formula>1</formula>
      <formula>24</formula>
    </cfRule>
  </conditionalFormatting>
  <conditionalFormatting sqref="X12">
    <cfRule type="cellIs" priority="2295" stopIfTrue="1" operator="between">
      <formula>1</formula>
      <formula>24</formula>
    </cfRule>
  </conditionalFormatting>
  <conditionalFormatting sqref="X12">
    <cfRule type="cellIs" priority="2294" stopIfTrue="1" operator="between">
      <formula>1</formula>
      <formula>24</formula>
    </cfRule>
  </conditionalFormatting>
  <conditionalFormatting sqref="X12">
    <cfRule type="cellIs" priority="2293" stopIfTrue="1" operator="between">
      <formula>1</formula>
      <formula>24</formula>
    </cfRule>
  </conditionalFormatting>
  <conditionalFormatting sqref="X12">
    <cfRule type="cellIs" priority="2292" stopIfTrue="1" operator="between">
      <formula>1</formula>
      <formula>24</formula>
    </cfRule>
  </conditionalFormatting>
  <conditionalFormatting sqref="X12">
    <cfRule type="cellIs" priority="2291" stopIfTrue="1" operator="between">
      <formula>1</formula>
      <formula>24</formula>
    </cfRule>
  </conditionalFormatting>
  <conditionalFormatting sqref="X12">
    <cfRule type="cellIs" priority="2290" stopIfTrue="1" operator="between">
      <formula>1</formula>
      <formula>24</formula>
    </cfRule>
  </conditionalFormatting>
  <conditionalFormatting sqref="X12">
    <cfRule type="cellIs" priority="2289" stopIfTrue="1" operator="between">
      <formula>1</formula>
      <formula>24</formula>
    </cfRule>
  </conditionalFormatting>
  <conditionalFormatting sqref="X12">
    <cfRule type="cellIs" priority="2288" stopIfTrue="1" operator="between">
      <formula>1</formula>
      <formula>24</formula>
    </cfRule>
  </conditionalFormatting>
  <conditionalFormatting sqref="X12">
    <cfRule type="cellIs" priority="2287" stopIfTrue="1" operator="between">
      <formula>1</formula>
      <formula>24</formula>
    </cfRule>
  </conditionalFormatting>
  <conditionalFormatting sqref="X12">
    <cfRule type="cellIs" priority="2286" stopIfTrue="1" operator="between">
      <formula>1</formula>
      <formula>24</formula>
    </cfRule>
  </conditionalFormatting>
  <conditionalFormatting sqref="X12">
    <cfRule type="cellIs" priority="2285" stopIfTrue="1" operator="between">
      <formula>1</formula>
      <formula>24</formula>
    </cfRule>
  </conditionalFormatting>
  <conditionalFormatting sqref="X12">
    <cfRule type="cellIs" priority="2284" stopIfTrue="1" operator="between">
      <formula>1</formula>
      <formula>24</formula>
    </cfRule>
  </conditionalFormatting>
  <conditionalFormatting sqref="X12">
    <cfRule type="cellIs" priority="2283" stopIfTrue="1" operator="between">
      <formula>1</formula>
      <formula>24</formula>
    </cfRule>
  </conditionalFormatting>
  <conditionalFormatting sqref="X12">
    <cfRule type="cellIs" priority="2282" stopIfTrue="1" operator="between">
      <formula>1</formula>
      <formula>24</formula>
    </cfRule>
  </conditionalFormatting>
  <conditionalFormatting sqref="X12">
    <cfRule type="cellIs" priority="2281" stopIfTrue="1" operator="between">
      <formula>1</formula>
      <formula>24</formula>
    </cfRule>
  </conditionalFormatting>
  <conditionalFormatting sqref="X12">
    <cfRule type="cellIs" priority="2280" stopIfTrue="1" operator="between">
      <formula>1</formula>
      <formula>24</formula>
    </cfRule>
  </conditionalFormatting>
  <conditionalFormatting sqref="X12">
    <cfRule type="cellIs" priority="2279" stopIfTrue="1" operator="between">
      <formula>1</formula>
      <formula>24</formula>
    </cfRule>
  </conditionalFormatting>
  <conditionalFormatting sqref="X12">
    <cfRule type="cellIs" priority="2278" stopIfTrue="1" operator="between">
      <formula>1</formula>
      <formula>24</formula>
    </cfRule>
  </conditionalFormatting>
  <conditionalFormatting sqref="X12">
    <cfRule type="cellIs" priority="2277" stopIfTrue="1" operator="between">
      <formula>1</formula>
      <formula>24</formula>
    </cfRule>
  </conditionalFormatting>
  <conditionalFormatting sqref="X12">
    <cfRule type="cellIs" priority="2276" stopIfTrue="1" operator="between">
      <formula>1</formula>
      <formula>24</formula>
    </cfRule>
  </conditionalFormatting>
  <conditionalFormatting sqref="X12">
    <cfRule type="cellIs" priority="2275" stopIfTrue="1" operator="between">
      <formula>1</formula>
      <formula>24</formula>
    </cfRule>
  </conditionalFormatting>
  <conditionalFormatting sqref="X12">
    <cfRule type="cellIs" priority="2274" stopIfTrue="1" operator="between">
      <formula>1</formula>
      <formula>24</formula>
    </cfRule>
  </conditionalFormatting>
  <conditionalFormatting sqref="X12">
    <cfRule type="cellIs" priority="2273" stopIfTrue="1" operator="between">
      <formula>1</formula>
      <formula>24</formula>
    </cfRule>
  </conditionalFormatting>
  <conditionalFormatting sqref="X12">
    <cfRule type="cellIs" priority="2272" stopIfTrue="1" operator="between">
      <formula>1</formula>
      <formula>24</formula>
    </cfRule>
  </conditionalFormatting>
  <conditionalFormatting sqref="X12">
    <cfRule type="cellIs" priority="2271" stopIfTrue="1" operator="between">
      <formula>1</formula>
      <formula>24</formula>
    </cfRule>
  </conditionalFormatting>
  <conditionalFormatting sqref="X12">
    <cfRule type="cellIs" priority="2270" stopIfTrue="1" operator="between">
      <formula>1</formula>
      <formula>24</formula>
    </cfRule>
  </conditionalFormatting>
  <conditionalFormatting sqref="X12">
    <cfRule type="cellIs" priority="2269" stopIfTrue="1" operator="between">
      <formula>1</formula>
      <formula>24</formula>
    </cfRule>
  </conditionalFormatting>
  <conditionalFormatting sqref="X12">
    <cfRule type="cellIs" priority="2268" stopIfTrue="1" operator="between">
      <formula>1</formula>
      <formula>24</formula>
    </cfRule>
  </conditionalFormatting>
  <conditionalFormatting sqref="X12">
    <cfRule type="cellIs" priority="2267" stopIfTrue="1" operator="between">
      <formula>1</formula>
      <formula>24</formula>
    </cfRule>
  </conditionalFormatting>
  <conditionalFormatting sqref="X12">
    <cfRule type="cellIs" priority="2266" stopIfTrue="1" operator="between">
      <formula>1</formula>
      <formula>24</formula>
    </cfRule>
  </conditionalFormatting>
  <conditionalFormatting sqref="X12">
    <cfRule type="cellIs" priority="2265" stopIfTrue="1" operator="between">
      <formula>1</formula>
      <formula>24</formula>
    </cfRule>
  </conditionalFormatting>
  <conditionalFormatting sqref="X12">
    <cfRule type="cellIs" priority="2264" stopIfTrue="1" operator="between">
      <formula>1</formula>
      <formula>24</formula>
    </cfRule>
  </conditionalFormatting>
  <conditionalFormatting sqref="X12">
    <cfRule type="cellIs" priority="2263" stopIfTrue="1" operator="between">
      <formula>1</formula>
      <formula>24</formula>
    </cfRule>
  </conditionalFormatting>
  <conditionalFormatting sqref="X12">
    <cfRule type="cellIs" priority="2262" stopIfTrue="1" operator="between">
      <formula>1</formula>
      <formula>24</formula>
    </cfRule>
  </conditionalFormatting>
  <conditionalFormatting sqref="X12">
    <cfRule type="cellIs" priority="2261" stopIfTrue="1" operator="between">
      <formula>1</formula>
      <formula>24</formula>
    </cfRule>
  </conditionalFormatting>
  <conditionalFormatting sqref="X12">
    <cfRule type="cellIs" priority="2260" stopIfTrue="1" operator="between">
      <formula>1</formula>
      <formula>24</formula>
    </cfRule>
  </conditionalFormatting>
  <conditionalFormatting sqref="X12">
    <cfRule type="cellIs" priority="2259" stopIfTrue="1" operator="between">
      <formula>1</formula>
      <formula>24</formula>
    </cfRule>
  </conditionalFormatting>
  <conditionalFormatting sqref="X12">
    <cfRule type="cellIs" priority="2258" stopIfTrue="1" operator="between">
      <formula>1</formula>
      <formula>24</formula>
    </cfRule>
  </conditionalFormatting>
  <conditionalFormatting sqref="X12">
    <cfRule type="cellIs" priority="2257" stopIfTrue="1" operator="between">
      <formula>1</formula>
      <formula>24</formula>
    </cfRule>
  </conditionalFormatting>
  <conditionalFormatting sqref="X12">
    <cfRule type="cellIs" priority="2256" stopIfTrue="1" operator="between">
      <formula>1</formula>
      <formula>24</formula>
    </cfRule>
  </conditionalFormatting>
  <conditionalFormatting sqref="X12">
    <cfRule type="cellIs" priority="2255" stopIfTrue="1" operator="between">
      <formula>1</formula>
      <formula>24</formula>
    </cfRule>
  </conditionalFormatting>
  <conditionalFormatting sqref="X12">
    <cfRule type="cellIs" priority="2254" stopIfTrue="1" operator="between">
      <formula>1</formula>
      <formula>24</formula>
    </cfRule>
  </conditionalFormatting>
  <conditionalFormatting sqref="X12">
    <cfRule type="cellIs" priority="2253" stopIfTrue="1" operator="between">
      <formula>1</formula>
      <formula>24</formula>
    </cfRule>
  </conditionalFormatting>
  <conditionalFormatting sqref="X12">
    <cfRule type="cellIs" priority="2252" stopIfTrue="1" operator="between">
      <formula>1</formula>
      <formula>24</formula>
    </cfRule>
  </conditionalFormatting>
  <conditionalFormatting sqref="X12">
    <cfRule type="cellIs" priority="2251" stopIfTrue="1" operator="between">
      <formula>1</formula>
      <formula>24</formula>
    </cfRule>
  </conditionalFormatting>
  <conditionalFormatting sqref="X12">
    <cfRule type="cellIs" priority="2250" stopIfTrue="1" operator="between">
      <formula>1</formula>
      <formula>24</formula>
    </cfRule>
  </conditionalFormatting>
  <conditionalFormatting sqref="X12">
    <cfRule type="cellIs" priority="2249" stopIfTrue="1" operator="between">
      <formula>1</formula>
      <formula>24</formula>
    </cfRule>
  </conditionalFormatting>
  <conditionalFormatting sqref="X12">
    <cfRule type="cellIs" priority="2248" stopIfTrue="1" operator="between">
      <formula>1</formula>
      <formula>24</formula>
    </cfRule>
  </conditionalFormatting>
  <conditionalFormatting sqref="X12">
    <cfRule type="cellIs" priority="2247" stopIfTrue="1" operator="between">
      <formula>1</formula>
      <formula>24</formula>
    </cfRule>
  </conditionalFormatting>
  <conditionalFormatting sqref="X12">
    <cfRule type="cellIs" priority="2246" stopIfTrue="1" operator="between">
      <formula>1</formula>
      <formula>24</formula>
    </cfRule>
  </conditionalFormatting>
  <conditionalFormatting sqref="X12">
    <cfRule type="cellIs" priority="2245" stopIfTrue="1" operator="between">
      <formula>1</formula>
      <formula>24</formula>
    </cfRule>
  </conditionalFormatting>
  <conditionalFormatting sqref="X12">
    <cfRule type="cellIs" priority="2244" stopIfTrue="1" operator="between">
      <formula>1</formula>
      <formula>24</formula>
    </cfRule>
  </conditionalFormatting>
  <conditionalFormatting sqref="X12">
    <cfRule type="cellIs" priority="2243" stopIfTrue="1" operator="between">
      <formula>1</formula>
      <formula>24</formula>
    </cfRule>
  </conditionalFormatting>
  <conditionalFormatting sqref="X12">
    <cfRule type="cellIs" priority="2242" stopIfTrue="1" operator="between">
      <formula>1</formula>
      <formula>24</formula>
    </cfRule>
  </conditionalFormatting>
  <conditionalFormatting sqref="X12">
    <cfRule type="cellIs" priority="2241" stopIfTrue="1" operator="between">
      <formula>1</formula>
      <formula>24</formula>
    </cfRule>
  </conditionalFormatting>
  <conditionalFormatting sqref="X12">
    <cfRule type="cellIs" priority="2240" stopIfTrue="1" operator="between">
      <formula>1</formula>
      <formula>24</formula>
    </cfRule>
  </conditionalFormatting>
  <conditionalFormatting sqref="X12">
    <cfRule type="cellIs" priority="2239" stopIfTrue="1" operator="between">
      <formula>1</formula>
      <formula>24</formula>
    </cfRule>
  </conditionalFormatting>
  <conditionalFormatting sqref="X12">
    <cfRule type="cellIs" priority="2238" stopIfTrue="1" operator="between">
      <formula>1</formula>
      <formula>24</formula>
    </cfRule>
  </conditionalFormatting>
  <conditionalFormatting sqref="X12">
    <cfRule type="cellIs" priority="2237" stopIfTrue="1" operator="between">
      <formula>1</formula>
      <formula>24</formula>
    </cfRule>
  </conditionalFormatting>
  <conditionalFormatting sqref="X12">
    <cfRule type="cellIs" priority="2236" stopIfTrue="1" operator="between">
      <formula>1</formula>
      <formula>24</formula>
    </cfRule>
  </conditionalFormatting>
  <conditionalFormatting sqref="X12">
    <cfRule type="cellIs" priority="2235" stopIfTrue="1" operator="between">
      <formula>1</formula>
      <formula>24</formula>
    </cfRule>
  </conditionalFormatting>
  <conditionalFormatting sqref="X12">
    <cfRule type="cellIs" priority="2234" stopIfTrue="1" operator="between">
      <formula>1</formula>
      <formula>24</formula>
    </cfRule>
  </conditionalFormatting>
  <conditionalFormatting sqref="X12">
    <cfRule type="cellIs" priority="2233" stopIfTrue="1" operator="between">
      <formula>1</formula>
      <formula>24</formula>
    </cfRule>
  </conditionalFormatting>
  <conditionalFormatting sqref="X12">
    <cfRule type="cellIs" priority="2232" stopIfTrue="1" operator="between">
      <formula>1</formula>
      <formula>24</formula>
    </cfRule>
  </conditionalFormatting>
  <conditionalFormatting sqref="X12">
    <cfRule type="cellIs" priority="2231" stopIfTrue="1" operator="between">
      <formula>1</formula>
      <formula>24</formula>
    </cfRule>
  </conditionalFormatting>
  <conditionalFormatting sqref="X12">
    <cfRule type="cellIs" priority="2230" stopIfTrue="1" operator="between">
      <formula>1</formula>
      <formula>24</formula>
    </cfRule>
  </conditionalFormatting>
  <conditionalFormatting sqref="X12">
    <cfRule type="cellIs" priority="2229" stopIfTrue="1" operator="between">
      <formula>1</formula>
      <formula>24</formula>
    </cfRule>
  </conditionalFormatting>
  <conditionalFormatting sqref="X12">
    <cfRule type="cellIs" priority="2228" stopIfTrue="1" operator="between">
      <formula>1</formula>
      <formula>24</formula>
    </cfRule>
  </conditionalFormatting>
  <conditionalFormatting sqref="X12">
    <cfRule type="cellIs" priority="2227" stopIfTrue="1" operator="between">
      <formula>1</formula>
      <formula>24</formula>
    </cfRule>
  </conditionalFormatting>
  <conditionalFormatting sqref="X12">
    <cfRule type="cellIs" priority="2226" stopIfTrue="1" operator="between">
      <formula>1</formula>
      <formula>24</formula>
    </cfRule>
  </conditionalFormatting>
  <conditionalFormatting sqref="X12">
    <cfRule type="cellIs" priority="2225" stopIfTrue="1" operator="between">
      <formula>1</formula>
      <formula>24</formula>
    </cfRule>
  </conditionalFormatting>
  <conditionalFormatting sqref="X12">
    <cfRule type="cellIs" priority="2224" stopIfTrue="1" operator="between">
      <formula>1</formula>
      <formula>24</formula>
    </cfRule>
  </conditionalFormatting>
  <conditionalFormatting sqref="X12">
    <cfRule type="cellIs" priority="2223" stopIfTrue="1" operator="between">
      <formula>1</formula>
      <formula>24</formula>
    </cfRule>
  </conditionalFormatting>
  <conditionalFormatting sqref="X12">
    <cfRule type="cellIs" priority="2222" stopIfTrue="1" operator="between">
      <formula>1</formula>
      <formula>24</formula>
    </cfRule>
  </conditionalFormatting>
  <conditionalFormatting sqref="X12">
    <cfRule type="cellIs" priority="2221" stopIfTrue="1" operator="between">
      <formula>1</formula>
      <formula>24</formula>
    </cfRule>
  </conditionalFormatting>
  <conditionalFormatting sqref="X12">
    <cfRule type="cellIs" priority="2220" stopIfTrue="1" operator="between">
      <formula>1</formula>
      <formula>24</formula>
    </cfRule>
  </conditionalFormatting>
  <conditionalFormatting sqref="X12">
    <cfRule type="cellIs" priority="2219" stopIfTrue="1" operator="between">
      <formula>1</formula>
      <formula>24</formula>
    </cfRule>
  </conditionalFormatting>
  <conditionalFormatting sqref="X12">
    <cfRule type="cellIs" priority="2218" stopIfTrue="1" operator="between">
      <formula>1</formula>
      <formula>24</formula>
    </cfRule>
  </conditionalFormatting>
  <conditionalFormatting sqref="X12">
    <cfRule type="cellIs" priority="2217" stopIfTrue="1" operator="between">
      <formula>1</formula>
      <formula>24</formula>
    </cfRule>
  </conditionalFormatting>
  <conditionalFormatting sqref="X12">
    <cfRule type="cellIs" priority="2216" stopIfTrue="1" operator="between">
      <formula>1</formula>
      <formula>24</formula>
    </cfRule>
  </conditionalFormatting>
  <conditionalFormatting sqref="X12">
    <cfRule type="cellIs" priority="2215" stopIfTrue="1" operator="between">
      <formula>1</formula>
      <formula>24</formula>
    </cfRule>
  </conditionalFormatting>
  <conditionalFormatting sqref="X12">
    <cfRule type="cellIs" priority="2214" stopIfTrue="1" operator="between">
      <formula>1</formula>
      <formula>24</formula>
    </cfRule>
  </conditionalFormatting>
  <conditionalFormatting sqref="X12">
    <cfRule type="cellIs" priority="2213" stopIfTrue="1" operator="between">
      <formula>1</formula>
      <formula>24</formula>
    </cfRule>
  </conditionalFormatting>
  <conditionalFormatting sqref="X12">
    <cfRule type="cellIs" priority="2212" stopIfTrue="1" operator="between">
      <formula>1</formula>
      <formula>24</formula>
    </cfRule>
  </conditionalFormatting>
  <conditionalFormatting sqref="X12">
    <cfRule type="cellIs" priority="2211" stopIfTrue="1" operator="between">
      <formula>1</formula>
      <formula>24</formula>
    </cfRule>
  </conditionalFormatting>
  <conditionalFormatting sqref="X12">
    <cfRule type="cellIs" priority="2210" stopIfTrue="1" operator="between">
      <formula>1</formula>
      <formula>24</formula>
    </cfRule>
  </conditionalFormatting>
  <conditionalFormatting sqref="X12">
    <cfRule type="cellIs" priority="2209" stopIfTrue="1" operator="between">
      <formula>1</formula>
      <formula>24</formula>
    </cfRule>
  </conditionalFormatting>
  <conditionalFormatting sqref="X12">
    <cfRule type="cellIs" priority="2208" stopIfTrue="1" operator="between">
      <formula>1</formula>
      <formula>24</formula>
    </cfRule>
  </conditionalFormatting>
  <conditionalFormatting sqref="X12">
    <cfRule type="cellIs" priority="2207" stopIfTrue="1" operator="between">
      <formula>1</formula>
      <formula>24</formula>
    </cfRule>
  </conditionalFormatting>
  <conditionalFormatting sqref="X12">
    <cfRule type="cellIs" priority="2206" stopIfTrue="1" operator="between">
      <formula>1</formula>
      <formula>24</formula>
    </cfRule>
  </conditionalFormatting>
  <conditionalFormatting sqref="X12">
    <cfRule type="cellIs" priority="2205" stopIfTrue="1" operator="between">
      <formula>1</formula>
      <formula>24</formula>
    </cfRule>
  </conditionalFormatting>
  <conditionalFormatting sqref="X12">
    <cfRule type="cellIs" priority="2204" stopIfTrue="1" operator="between">
      <formula>1</formula>
      <formula>24</formula>
    </cfRule>
  </conditionalFormatting>
  <conditionalFormatting sqref="X12">
    <cfRule type="cellIs" priority="2203" stopIfTrue="1" operator="between">
      <formula>1</formula>
      <formula>24</formula>
    </cfRule>
  </conditionalFormatting>
  <conditionalFormatting sqref="X12">
    <cfRule type="cellIs" priority="2202" stopIfTrue="1" operator="between">
      <formula>1</formula>
      <formula>24</formula>
    </cfRule>
  </conditionalFormatting>
  <conditionalFormatting sqref="X12">
    <cfRule type="cellIs" priority="2201" stopIfTrue="1" operator="between">
      <formula>1</formula>
      <formula>24</formula>
    </cfRule>
  </conditionalFormatting>
  <conditionalFormatting sqref="X12">
    <cfRule type="cellIs" priority="2200" stopIfTrue="1" operator="between">
      <formula>1</formula>
      <formula>24</formula>
    </cfRule>
  </conditionalFormatting>
  <conditionalFormatting sqref="X12">
    <cfRule type="cellIs" priority="2199" stopIfTrue="1" operator="between">
      <formula>1</formula>
      <formula>24</formula>
    </cfRule>
  </conditionalFormatting>
  <conditionalFormatting sqref="X12">
    <cfRule type="cellIs" priority="2198" stopIfTrue="1" operator="between">
      <formula>1</formula>
      <formula>24</formula>
    </cfRule>
  </conditionalFormatting>
  <conditionalFormatting sqref="X12">
    <cfRule type="cellIs" priority="2197" stopIfTrue="1" operator="between">
      <formula>1</formula>
      <formula>24</formula>
    </cfRule>
  </conditionalFormatting>
  <conditionalFormatting sqref="X12">
    <cfRule type="cellIs" priority="2196" stopIfTrue="1" operator="between">
      <formula>1</formula>
      <formula>24</formula>
    </cfRule>
  </conditionalFormatting>
  <conditionalFormatting sqref="X12">
    <cfRule type="cellIs" priority="2195" stopIfTrue="1" operator="between">
      <formula>1</formula>
      <formula>24</formula>
    </cfRule>
  </conditionalFormatting>
  <conditionalFormatting sqref="X12">
    <cfRule type="cellIs" priority="2194" stopIfTrue="1" operator="between">
      <formula>1</formula>
      <formula>24</formula>
    </cfRule>
  </conditionalFormatting>
  <conditionalFormatting sqref="X12">
    <cfRule type="cellIs" priority="2193" stopIfTrue="1" operator="between">
      <formula>1</formula>
      <formula>24</formula>
    </cfRule>
  </conditionalFormatting>
  <conditionalFormatting sqref="X12">
    <cfRule type="cellIs" priority="2192" stopIfTrue="1" operator="between">
      <formula>1</formula>
      <formula>24</formula>
    </cfRule>
  </conditionalFormatting>
  <conditionalFormatting sqref="X12">
    <cfRule type="cellIs" priority="2191" stopIfTrue="1" operator="between">
      <formula>1</formula>
      <formula>24</formula>
    </cfRule>
  </conditionalFormatting>
  <conditionalFormatting sqref="X12">
    <cfRule type="cellIs" priority="2190" stopIfTrue="1" operator="between">
      <formula>1</formula>
      <formula>24</formula>
    </cfRule>
  </conditionalFormatting>
  <conditionalFormatting sqref="X12">
    <cfRule type="cellIs" priority="2189" stopIfTrue="1" operator="between">
      <formula>1</formula>
      <formula>24</formula>
    </cfRule>
  </conditionalFormatting>
  <conditionalFormatting sqref="X12">
    <cfRule type="cellIs" priority="2188" stopIfTrue="1" operator="between">
      <formula>1</formula>
      <formula>24</formula>
    </cfRule>
  </conditionalFormatting>
  <conditionalFormatting sqref="X12">
    <cfRule type="cellIs" priority="2187" stopIfTrue="1" operator="between">
      <formula>1</formula>
      <formula>24</formula>
    </cfRule>
  </conditionalFormatting>
  <conditionalFormatting sqref="X12">
    <cfRule type="cellIs" priority="2186" stopIfTrue="1" operator="between">
      <formula>1</formula>
      <formula>24</formula>
    </cfRule>
  </conditionalFormatting>
  <conditionalFormatting sqref="X12">
    <cfRule type="cellIs" priority="2185" stopIfTrue="1" operator="between">
      <formula>1</formula>
      <formula>24</formula>
    </cfRule>
  </conditionalFormatting>
  <conditionalFormatting sqref="X12">
    <cfRule type="cellIs" priority="2184" stopIfTrue="1" operator="between">
      <formula>1</formula>
      <formula>24</formula>
    </cfRule>
  </conditionalFormatting>
  <conditionalFormatting sqref="X12">
    <cfRule type="cellIs" priority="2183" stopIfTrue="1" operator="between">
      <formula>1</formula>
      <formula>24</formula>
    </cfRule>
  </conditionalFormatting>
  <conditionalFormatting sqref="X12">
    <cfRule type="cellIs" priority="2182" stopIfTrue="1" operator="between">
      <formula>1</formula>
      <formula>24</formula>
    </cfRule>
  </conditionalFormatting>
  <conditionalFormatting sqref="X12">
    <cfRule type="cellIs" priority="2181" stopIfTrue="1" operator="between">
      <formula>1</formula>
      <formula>24</formula>
    </cfRule>
  </conditionalFormatting>
  <conditionalFormatting sqref="X12">
    <cfRule type="cellIs" priority="2180" stopIfTrue="1" operator="between">
      <formula>1</formula>
      <formula>24</formula>
    </cfRule>
  </conditionalFormatting>
  <conditionalFormatting sqref="X12">
    <cfRule type="cellIs" priority="2179" stopIfTrue="1" operator="between">
      <formula>1</formula>
      <formula>24</formula>
    </cfRule>
  </conditionalFormatting>
  <conditionalFormatting sqref="X12">
    <cfRule type="cellIs" priority="2178" stopIfTrue="1" operator="between">
      <formula>1</formula>
      <formula>24</formula>
    </cfRule>
  </conditionalFormatting>
  <conditionalFormatting sqref="X12">
    <cfRule type="cellIs" priority="2177" stopIfTrue="1" operator="between">
      <formula>1</formula>
      <formula>24</formula>
    </cfRule>
  </conditionalFormatting>
  <conditionalFormatting sqref="X12">
    <cfRule type="cellIs" priority="2176" stopIfTrue="1" operator="between">
      <formula>1</formula>
      <formula>24</formula>
    </cfRule>
  </conditionalFormatting>
  <conditionalFormatting sqref="X12">
    <cfRule type="cellIs" priority="2175" stopIfTrue="1" operator="between">
      <formula>1</formula>
      <formula>24</formula>
    </cfRule>
  </conditionalFormatting>
  <conditionalFormatting sqref="X12">
    <cfRule type="cellIs" priority="2174" stopIfTrue="1" operator="between">
      <formula>1</formula>
      <formula>24</formula>
    </cfRule>
  </conditionalFormatting>
  <conditionalFormatting sqref="X12">
    <cfRule type="cellIs" priority="2173" stopIfTrue="1" operator="between">
      <formula>1</formula>
      <formula>24</formula>
    </cfRule>
  </conditionalFormatting>
  <conditionalFormatting sqref="X12">
    <cfRule type="cellIs" priority="2172" stopIfTrue="1" operator="between">
      <formula>1</formula>
      <formula>24</formula>
    </cfRule>
  </conditionalFormatting>
  <conditionalFormatting sqref="X12">
    <cfRule type="cellIs" priority="2171" stopIfTrue="1" operator="between">
      <formula>1</formula>
      <formula>24</formula>
    </cfRule>
  </conditionalFormatting>
  <conditionalFormatting sqref="X12">
    <cfRule type="cellIs" priority="2170" stopIfTrue="1" operator="between">
      <formula>1</formula>
      <formula>24</formula>
    </cfRule>
  </conditionalFormatting>
  <conditionalFormatting sqref="X12">
    <cfRule type="cellIs" priority="2169" stopIfTrue="1" operator="between">
      <formula>1</formula>
      <formula>24</formula>
    </cfRule>
  </conditionalFormatting>
  <conditionalFormatting sqref="X12">
    <cfRule type="cellIs" priority="2168" stopIfTrue="1" operator="between">
      <formula>1</formula>
      <formula>24</formula>
    </cfRule>
  </conditionalFormatting>
  <conditionalFormatting sqref="X12">
    <cfRule type="cellIs" priority="2167" stopIfTrue="1" operator="between">
      <formula>1</formula>
      <formula>24</formula>
    </cfRule>
  </conditionalFormatting>
  <conditionalFormatting sqref="X12">
    <cfRule type="cellIs" priority="2166" stopIfTrue="1" operator="between">
      <formula>1</formula>
      <formula>24</formula>
    </cfRule>
  </conditionalFormatting>
  <conditionalFormatting sqref="X12">
    <cfRule type="cellIs" priority="2165" stopIfTrue="1" operator="between">
      <formula>1</formula>
      <formula>24</formula>
    </cfRule>
  </conditionalFormatting>
  <conditionalFormatting sqref="X12">
    <cfRule type="cellIs" priority="2164" stopIfTrue="1" operator="between">
      <formula>1</formula>
      <formula>24</formula>
    </cfRule>
  </conditionalFormatting>
  <conditionalFormatting sqref="X12">
    <cfRule type="cellIs" priority="2163" stopIfTrue="1" operator="between">
      <formula>1</formula>
      <formula>24</formula>
    </cfRule>
  </conditionalFormatting>
  <conditionalFormatting sqref="X12">
    <cfRule type="cellIs" priority="2162" stopIfTrue="1" operator="between">
      <formula>1</formula>
      <formula>24</formula>
    </cfRule>
  </conditionalFormatting>
  <conditionalFormatting sqref="X12">
    <cfRule type="cellIs" priority="2161" stopIfTrue="1" operator="between">
      <formula>1</formula>
      <formula>24</formula>
    </cfRule>
  </conditionalFormatting>
  <conditionalFormatting sqref="X12">
    <cfRule type="cellIs" priority="2160" stopIfTrue="1" operator="between">
      <formula>1</formula>
      <formula>24</formula>
    </cfRule>
  </conditionalFormatting>
  <conditionalFormatting sqref="X12">
    <cfRule type="cellIs" priority="2159" stopIfTrue="1" operator="between">
      <formula>1</formula>
      <formula>24</formula>
    </cfRule>
  </conditionalFormatting>
  <conditionalFormatting sqref="X12">
    <cfRule type="cellIs" priority="2158" stopIfTrue="1" operator="between">
      <formula>1</formula>
      <formula>24</formula>
    </cfRule>
  </conditionalFormatting>
  <conditionalFormatting sqref="X12">
    <cfRule type="cellIs" priority="2157" stopIfTrue="1" operator="between">
      <formula>1</formula>
      <formula>24</formula>
    </cfRule>
  </conditionalFormatting>
  <conditionalFormatting sqref="X12">
    <cfRule type="cellIs" priority="2156" stopIfTrue="1" operator="between">
      <formula>1</formula>
      <formula>24</formula>
    </cfRule>
  </conditionalFormatting>
  <conditionalFormatting sqref="X12">
    <cfRule type="cellIs" priority="2155" stopIfTrue="1" operator="between">
      <formula>1</formula>
      <formula>24</formula>
    </cfRule>
  </conditionalFormatting>
  <conditionalFormatting sqref="X12">
    <cfRule type="cellIs" priority="2154" stopIfTrue="1" operator="between">
      <formula>1</formula>
      <formula>24</formula>
    </cfRule>
  </conditionalFormatting>
  <conditionalFormatting sqref="X12">
    <cfRule type="cellIs" priority="2153" stopIfTrue="1" operator="between">
      <formula>1</formula>
      <formula>24</formula>
    </cfRule>
  </conditionalFormatting>
  <conditionalFormatting sqref="X12">
    <cfRule type="cellIs" priority="2152" stopIfTrue="1" operator="between">
      <formula>1</formula>
      <formula>24</formula>
    </cfRule>
  </conditionalFormatting>
  <conditionalFormatting sqref="X12">
    <cfRule type="cellIs" priority="2151" stopIfTrue="1" operator="between">
      <formula>1</formula>
      <formula>24</formula>
    </cfRule>
  </conditionalFormatting>
  <conditionalFormatting sqref="X12">
    <cfRule type="cellIs" priority="2150" stopIfTrue="1" operator="between">
      <formula>1</formula>
      <formula>24</formula>
    </cfRule>
  </conditionalFormatting>
  <conditionalFormatting sqref="X12">
    <cfRule type="cellIs" priority="2149" stopIfTrue="1" operator="between">
      <formula>1</formula>
      <formula>24</formula>
    </cfRule>
  </conditionalFormatting>
  <conditionalFormatting sqref="X12">
    <cfRule type="cellIs" priority="2148" stopIfTrue="1" operator="between">
      <formula>1</formula>
      <formula>24</formula>
    </cfRule>
  </conditionalFormatting>
  <conditionalFormatting sqref="X12">
    <cfRule type="cellIs" priority="2147" stopIfTrue="1" operator="between">
      <formula>1</formula>
      <formula>24</formula>
    </cfRule>
  </conditionalFormatting>
  <conditionalFormatting sqref="X12">
    <cfRule type="cellIs" priority="2146" stopIfTrue="1" operator="between">
      <formula>1</formula>
      <formula>24</formula>
    </cfRule>
  </conditionalFormatting>
  <conditionalFormatting sqref="X12">
    <cfRule type="cellIs" priority="2145" stopIfTrue="1" operator="between">
      <formula>1</formula>
      <formula>24</formula>
    </cfRule>
  </conditionalFormatting>
  <conditionalFormatting sqref="X12">
    <cfRule type="cellIs" priority="2144" stopIfTrue="1" operator="between">
      <formula>1</formula>
      <formula>24</formula>
    </cfRule>
  </conditionalFormatting>
  <conditionalFormatting sqref="X12">
    <cfRule type="cellIs" priority="2143" stopIfTrue="1" operator="between">
      <formula>1</formula>
      <formula>24</formula>
    </cfRule>
  </conditionalFormatting>
  <conditionalFormatting sqref="X12">
    <cfRule type="cellIs" priority="2142" stopIfTrue="1" operator="between">
      <formula>1</formula>
      <formula>24</formula>
    </cfRule>
  </conditionalFormatting>
  <conditionalFormatting sqref="X12">
    <cfRule type="cellIs" priority="2141" stopIfTrue="1" operator="between">
      <formula>1</formula>
      <formula>24</formula>
    </cfRule>
  </conditionalFormatting>
  <conditionalFormatting sqref="X12">
    <cfRule type="cellIs" priority="2140" stopIfTrue="1" operator="between">
      <formula>1</formula>
      <formula>24</formula>
    </cfRule>
  </conditionalFormatting>
  <conditionalFormatting sqref="X12">
    <cfRule type="cellIs" priority="2139" stopIfTrue="1" operator="between">
      <formula>1</formula>
      <formula>24</formula>
    </cfRule>
  </conditionalFormatting>
  <conditionalFormatting sqref="X12">
    <cfRule type="cellIs" priority="2138" stopIfTrue="1" operator="between">
      <formula>1</formula>
      <formula>24</formula>
    </cfRule>
  </conditionalFormatting>
  <conditionalFormatting sqref="X12">
    <cfRule type="cellIs" priority="2137" stopIfTrue="1" operator="between">
      <formula>1</formula>
      <formula>24</formula>
    </cfRule>
  </conditionalFormatting>
  <conditionalFormatting sqref="X12">
    <cfRule type="cellIs" priority="2136" stopIfTrue="1" operator="between">
      <formula>1</formula>
      <formula>24</formula>
    </cfRule>
  </conditionalFormatting>
  <conditionalFormatting sqref="X12">
    <cfRule type="cellIs" priority="2135" stopIfTrue="1" operator="between">
      <formula>1</formula>
      <formula>24</formula>
    </cfRule>
  </conditionalFormatting>
  <conditionalFormatting sqref="X12">
    <cfRule type="cellIs" priority="2134" stopIfTrue="1" operator="between">
      <formula>1</formula>
      <formula>24</formula>
    </cfRule>
  </conditionalFormatting>
  <conditionalFormatting sqref="X12">
    <cfRule type="cellIs" priority="2133" stopIfTrue="1" operator="between">
      <formula>1</formula>
      <formula>24</formula>
    </cfRule>
  </conditionalFormatting>
  <conditionalFormatting sqref="X12">
    <cfRule type="cellIs" priority="2132" stopIfTrue="1" operator="between">
      <formula>1</formula>
      <formula>24</formula>
    </cfRule>
  </conditionalFormatting>
  <conditionalFormatting sqref="X12">
    <cfRule type="cellIs" priority="2131" stopIfTrue="1" operator="between">
      <formula>1</formula>
      <formula>24</formula>
    </cfRule>
  </conditionalFormatting>
  <conditionalFormatting sqref="X12">
    <cfRule type="cellIs" priority="2130" stopIfTrue="1" operator="between">
      <formula>1</formula>
      <formula>24</formula>
    </cfRule>
  </conditionalFormatting>
  <conditionalFormatting sqref="X12">
    <cfRule type="cellIs" priority="2129" stopIfTrue="1" operator="between">
      <formula>1</formula>
      <formula>24</formula>
    </cfRule>
  </conditionalFormatting>
  <conditionalFormatting sqref="X12">
    <cfRule type="cellIs" priority="2128" stopIfTrue="1" operator="between">
      <formula>1</formula>
      <formula>24</formula>
    </cfRule>
  </conditionalFormatting>
  <conditionalFormatting sqref="X12">
    <cfRule type="cellIs" priority="2127" stopIfTrue="1" operator="between">
      <formula>1</formula>
      <formula>24</formula>
    </cfRule>
  </conditionalFormatting>
  <conditionalFormatting sqref="X12">
    <cfRule type="cellIs" priority="2126" stopIfTrue="1" operator="between">
      <formula>1</formula>
      <formula>24</formula>
    </cfRule>
  </conditionalFormatting>
  <conditionalFormatting sqref="X12">
    <cfRule type="cellIs" priority="2125" stopIfTrue="1" operator="between">
      <formula>1</formula>
      <formula>24</formula>
    </cfRule>
  </conditionalFormatting>
  <conditionalFormatting sqref="X12">
    <cfRule type="cellIs" priority="2124" stopIfTrue="1" operator="between">
      <formula>1</formula>
      <formula>24</formula>
    </cfRule>
  </conditionalFormatting>
  <conditionalFormatting sqref="X12">
    <cfRule type="cellIs" priority="2123" stopIfTrue="1" operator="between">
      <formula>1</formula>
      <formula>24</formula>
    </cfRule>
  </conditionalFormatting>
  <conditionalFormatting sqref="X12">
    <cfRule type="cellIs" priority="2122" stopIfTrue="1" operator="between">
      <formula>1</formula>
      <formula>24</formula>
    </cfRule>
  </conditionalFormatting>
  <conditionalFormatting sqref="X12">
    <cfRule type="cellIs" priority="2121" stopIfTrue="1" operator="between">
      <formula>1</formula>
      <formula>24</formula>
    </cfRule>
  </conditionalFormatting>
  <conditionalFormatting sqref="X12">
    <cfRule type="cellIs" priority="2120" stopIfTrue="1" operator="between">
      <formula>1</formula>
      <formula>24</formula>
    </cfRule>
  </conditionalFormatting>
  <conditionalFormatting sqref="X12">
    <cfRule type="cellIs" priority="2119" stopIfTrue="1" operator="between">
      <formula>1</formula>
      <formula>24</formula>
    </cfRule>
  </conditionalFormatting>
  <conditionalFormatting sqref="X12">
    <cfRule type="cellIs" priority="2118" stopIfTrue="1" operator="between">
      <formula>1</formula>
      <formula>24</formula>
    </cfRule>
  </conditionalFormatting>
  <conditionalFormatting sqref="X12">
    <cfRule type="cellIs" priority="2117" stopIfTrue="1" operator="between">
      <formula>1</formula>
      <formula>24</formula>
    </cfRule>
  </conditionalFormatting>
  <conditionalFormatting sqref="X12">
    <cfRule type="cellIs" priority="2116" stopIfTrue="1" operator="between">
      <formula>1</formula>
      <formula>24</formula>
    </cfRule>
  </conditionalFormatting>
  <conditionalFormatting sqref="X12">
    <cfRule type="cellIs" priority="2115" stopIfTrue="1" operator="between">
      <formula>1</formula>
      <formula>24</formula>
    </cfRule>
  </conditionalFormatting>
  <conditionalFormatting sqref="X12">
    <cfRule type="cellIs" priority="2114" stopIfTrue="1" operator="between">
      <formula>1</formula>
      <formula>24</formula>
    </cfRule>
  </conditionalFormatting>
  <conditionalFormatting sqref="X12">
    <cfRule type="cellIs" priority="2113" stopIfTrue="1" operator="between">
      <formula>1</formula>
      <formula>24</formula>
    </cfRule>
  </conditionalFormatting>
  <conditionalFormatting sqref="X12">
    <cfRule type="cellIs" priority="2112" stopIfTrue="1" operator="between">
      <formula>1</formula>
      <formula>24</formula>
    </cfRule>
  </conditionalFormatting>
  <conditionalFormatting sqref="X12">
    <cfRule type="cellIs" priority="2111" stopIfTrue="1" operator="between">
      <formula>1</formula>
      <formula>24</formula>
    </cfRule>
  </conditionalFormatting>
  <conditionalFormatting sqref="X12">
    <cfRule type="cellIs" priority="2110" stopIfTrue="1" operator="between">
      <formula>1</formula>
      <formula>24</formula>
    </cfRule>
  </conditionalFormatting>
  <conditionalFormatting sqref="X12">
    <cfRule type="cellIs" priority="2109" stopIfTrue="1" operator="between">
      <formula>1</formula>
      <formula>24</formula>
    </cfRule>
  </conditionalFormatting>
  <conditionalFormatting sqref="X12">
    <cfRule type="cellIs" priority="2108" stopIfTrue="1" operator="between">
      <formula>1</formula>
      <formula>24</formula>
    </cfRule>
  </conditionalFormatting>
  <conditionalFormatting sqref="X12">
    <cfRule type="cellIs" priority="2107" stopIfTrue="1" operator="between">
      <formula>1</formula>
      <formula>24</formula>
    </cfRule>
  </conditionalFormatting>
  <conditionalFormatting sqref="X12">
    <cfRule type="cellIs" priority="2106" stopIfTrue="1" operator="between">
      <formula>1</formula>
      <formula>24</formula>
    </cfRule>
  </conditionalFormatting>
  <conditionalFormatting sqref="X12">
    <cfRule type="cellIs" priority="2105" stopIfTrue="1" operator="between">
      <formula>1</formula>
      <formula>24</formula>
    </cfRule>
  </conditionalFormatting>
  <conditionalFormatting sqref="X12">
    <cfRule type="cellIs" priority="2104" stopIfTrue="1" operator="between">
      <formula>1</formula>
      <formula>24</formula>
    </cfRule>
  </conditionalFormatting>
  <conditionalFormatting sqref="X12">
    <cfRule type="cellIs" priority="2103" stopIfTrue="1" operator="between">
      <formula>1</formula>
      <formula>24</formula>
    </cfRule>
  </conditionalFormatting>
  <conditionalFormatting sqref="X12">
    <cfRule type="cellIs" priority="2102" stopIfTrue="1" operator="between">
      <formula>1</formula>
      <formula>24</formula>
    </cfRule>
  </conditionalFormatting>
  <conditionalFormatting sqref="X12">
    <cfRule type="cellIs" priority="2101" stopIfTrue="1" operator="between">
      <formula>1</formula>
      <formula>24</formula>
    </cfRule>
  </conditionalFormatting>
  <conditionalFormatting sqref="X12">
    <cfRule type="cellIs" priority="2100" stopIfTrue="1" operator="between">
      <formula>1</formula>
      <formula>24</formula>
    </cfRule>
  </conditionalFormatting>
  <conditionalFormatting sqref="X12">
    <cfRule type="cellIs" priority="2099" stopIfTrue="1" operator="between">
      <formula>1</formula>
      <formula>24</formula>
    </cfRule>
  </conditionalFormatting>
  <conditionalFormatting sqref="X12">
    <cfRule type="cellIs" priority="2098" stopIfTrue="1" operator="between">
      <formula>1</formula>
      <formula>24</formula>
    </cfRule>
  </conditionalFormatting>
  <conditionalFormatting sqref="X12">
    <cfRule type="cellIs" priority="2097" stopIfTrue="1" operator="between">
      <formula>1</formula>
      <formula>24</formula>
    </cfRule>
  </conditionalFormatting>
  <conditionalFormatting sqref="X12">
    <cfRule type="cellIs" priority="2096" stopIfTrue="1" operator="between">
      <formula>1</formula>
      <formula>24</formula>
    </cfRule>
  </conditionalFormatting>
  <conditionalFormatting sqref="X12">
    <cfRule type="cellIs" priority="2095" stopIfTrue="1" operator="between">
      <formula>1</formula>
      <formula>24</formula>
    </cfRule>
  </conditionalFormatting>
  <conditionalFormatting sqref="X12">
    <cfRule type="cellIs" priority="2094" stopIfTrue="1" operator="between">
      <formula>1</formula>
      <formula>24</formula>
    </cfRule>
  </conditionalFormatting>
  <conditionalFormatting sqref="X12">
    <cfRule type="cellIs" priority="2093" stopIfTrue="1" operator="between">
      <formula>1</formula>
      <formula>24</formula>
    </cfRule>
  </conditionalFormatting>
  <conditionalFormatting sqref="X12">
    <cfRule type="cellIs" priority="2092" stopIfTrue="1" operator="between">
      <formula>1</formula>
      <formula>24</formula>
    </cfRule>
  </conditionalFormatting>
  <conditionalFormatting sqref="X12">
    <cfRule type="cellIs" priority="2091" stopIfTrue="1" operator="between">
      <formula>1</formula>
      <formula>24</formula>
    </cfRule>
  </conditionalFormatting>
  <conditionalFormatting sqref="X12">
    <cfRule type="cellIs" priority="2090" stopIfTrue="1" operator="between">
      <formula>1</formula>
      <formula>24</formula>
    </cfRule>
  </conditionalFormatting>
  <conditionalFormatting sqref="X12">
    <cfRule type="cellIs" priority="2089" stopIfTrue="1" operator="between">
      <formula>1</formula>
      <formula>24</formula>
    </cfRule>
  </conditionalFormatting>
  <conditionalFormatting sqref="X12">
    <cfRule type="cellIs" priority="2088" stopIfTrue="1" operator="between">
      <formula>1</formula>
      <formula>24</formula>
    </cfRule>
  </conditionalFormatting>
  <conditionalFormatting sqref="X12">
    <cfRule type="cellIs" priority="2087" stopIfTrue="1" operator="between">
      <formula>1</formula>
      <formula>24</formula>
    </cfRule>
  </conditionalFormatting>
  <conditionalFormatting sqref="X12">
    <cfRule type="cellIs" priority="2086" stopIfTrue="1" operator="between">
      <formula>1</formula>
      <formula>24</formula>
    </cfRule>
  </conditionalFormatting>
  <conditionalFormatting sqref="X12">
    <cfRule type="cellIs" priority="2085" stopIfTrue="1" operator="between">
      <formula>1</formula>
      <formula>24</formula>
    </cfRule>
  </conditionalFormatting>
  <conditionalFormatting sqref="X12">
    <cfRule type="cellIs" priority="2084" stopIfTrue="1" operator="between">
      <formula>1</formula>
      <formula>24</formula>
    </cfRule>
  </conditionalFormatting>
  <conditionalFormatting sqref="X12">
    <cfRule type="cellIs" priority="2083" stopIfTrue="1" operator="between">
      <formula>1</formula>
      <formula>24</formula>
    </cfRule>
  </conditionalFormatting>
  <conditionalFormatting sqref="X12">
    <cfRule type="cellIs" priority="2082" stopIfTrue="1" operator="between">
      <formula>1</formula>
      <formula>24</formula>
    </cfRule>
  </conditionalFormatting>
  <conditionalFormatting sqref="X12">
    <cfRule type="cellIs" priority="2081" stopIfTrue="1" operator="between">
      <formula>1</formula>
      <formula>24</formula>
    </cfRule>
  </conditionalFormatting>
  <conditionalFormatting sqref="X12">
    <cfRule type="cellIs" priority="2080" stopIfTrue="1" operator="between">
      <formula>1</formula>
      <formula>24</formula>
    </cfRule>
  </conditionalFormatting>
  <conditionalFormatting sqref="X12">
    <cfRule type="cellIs" priority="2079" stopIfTrue="1" operator="between">
      <formula>1</formula>
      <formula>24</formula>
    </cfRule>
  </conditionalFormatting>
  <conditionalFormatting sqref="X12">
    <cfRule type="cellIs" priority="2078" stopIfTrue="1" operator="between">
      <formula>1</formula>
      <formula>24</formula>
    </cfRule>
  </conditionalFormatting>
  <conditionalFormatting sqref="X12">
    <cfRule type="cellIs" priority="2077" stopIfTrue="1" operator="between">
      <formula>1</formula>
      <formula>24</formula>
    </cfRule>
  </conditionalFormatting>
  <conditionalFormatting sqref="X12">
    <cfRule type="cellIs" priority="2076" stopIfTrue="1" operator="between">
      <formula>1</formula>
      <formula>24</formula>
    </cfRule>
  </conditionalFormatting>
  <conditionalFormatting sqref="X12">
    <cfRule type="cellIs" priority="2075" stopIfTrue="1" operator="between">
      <formula>1</formula>
      <formula>24</formula>
    </cfRule>
  </conditionalFormatting>
  <conditionalFormatting sqref="X12">
    <cfRule type="cellIs" priority="2074" stopIfTrue="1" operator="between">
      <formula>1</formula>
      <formula>24</formula>
    </cfRule>
  </conditionalFormatting>
  <conditionalFormatting sqref="X12">
    <cfRule type="cellIs" priority="2073" stopIfTrue="1" operator="between">
      <formula>1</formula>
      <formula>24</formula>
    </cfRule>
  </conditionalFormatting>
  <conditionalFormatting sqref="X12">
    <cfRule type="cellIs" priority="2072" stopIfTrue="1" operator="between">
      <formula>1</formula>
      <formula>24</formula>
    </cfRule>
  </conditionalFormatting>
  <conditionalFormatting sqref="X12">
    <cfRule type="cellIs" priority="2071" stopIfTrue="1" operator="between">
      <formula>1</formula>
      <formula>24</formula>
    </cfRule>
  </conditionalFormatting>
  <conditionalFormatting sqref="X12">
    <cfRule type="cellIs" priority="2070" stopIfTrue="1" operator="between">
      <formula>1</formula>
      <formula>24</formula>
    </cfRule>
  </conditionalFormatting>
  <conditionalFormatting sqref="X12">
    <cfRule type="cellIs" priority="2069" stopIfTrue="1" operator="between">
      <formula>1</formula>
      <formula>24</formula>
    </cfRule>
  </conditionalFormatting>
  <conditionalFormatting sqref="X12">
    <cfRule type="cellIs" priority="2068" stopIfTrue="1" operator="between">
      <formula>1</formula>
      <formula>24</formula>
    </cfRule>
  </conditionalFormatting>
  <conditionalFormatting sqref="X12">
    <cfRule type="cellIs" priority="2067" stopIfTrue="1" operator="between">
      <formula>1</formula>
      <formula>24</formula>
    </cfRule>
  </conditionalFormatting>
  <conditionalFormatting sqref="X12">
    <cfRule type="cellIs" priority="2066" stopIfTrue="1" operator="between">
      <formula>1</formula>
      <formula>24</formula>
    </cfRule>
  </conditionalFormatting>
  <conditionalFormatting sqref="X12">
    <cfRule type="cellIs" priority="2065" stopIfTrue="1" operator="between">
      <formula>1</formula>
      <formula>24</formula>
    </cfRule>
  </conditionalFormatting>
  <conditionalFormatting sqref="X12">
    <cfRule type="cellIs" priority="2064" stopIfTrue="1" operator="between">
      <formula>1</formula>
      <formula>24</formula>
    </cfRule>
  </conditionalFormatting>
  <conditionalFormatting sqref="X12">
    <cfRule type="cellIs" priority="2063" stopIfTrue="1" operator="between">
      <formula>1</formula>
      <formula>24</formula>
    </cfRule>
  </conditionalFormatting>
  <conditionalFormatting sqref="X12">
    <cfRule type="cellIs" priority="2062" stopIfTrue="1" operator="between">
      <formula>1</formula>
      <formula>24</formula>
    </cfRule>
  </conditionalFormatting>
  <conditionalFormatting sqref="X12">
    <cfRule type="cellIs" priority="2061" stopIfTrue="1" operator="between">
      <formula>1</formula>
      <formula>24</formula>
    </cfRule>
  </conditionalFormatting>
  <conditionalFormatting sqref="X12">
    <cfRule type="cellIs" priority="2060" stopIfTrue="1" operator="between">
      <formula>1</formula>
      <formula>24</formula>
    </cfRule>
  </conditionalFormatting>
  <conditionalFormatting sqref="X12">
    <cfRule type="cellIs" priority="2059" stopIfTrue="1" operator="between">
      <formula>1</formula>
      <formula>24</formula>
    </cfRule>
  </conditionalFormatting>
  <conditionalFormatting sqref="X12">
    <cfRule type="cellIs" priority="2058" stopIfTrue="1" operator="between">
      <formula>1</formula>
      <formula>24</formula>
    </cfRule>
  </conditionalFormatting>
  <conditionalFormatting sqref="X12">
    <cfRule type="cellIs" priority="2057" stopIfTrue="1" operator="between">
      <formula>1</formula>
      <formula>24</formula>
    </cfRule>
  </conditionalFormatting>
  <conditionalFormatting sqref="X12">
    <cfRule type="cellIs" priority="2056" stopIfTrue="1" operator="between">
      <formula>1</formula>
      <formula>24</formula>
    </cfRule>
  </conditionalFormatting>
  <conditionalFormatting sqref="X12">
    <cfRule type="cellIs" priority="2055" stopIfTrue="1" operator="between">
      <formula>1</formula>
      <formula>24</formula>
    </cfRule>
  </conditionalFormatting>
  <conditionalFormatting sqref="X12">
    <cfRule type="cellIs" priority="2054" stopIfTrue="1" operator="between">
      <formula>1</formula>
      <formula>24</formula>
    </cfRule>
  </conditionalFormatting>
  <conditionalFormatting sqref="X12">
    <cfRule type="cellIs" priority="2053" stopIfTrue="1" operator="between">
      <formula>1</formula>
      <formula>24</formula>
    </cfRule>
  </conditionalFormatting>
  <conditionalFormatting sqref="X12">
    <cfRule type="cellIs" priority="2052" stopIfTrue="1" operator="between">
      <formula>1</formula>
      <formula>24</formula>
    </cfRule>
  </conditionalFormatting>
  <conditionalFormatting sqref="X12">
    <cfRule type="cellIs" priority="2051" stopIfTrue="1" operator="between">
      <formula>1</formula>
      <formula>24</formula>
    </cfRule>
  </conditionalFormatting>
  <conditionalFormatting sqref="X12">
    <cfRule type="cellIs" priority="2050" stopIfTrue="1" operator="between">
      <formula>1</formula>
      <formula>24</formula>
    </cfRule>
  </conditionalFormatting>
  <conditionalFormatting sqref="X12">
    <cfRule type="cellIs" priority="2049" stopIfTrue="1" operator="between">
      <formula>1</formula>
      <formula>24</formula>
    </cfRule>
  </conditionalFormatting>
  <conditionalFormatting sqref="X12">
    <cfRule type="cellIs" priority="2048" stopIfTrue="1" operator="between">
      <formula>1</formula>
      <formula>24</formula>
    </cfRule>
  </conditionalFormatting>
  <conditionalFormatting sqref="X12">
    <cfRule type="cellIs" priority="2047" stopIfTrue="1" operator="between">
      <formula>1</formula>
      <formula>24</formula>
    </cfRule>
  </conditionalFormatting>
  <conditionalFormatting sqref="U18">
    <cfRule type="cellIs" priority="2046" stopIfTrue="1" operator="between">
      <formula>1</formula>
      <formula>24</formula>
    </cfRule>
  </conditionalFormatting>
  <conditionalFormatting sqref="U18">
    <cfRule type="cellIs" priority="2045" stopIfTrue="1" operator="between">
      <formula>1</formula>
      <formula>24</formula>
    </cfRule>
  </conditionalFormatting>
  <conditionalFormatting sqref="U18">
    <cfRule type="cellIs" priority="2044" stopIfTrue="1" operator="between">
      <formula>1</formula>
      <formula>24</formula>
    </cfRule>
  </conditionalFormatting>
  <conditionalFormatting sqref="Y18">
    <cfRule type="cellIs" priority="2043" stopIfTrue="1" operator="between">
      <formula>1</formula>
      <formula>24</formula>
    </cfRule>
  </conditionalFormatting>
  <conditionalFormatting sqref="Y18">
    <cfRule type="cellIs" priority="2042" stopIfTrue="1" operator="between">
      <formula>1</formula>
      <formula>24</formula>
    </cfRule>
  </conditionalFormatting>
  <conditionalFormatting sqref="Y18">
    <cfRule type="cellIs" priority="2041" stopIfTrue="1" operator="between">
      <formula>1</formula>
      <formula>24</formula>
    </cfRule>
  </conditionalFormatting>
  <conditionalFormatting sqref="AB7">
    <cfRule type="cellIs" priority="2040" stopIfTrue="1" operator="between">
      <formula>1</formula>
      <formula>24</formula>
    </cfRule>
  </conditionalFormatting>
  <conditionalFormatting sqref="AB8">
    <cfRule type="cellIs" priority="2039" stopIfTrue="1" operator="between">
      <formula>1</formula>
      <formula>24</formula>
    </cfRule>
  </conditionalFormatting>
  <conditionalFormatting sqref="AB9">
    <cfRule type="cellIs" priority="2038" stopIfTrue="1" operator="between">
      <formula>1</formula>
      <formula>24</formula>
    </cfRule>
  </conditionalFormatting>
  <conditionalFormatting sqref="AB10">
    <cfRule type="cellIs" priority="2037" stopIfTrue="1" operator="between">
      <formula>1</formula>
      <formula>24</formula>
    </cfRule>
  </conditionalFormatting>
  <conditionalFormatting sqref="AA10">
    <cfRule type="cellIs" priority="2036" stopIfTrue="1" operator="between">
      <formula>1</formula>
      <formula>24</formula>
    </cfRule>
  </conditionalFormatting>
  <conditionalFormatting sqref="AB11">
    <cfRule type="cellIs" priority="2035" stopIfTrue="1" operator="between">
      <formula>1</formula>
      <formula>24</formula>
    </cfRule>
  </conditionalFormatting>
  <conditionalFormatting sqref="AB6">
    <cfRule type="cellIs" priority="2034" stopIfTrue="1" operator="between">
      <formula>1</formula>
      <formula>24</formula>
    </cfRule>
  </conditionalFormatting>
  <conditionalFormatting sqref="AB7">
    <cfRule type="cellIs" priority="2033" stopIfTrue="1" operator="between">
      <formula>1</formula>
      <formula>24</formula>
    </cfRule>
  </conditionalFormatting>
  <conditionalFormatting sqref="AB8">
    <cfRule type="cellIs" priority="2032" stopIfTrue="1" operator="between">
      <formula>1</formula>
      <formula>24</formula>
    </cfRule>
  </conditionalFormatting>
  <conditionalFormatting sqref="AB9">
    <cfRule type="cellIs" priority="2031" stopIfTrue="1" operator="between">
      <formula>1</formula>
      <formula>24</formula>
    </cfRule>
  </conditionalFormatting>
  <conditionalFormatting sqref="AA9">
    <cfRule type="cellIs" priority="2030" stopIfTrue="1" operator="between">
      <formula>1</formula>
      <formula>24</formula>
    </cfRule>
  </conditionalFormatting>
  <conditionalFormatting sqref="AB10">
    <cfRule type="cellIs" priority="2029" stopIfTrue="1" operator="between">
      <formula>1</formula>
      <formula>24</formula>
    </cfRule>
  </conditionalFormatting>
  <conditionalFormatting sqref="AB6">
    <cfRule type="cellIs" priority="2028" stopIfTrue="1" operator="between">
      <formula>1</formula>
      <formula>24</formula>
    </cfRule>
  </conditionalFormatting>
  <conditionalFormatting sqref="AB7">
    <cfRule type="cellIs" priority="2027" stopIfTrue="1" operator="between">
      <formula>1</formula>
      <formula>24</formula>
    </cfRule>
  </conditionalFormatting>
  <conditionalFormatting sqref="AB8">
    <cfRule type="cellIs" priority="2026" stopIfTrue="1" operator="between">
      <formula>1</formula>
      <formula>24</formula>
    </cfRule>
  </conditionalFormatting>
  <conditionalFormatting sqref="AB9">
    <cfRule type="cellIs" priority="2025" stopIfTrue="1" operator="between">
      <formula>1</formula>
      <formula>24</formula>
    </cfRule>
  </conditionalFormatting>
  <conditionalFormatting sqref="AA9">
    <cfRule type="cellIs" priority="2024" stopIfTrue="1" operator="between">
      <formula>1</formula>
      <formula>24</formula>
    </cfRule>
  </conditionalFormatting>
  <conditionalFormatting sqref="AB10">
    <cfRule type="cellIs" priority="2023" stopIfTrue="1" operator="between">
      <formula>1</formula>
      <formula>24</formula>
    </cfRule>
  </conditionalFormatting>
  <conditionalFormatting sqref="AB5">
    <cfRule type="cellIs" priority="2022" stopIfTrue="1" operator="between">
      <formula>1</formula>
      <formula>24</formula>
    </cfRule>
  </conditionalFormatting>
  <conditionalFormatting sqref="AB6">
    <cfRule type="cellIs" priority="2021" stopIfTrue="1" operator="between">
      <formula>1</formula>
      <formula>24</formula>
    </cfRule>
  </conditionalFormatting>
  <conditionalFormatting sqref="AB7">
    <cfRule type="cellIs" priority="2020" stopIfTrue="1" operator="between">
      <formula>1</formula>
      <formula>24</formula>
    </cfRule>
  </conditionalFormatting>
  <conditionalFormatting sqref="AB8">
    <cfRule type="cellIs" priority="2019" stopIfTrue="1" operator="between">
      <formula>1</formula>
      <formula>24</formula>
    </cfRule>
  </conditionalFormatting>
  <conditionalFormatting sqref="AA8">
    <cfRule type="cellIs" priority="2018" stopIfTrue="1" operator="between">
      <formula>1</formula>
      <formula>24</formula>
    </cfRule>
  </conditionalFormatting>
  <conditionalFormatting sqref="AB9">
    <cfRule type="cellIs" priority="2017" stopIfTrue="1" operator="between">
      <formula>1</formula>
      <formula>24</formula>
    </cfRule>
  </conditionalFormatting>
  <conditionalFormatting sqref="AA11">
    <cfRule type="cellIs" priority="2016" stopIfTrue="1" operator="between">
      <formula>1</formula>
      <formula>24</formula>
    </cfRule>
  </conditionalFormatting>
  <conditionalFormatting sqref="AB11">
    <cfRule type="cellIs" priority="2015" stopIfTrue="1" operator="between">
      <formula>1</formula>
      <formula>24</formula>
    </cfRule>
  </conditionalFormatting>
  <conditionalFormatting sqref="AB6">
    <cfRule type="cellIs" priority="2014" stopIfTrue="1" operator="between">
      <formula>1</formula>
      <formula>24</formula>
    </cfRule>
  </conditionalFormatting>
  <conditionalFormatting sqref="AB7">
    <cfRule type="cellIs" priority="2013" stopIfTrue="1" operator="between">
      <formula>1</formula>
      <formula>24</formula>
    </cfRule>
  </conditionalFormatting>
  <conditionalFormatting sqref="AB8">
    <cfRule type="cellIs" priority="2012" stopIfTrue="1" operator="between">
      <formula>1</formula>
      <formula>24</formula>
    </cfRule>
  </conditionalFormatting>
  <conditionalFormatting sqref="AB9">
    <cfRule type="cellIs" priority="2011" stopIfTrue="1" operator="between">
      <formula>1</formula>
      <formula>24</formula>
    </cfRule>
  </conditionalFormatting>
  <conditionalFormatting sqref="AA9">
    <cfRule type="cellIs" priority="2010" stopIfTrue="1" operator="between">
      <formula>1</formula>
      <formula>24</formula>
    </cfRule>
  </conditionalFormatting>
  <conditionalFormatting sqref="AB10">
    <cfRule type="cellIs" priority="2009" stopIfTrue="1" operator="between">
      <formula>1</formula>
      <formula>24</formula>
    </cfRule>
  </conditionalFormatting>
  <conditionalFormatting sqref="AB5">
    <cfRule type="cellIs" priority="2008" stopIfTrue="1" operator="between">
      <formula>1</formula>
      <formula>24</formula>
    </cfRule>
  </conditionalFormatting>
  <conditionalFormatting sqref="AB6">
    <cfRule type="cellIs" priority="2007" stopIfTrue="1" operator="between">
      <formula>1</formula>
      <formula>24</formula>
    </cfRule>
  </conditionalFormatting>
  <conditionalFormatting sqref="AB7">
    <cfRule type="cellIs" priority="2006" stopIfTrue="1" operator="between">
      <formula>1</formula>
      <formula>24</formula>
    </cfRule>
  </conditionalFormatting>
  <conditionalFormatting sqref="AB8">
    <cfRule type="cellIs" priority="2005" stopIfTrue="1" operator="between">
      <formula>1</formula>
      <formula>24</formula>
    </cfRule>
  </conditionalFormatting>
  <conditionalFormatting sqref="AA8">
    <cfRule type="cellIs" priority="2004" stopIfTrue="1" operator="between">
      <formula>1</formula>
      <formula>24</formula>
    </cfRule>
  </conditionalFormatting>
  <conditionalFormatting sqref="AB9">
    <cfRule type="cellIs" priority="2003" stopIfTrue="1" operator="between">
      <formula>1</formula>
      <formula>24</formula>
    </cfRule>
  </conditionalFormatting>
  <conditionalFormatting sqref="AD11">
    <cfRule type="cellIs" priority="2002" stopIfTrue="1" operator="between">
      <formula>1</formula>
      <formula>24</formula>
    </cfRule>
  </conditionalFormatting>
  <conditionalFormatting sqref="AD11">
    <cfRule type="cellIs" priority="2001" stopIfTrue="1" operator="between">
      <formula>1</formula>
      <formula>24</formula>
    </cfRule>
  </conditionalFormatting>
  <conditionalFormatting sqref="AA12:AE12">
    <cfRule type="cellIs" priority="2000" stopIfTrue="1" operator="between">
      <formula>1</formula>
      <formula>24</formula>
    </cfRule>
  </conditionalFormatting>
  <conditionalFormatting sqref="AE12 AB12">
    <cfRule type="cellIs" priority="1999" stopIfTrue="1" operator="between">
      <formula>1</formula>
      <formula>24</formula>
    </cfRule>
  </conditionalFormatting>
  <conditionalFormatting sqref="AC12">
    <cfRule type="cellIs" priority="1998" stopIfTrue="1" operator="between">
      <formula>1</formula>
      <formula>24</formula>
    </cfRule>
  </conditionalFormatting>
  <conditionalFormatting sqref="AD12">
    <cfRule type="cellIs" priority="1997" stopIfTrue="1" operator="between">
      <formula>1</formula>
      <formula>24</formula>
    </cfRule>
  </conditionalFormatting>
  <conditionalFormatting sqref="AD12">
    <cfRule type="cellIs" priority="1996" stopIfTrue="1" operator="between">
      <formula>1</formula>
      <formula>24</formula>
    </cfRule>
  </conditionalFormatting>
  <conditionalFormatting sqref="AE12">
    <cfRule type="cellIs" priority="1995" stopIfTrue="1" operator="between">
      <formula>1</formula>
      <formula>24</formula>
    </cfRule>
  </conditionalFormatting>
  <conditionalFormatting sqref="AB12">
    <cfRule type="cellIs" priority="1994" stopIfTrue="1" operator="between">
      <formula>1</formula>
      <formula>24</formula>
    </cfRule>
  </conditionalFormatting>
  <conditionalFormatting sqref="AB12">
    <cfRule type="cellIs" priority="1993" stopIfTrue="1" operator="between">
      <formula>1</formula>
      <formula>24</formula>
    </cfRule>
  </conditionalFormatting>
  <conditionalFormatting sqref="AB12">
    <cfRule type="cellIs" priority="1992" stopIfTrue="1" operator="between">
      <formula>1</formula>
      <formula>24</formula>
    </cfRule>
  </conditionalFormatting>
  <conditionalFormatting sqref="AB12">
    <cfRule type="cellIs" priority="1991" stopIfTrue="1" operator="between">
      <formula>1</formula>
      <formula>24</formula>
    </cfRule>
  </conditionalFormatting>
  <conditionalFormatting sqref="AB12">
    <cfRule type="cellIs" priority="1990" stopIfTrue="1" operator="between">
      <formula>1</formula>
      <formula>24</formula>
    </cfRule>
  </conditionalFormatting>
  <conditionalFormatting sqref="AB12">
    <cfRule type="cellIs" priority="1989" stopIfTrue="1" operator="between">
      <formula>1</formula>
      <formula>24</formula>
    </cfRule>
  </conditionalFormatting>
  <conditionalFormatting sqref="AB12">
    <cfRule type="cellIs" priority="1988" stopIfTrue="1" operator="between">
      <formula>1</formula>
      <formula>24</formula>
    </cfRule>
  </conditionalFormatting>
  <conditionalFormatting sqref="AB12">
    <cfRule type="cellIs" priority="1987" stopIfTrue="1" operator="between">
      <formula>1</formula>
      <formula>24</formula>
    </cfRule>
  </conditionalFormatting>
  <conditionalFormatting sqref="AB12">
    <cfRule type="cellIs" priority="1986" stopIfTrue="1" operator="between">
      <formula>1</formula>
      <formula>24</formula>
    </cfRule>
  </conditionalFormatting>
  <conditionalFormatting sqref="AB12">
    <cfRule type="cellIs" priority="1985" stopIfTrue="1" operator="between">
      <formula>1</formula>
      <formula>24</formula>
    </cfRule>
  </conditionalFormatting>
  <conditionalFormatting sqref="AB12">
    <cfRule type="cellIs" priority="1984" stopIfTrue="1" operator="between">
      <formula>1</formula>
      <formula>24</formula>
    </cfRule>
  </conditionalFormatting>
  <conditionalFormatting sqref="AB12">
    <cfRule type="cellIs" priority="1983" stopIfTrue="1" operator="between">
      <formula>1</formula>
      <formula>24</formula>
    </cfRule>
  </conditionalFormatting>
  <conditionalFormatting sqref="AB12">
    <cfRule type="cellIs" priority="1982" stopIfTrue="1" operator="between">
      <formula>1</formula>
      <formula>24</formula>
    </cfRule>
  </conditionalFormatting>
  <conditionalFormatting sqref="AB12">
    <cfRule type="cellIs" priority="1981" stopIfTrue="1" operator="between">
      <formula>1</formula>
      <formula>24</formula>
    </cfRule>
  </conditionalFormatting>
  <conditionalFormatting sqref="AB12">
    <cfRule type="cellIs" priority="1980" stopIfTrue="1" operator="between">
      <formula>1</formula>
      <formula>24</formula>
    </cfRule>
  </conditionalFormatting>
  <conditionalFormatting sqref="AB12">
    <cfRule type="cellIs" priority="1979" stopIfTrue="1" operator="between">
      <formula>1</formula>
      <formula>24</formula>
    </cfRule>
  </conditionalFormatting>
  <conditionalFormatting sqref="AB12">
    <cfRule type="cellIs" priority="1978" stopIfTrue="1" operator="between">
      <formula>1</formula>
      <formula>24</formula>
    </cfRule>
  </conditionalFormatting>
  <conditionalFormatting sqref="AB12">
    <cfRule type="cellIs" priority="1977" stopIfTrue="1" operator="between">
      <formula>1</formula>
      <formula>24</formula>
    </cfRule>
  </conditionalFormatting>
  <conditionalFormatting sqref="AB12">
    <cfRule type="cellIs" priority="1976" stopIfTrue="1" operator="between">
      <formula>1</formula>
      <formula>24</formula>
    </cfRule>
  </conditionalFormatting>
  <conditionalFormatting sqref="AB12">
    <cfRule type="cellIs" priority="1975" stopIfTrue="1" operator="between">
      <formula>1</formula>
      <formula>24</formula>
    </cfRule>
  </conditionalFormatting>
  <conditionalFormatting sqref="AB12">
    <cfRule type="cellIs" priority="1974" stopIfTrue="1" operator="between">
      <formula>1</formula>
      <formula>24</formula>
    </cfRule>
  </conditionalFormatting>
  <conditionalFormatting sqref="AB12">
    <cfRule type="cellIs" priority="1973" stopIfTrue="1" operator="between">
      <formula>1</formula>
      <formula>24</formula>
    </cfRule>
  </conditionalFormatting>
  <conditionalFormatting sqref="AB12">
    <cfRule type="cellIs" priority="1972" stopIfTrue="1" operator="between">
      <formula>1</formula>
      <formula>24</formula>
    </cfRule>
  </conditionalFormatting>
  <conditionalFormatting sqref="AB12">
    <cfRule type="cellIs" priority="1971" stopIfTrue="1" operator="between">
      <formula>1</formula>
      <formula>24</formula>
    </cfRule>
  </conditionalFormatting>
  <conditionalFormatting sqref="AB12">
    <cfRule type="cellIs" priority="1970" stopIfTrue="1" operator="between">
      <formula>1</formula>
      <formula>24</formula>
    </cfRule>
  </conditionalFormatting>
  <conditionalFormatting sqref="AB12">
    <cfRule type="cellIs" priority="1969" stopIfTrue="1" operator="between">
      <formula>1</formula>
      <formula>24</formula>
    </cfRule>
  </conditionalFormatting>
  <conditionalFormatting sqref="AB12">
    <cfRule type="cellIs" priority="1968" stopIfTrue="1" operator="between">
      <formula>1</formula>
      <formula>24</formula>
    </cfRule>
  </conditionalFormatting>
  <conditionalFormatting sqref="AB12">
    <cfRule type="cellIs" priority="1967" stopIfTrue="1" operator="between">
      <formula>1</formula>
      <formula>24</formula>
    </cfRule>
  </conditionalFormatting>
  <conditionalFormatting sqref="AC12">
    <cfRule type="cellIs" priority="1966" stopIfTrue="1" operator="between">
      <formula>1</formula>
      <formula>24</formula>
    </cfRule>
  </conditionalFormatting>
  <conditionalFormatting sqref="AC12">
    <cfRule type="cellIs" priority="1965" stopIfTrue="1" operator="between">
      <formula>1</formula>
      <formula>24</formula>
    </cfRule>
  </conditionalFormatting>
  <conditionalFormatting sqref="AB12">
    <cfRule type="cellIs" priority="1964" stopIfTrue="1" operator="between">
      <formula>1</formula>
      <formula>24</formula>
    </cfRule>
  </conditionalFormatting>
  <conditionalFormatting sqref="AB12">
    <cfRule type="cellIs" priority="1963" stopIfTrue="1" operator="between">
      <formula>1</formula>
      <formula>24</formula>
    </cfRule>
  </conditionalFormatting>
  <conditionalFormatting sqref="AB12">
    <cfRule type="cellIs" priority="1962" stopIfTrue="1" operator="between">
      <formula>1</formula>
      <formula>24</formula>
    </cfRule>
  </conditionalFormatting>
  <conditionalFormatting sqref="AB12">
    <cfRule type="cellIs" priority="1961" stopIfTrue="1" operator="between">
      <formula>1</formula>
      <formula>24</formula>
    </cfRule>
  </conditionalFormatting>
  <conditionalFormatting sqref="AB12">
    <cfRule type="cellIs" priority="1960" stopIfTrue="1" operator="between">
      <formula>1</formula>
      <formula>24</formula>
    </cfRule>
  </conditionalFormatting>
  <conditionalFormatting sqref="AB12">
    <cfRule type="cellIs" priority="1959" stopIfTrue="1" operator="between">
      <formula>1</formula>
      <formula>24</formula>
    </cfRule>
  </conditionalFormatting>
  <conditionalFormatting sqref="AB12">
    <cfRule type="cellIs" priority="1958" stopIfTrue="1" operator="between">
      <formula>1</formula>
      <formula>24</formula>
    </cfRule>
  </conditionalFormatting>
  <conditionalFormatting sqref="AB12">
    <cfRule type="cellIs" priority="1957" stopIfTrue="1" operator="between">
      <formula>1</formula>
      <formula>24</formula>
    </cfRule>
  </conditionalFormatting>
  <conditionalFormatting sqref="AB12">
    <cfRule type="cellIs" priority="1956" stopIfTrue="1" operator="between">
      <formula>1</formula>
      <formula>24</formula>
    </cfRule>
  </conditionalFormatting>
  <conditionalFormatting sqref="AB12">
    <cfRule type="cellIs" priority="1955" stopIfTrue="1" operator="between">
      <formula>1</formula>
      <formula>24</formula>
    </cfRule>
  </conditionalFormatting>
  <conditionalFormatting sqref="AB12">
    <cfRule type="cellIs" priority="1954" stopIfTrue="1" operator="between">
      <formula>1</formula>
      <formula>24</formula>
    </cfRule>
  </conditionalFormatting>
  <conditionalFormatting sqref="AB12">
    <cfRule type="cellIs" priority="1953" stopIfTrue="1" operator="between">
      <formula>1</formula>
      <formula>24</formula>
    </cfRule>
  </conditionalFormatting>
  <conditionalFormatting sqref="AB12">
    <cfRule type="cellIs" priority="1952" stopIfTrue="1" operator="between">
      <formula>1</formula>
      <formula>24</formula>
    </cfRule>
  </conditionalFormatting>
  <conditionalFormatting sqref="AB12">
    <cfRule type="cellIs" priority="1951" stopIfTrue="1" operator="between">
      <formula>1</formula>
      <formula>24</formula>
    </cfRule>
  </conditionalFormatting>
  <conditionalFormatting sqref="AB12">
    <cfRule type="cellIs" priority="1950" stopIfTrue="1" operator="between">
      <formula>1</formula>
      <formula>24</formula>
    </cfRule>
  </conditionalFormatting>
  <conditionalFormatting sqref="AC12">
    <cfRule type="cellIs" priority="1949" stopIfTrue="1" operator="between">
      <formula>1</formula>
      <formula>24</formula>
    </cfRule>
  </conditionalFormatting>
  <conditionalFormatting sqref="AD12">
    <cfRule type="cellIs" priority="1948" stopIfTrue="1" operator="between">
      <formula>1</formula>
      <formula>24</formula>
    </cfRule>
  </conditionalFormatting>
  <conditionalFormatting sqref="AD12">
    <cfRule type="cellIs" priority="1947" stopIfTrue="1" operator="between">
      <formula>1</formula>
      <formula>24</formula>
    </cfRule>
  </conditionalFormatting>
  <conditionalFormatting sqref="AB12">
    <cfRule type="cellIs" priority="1946" stopIfTrue="1" operator="between">
      <formula>1</formula>
      <formula>24</formula>
    </cfRule>
  </conditionalFormatting>
  <conditionalFormatting sqref="AB12">
    <cfRule type="cellIs" priority="1945" stopIfTrue="1" operator="between">
      <formula>1</formula>
      <formula>24</formula>
    </cfRule>
  </conditionalFormatting>
  <conditionalFormatting sqref="AB12">
    <cfRule type="cellIs" priority="1944" stopIfTrue="1" operator="between">
      <formula>1</formula>
      <formula>24</formula>
    </cfRule>
  </conditionalFormatting>
  <conditionalFormatting sqref="AB12">
    <cfRule type="cellIs" priority="1943" stopIfTrue="1" operator="between">
      <formula>1</formula>
      <formula>24</formula>
    </cfRule>
  </conditionalFormatting>
  <conditionalFormatting sqref="AB12">
    <cfRule type="cellIs" priority="1942" stopIfTrue="1" operator="between">
      <formula>1</formula>
      <formula>24</formula>
    </cfRule>
  </conditionalFormatting>
  <conditionalFormatting sqref="AB12">
    <cfRule type="cellIs" priority="1941" stopIfTrue="1" operator="between">
      <formula>1</formula>
      <formula>24</formula>
    </cfRule>
  </conditionalFormatting>
  <conditionalFormatting sqref="AB12">
    <cfRule type="cellIs" priority="1940" stopIfTrue="1" operator="between">
      <formula>1</formula>
      <formula>24</formula>
    </cfRule>
  </conditionalFormatting>
  <conditionalFormatting sqref="AB12">
    <cfRule type="cellIs" priority="1939" stopIfTrue="1" operator="between">
      <formula>1</formula>
      <formula>24</formula>
    </cfRule>
  </conditionalFormatting>
  <conditionalFormatting sqref="AB12">
    <cfRule type="cellIs" priority="1938" stopIfTrue="1" operator="between">
      <formula>1</formula>
      <formula>24</formula>
    </cfRule>
  </conditionalFormatting>
  <conditionalFormatting sqref="AB12">
    <cfRule type="cellIs" priority="1937" stopIfTrue="1" operator="between">
      <formula>1</formula>
      <formula>24</formula>
    </cfRule>
  </conditionalFormatting>
  <conditionalFormatting sqref="AB12">
    <cfRule type="cellIs" priority="1936" stopIfTrue="1" operator="between">
      <formula>1</formula>
      <formula>24</formula>
    </cfRule>
  </conditionalFormatting>
  <conditionalFormatting sqref="AB12">
    <cfRule type="cellIs" priority="1935" stopIfTrue="1" operator="between">
      <formula>1</formula>
      <formula>24</formula>
    </cfRule>
  </conditionalFormatting>
  <conditionalFormatting sqref="AB12">
    <cfRule type="cellIs" priority="1934" stopIfTrue="1" operator="between">
      <formula>1</formula>
      <formula>24</formula>
    </cfRule>
  </conditionalFormatting>
  <conditionalFormatting sqref="AB12">
    <cfRule type="cellIs" priority="1933" stopIfTrue="1" operator="between">
      <formula>1</formula>
      <formula>24</formula>
    </cfRule>
  </conditionalFormatting>
  <conditionalFormatting sqref="AB12">
    <cfRule type="cellIs" priority="1932" stopIfTrue="1" operator="between">
      <formula>1</formula>
      <formula>24</formula>
    </cfRule>
  </conditionalFormatting>
  <conditionalFormatting sqref="AC12">
    <cfRule type="cellIs" priority="1931" stopIfTrue="1" operator="between">
      <formula>1</formula>
      <formula>24</formula>
    </cfRule>
  </conditionalFormatting>
  <conditionalFormatting sqref="AD12">
    <cfRule type="cellIs" priority="1930" stopIfTrue="1" operator="between">
      <formula>1</formula>
      <formula>24</formula>
    </cfRule>
  </conditionalFormatting>
  <conditionalFormatting sqref="AD12">
    <cfRule type="cellIs" priority="1929" stopIfTrue="1" operator="between">
      <formula>1</formula>
      <formula>24</formula>
    </cfRule>
  </conditionalFormatting>
  <conditionalFormatting sqref="AC12">
    <cfRule type="cellIs" priority="1928" stopIfTrue="1" operator="between">
      <formula>1</formula>
      <formula>24</formula>
    </cfRule>
  </conditionalFormatting>
  <conditionalFormatting sqref="AD12">
    <cfRule type="cellIs" priority="1927" stopIfTrue="1" operator="between">
      <formula>1</formula>
      <formula>24</formula>
    </cfRule>
  </conditionalFormatting>
  <conditionalFormatting sqref="AD12">
    <cfRule type="cellIs" priority="1926" stopIfTrue="1" operator="between">
      <formula>1</formula>
      <formula>24</formula>
    </cfRule>
  </conditionalFormatting>
  <conditionalFormatting sqref="AD12">
    <cfRule type="cellIs" priority="1925" stopIfTrue="1" operator="between">
      <formula>1</formula>
      <formula>24</formula>
    </cfRule>
  </conditionalFormatting>
  <conditionalFormatting sqref="AD12">
    <cfRule type="cellIs" priority="1924" stopIfTrue="1" operator="between">
      <formula>1</formula>
      <formula>24</formula>
    </cfRule>
  </conditionalFormatting>
  <conditionalFormatting sqref="AD12">
    <cfRule type="cellIs" priority="1923" stopIfTrue="1" operator="between">
      <formula>1</formula>
      <formula>24</formula>
    </cfRule>
  </conditionalFormatting>
  <conditionalFormatting sqref="AD12">
    <cfRule type="cellIs" priority="1922" stopIfTrue="1" operator="between">
      <formula>1</formula>
      <formula>24</formula>
    </cfRule>
  </conditionalFormatting>
  <conditionalFormatting sqref="AD12">
    <cfRule type="cellIs" priority="1921" stopIfTrue="1" operator="between">
      <formula>1</formula>
      <formula>24</formula>
    </cfRule>
  </conditionalFormatting>
  <conditionalFormatting sqref="AD12">
    <cfRule type="cellIs" priority="1920" stopIfTrue="1" operator="between">
      <formula>1</formula>
      <formula>24</formula>
    </cfRule>
  </conditionalFormatting>
  <conditionalFormatting sqref="AA12:AE12">
    <cfRule type="cellIs" priority="1919" stopIfTrue="1" operator="between">
      <formula>1</formula>
      <formula>24</formula>
    </cfRule>
  </conditionalFormatting>
  <conditionalFormatting sqref="AB12">
    <cfRule type="cellIs" priority="1918" stopIfTrue="1" operator="between">
      <formula>1</formula>
      <formula>24</formula>
    </cfRule>
  </conditionalFormatting>
  <conditionalFormatting sqref="AB12">
    <cfRule type="cellIs" priority="1917" stopIfTrue="1" operator="between">
      <formula>1</formula>
      <formula>24</formula>
    </cfRule>
  </conditionalFormatting>
  <conditionalFormatting sqref="AB12">
    <cfRule type="cellIs" priority="1916" stopIfTrue="1" operator="between">
      <formula>1</formula>
      <formula>24</formula>
    </cfRule>
  </conditionalFormatting>
  <conditionalFormatting sqref="AB12">
    <cfRule type="cellIs" priority="1915" stopIfTrue="1" operator="between">
      <formula>1</formula>
      <formula>24</formula>
    </cfRule>
  </conditionalFormatting>
  <conditionalFormatting sqref="AB12">
    <cfRule type="cellIs" priority="1914" stopIfTrue="1" operator="between">
      <formula>1</formula>
      <formula>24</formula>
    </cfRule>
  </conditionalFormatting>
  <conditionalFormatting sqref="AB12">
    <cfRule type="cellIs" priority="1913" stopIfTrue="1" operator="between">
      <formula>1</formula>
      <formula>24</formula>
    </cfRule>
  </conditionalFormatting>
  <conditionalFormatting sqref="AB12">
    <cfRule type="cellIs" priority="1912" stopIfTrue="1" operator="between">
      <formula>1</formula>
      <formula>24</formula>
    </cfRule>
  </conditionalFormatting>
  <conditionalFormatting sqref="AB12">
    <cfRule type="cellIs" priority="1911" stopIfTrue="1" operator="between">
      <formula>1</formula>
      <formula>24</formula>
    </cfRule>
  </conditionalFormatting>
  <conditionalFormatting sqref="AB12">
    <cfRule type="cellIs" priority="1910" stopIfTrue="1" operator="between">
      <formula>1</formula>
      <formula>24</formula>
    </cfRule>
  </conditionalFormatting>
  <conditionalFormatting sqref="AB12">
    <cfRule type="cellIs" priority="1909" stopIfTrue="1" operator="between">
      <formula>1</formula>
      <formula>24</formula>
    </cfRule>
  </conditionalFormatting>
  <conditionalFormatting sqref="AB12">
    <cfRule type="cellIs" priority="1908" stopIfTrue="1" operator="between">
      <formula>1</formula>
      <formula>24</formula>
    </cfRule>
  </conditionalFormatting>
  <conditionalFormatting sqref="AB12">
    <cfRule type="cellIs" priority="1907" stopIfTrue="1" operator="between">
      <formula>1</formula>
      <formula>24</formula>
    </cfRule>
  </conditionalFormatting>
  <conditionalFormatting sqref="AB12">
    <cfRule type="cellIs" priority="1906" stopIfTrue="1" operator="between">
      <formula>1</formula>
      <formula>24</formula>
    </cfRule>
  </conditionalFormatting>
  <conditionalFormatting sqref="AB12">
    <cfRule type="cellIs" priority="1905" stopIfTrue="1" operator="between">
      <formula>1</formula>
      <formula>24</formula>
    </cfRule>
  </conditionalFormatting>
  <conditionalFormatting sqref="AB12">
    <cfRule type="cellIs" priority="1904" stopIfTrue="1" operator="between">
      <formula>1</formula>
      <formula>24</formula>
    </cfRule>
  </conditionalFormatting>
  <conditionalFormatting sqref="AB12">
    <cfRule type="cellIs" priority="1903" stopIfTrue="1" operator="between">
      <formula>1</formula>
      <formula>24</formula>
    </cfRule>
  </conditionalFormatting>
  <conditionalFormatting sqref="AB12">
    <cfRule type="cellIs" priority="1902" stopIfTrue="1" operator="between">
      <formula>1</formula>
      <formula>24</formula>
    </cfRule>
  </conditionalFormatting>
  <conditionalFormatting sqref="AB12">
    <cfRule type="cellIs" priority="1901" stopIfTrue="1" operator="between">
      <formula>1</formula>
      <formula>24</formula>
    </cfRule>
  </conditionalFormatting>
  <conditionalFormatting sqref="AB12">
    <cfRule type="cellIs" priority="1900" stopIfTrue="1" operator="between">
      <formula>1</formula>
      <formula>24</formula>
    </cfRule>
  </conditionalFormatting>
  <conditionalFormatting sqref="AB12">
    <cfRule type="cellIs" priority="1899" stopIfTrue="1" operator="between">
      <formula>1</formula>
      <formula>24</formula>
    </cfRule>
  </conditionalFormatting>
  <conditionalFormatting sqref="AB12">
    <cfRule type="cellIs" priority="1898" stopIfTrue="1" operator="between">
      <formula>1</formula>
      <formula>24</formula>
    </cfRule>
  </conditionalFormatting>
  <conditionalFormatting sqref="AB12">
    <cfRule type="cellIs" priority="1897" stopIfTrue="1" operator="between">
      <formula>1</formula>
      <formula>24</formula>
    </cfRule>
  </conditionalFormatting>
  <conditionalFormatting sqref="AB12">
    <cfRule type="cellIs" priority="1896" stopIfTrue="1" operator="between">
      <formula>1</formula>
      <formula>24</formula>
    </cfRule>
  </conditionalFormatting>
  <conditionalFormatting sqref="AB12">
    <cfRule type="cellIs" priority="1895" stopIfTrue="1" operator="between">
      <formula>1</formula>
      <formula>24</formula>
    </cfRule>
  </conditionalFormatting>
  <conditionalFormatting sqref="AB12">
    <cfRule type="cellIs" priority="1894" stopIfTrue="1" operator="between">
      <formula>1</formula>
      <formula>24</formula>
    </cfRule>
  </conditionalFormatting>
  <conditionalFormatting sqref="AB12">
    <cfRule type="cellIs" priority="1893" stopIfTrue="1" operator="between">
      <formula>1</formula>
      <formula>24</formula>
    </cfRule>
  </conditionalFormatting>
  <conditionalFormatting sqref="AB12">
    <cfRule type="cellIs" priority="1892" stopIfTrue="1" operator="between">
      <formula>1</formula>
      <formula>24</formula>
    </cfRule>
  </conditionalFormatting>
  <conditionalFormatting sqref="AB12">
    <cfRule type="cellIs" priority="1891" stopIfTrue="1" operator="between">
      <formula>1</formula>
      <formula>24</formula>
    </cfRule>
  </conditionalFormatting>
  <conditionalFormatting sqref="AB12">
    <cfRule type="cellIs" priority="1890" stopIfTrue="1" operator="between">
      <formula>1</formula>
      <formula>24</formula>
    </cfRule>
  </conditionalFormatting>
  <conditionalFormatting sqref="AB12">
    <cfRule type="cellIs" priority="1889" stopIfTrue="1" operator="between">
      <formula>1</formula>
      <formula>24</formula>
    </cfRule>
  </conditionalFormatting>
  <conditionalFormatting sqref="AB12">
    <cfRule type="cellIs" priority="1888" stopIfTrue="1" operator="between">
      <formula>1</formula>
      <formula>24</formula>
    </cfRule>
  </conditionalFormatting>
  <conditionalFormatting sqref="AB12">
    <cfRule type="cellIs" priority="1887" stopIfTrue="1" operator="between">
      <formula>1</formula>
      <formula>24</formula>
    </cfRule>
  </conditionalFormatting>
  <conditionalFormatting sqref="AB12">
    <cfRule type="cellIs" priority="1886" stopIfTrue="1" operator="between">
      <formula>1</formula>
      <formula>24</formula>
    </cfRule>
  </conditionalFormatting>
  <conditionalFormatting sqref="AB12">
    <cfRule type="cellIs" priority="1885" stopIfTrue="1" operator="between">
      <formula>1</formula>
      <formula>24</formula>
    </cfRule>
  </conditionalFormatting>
  <conditionalFormatting sqref="AB12">
    <cfRule type="cellIs" priority="1884" stopIfTrue="1" operator="between">
      <formula>1</formula>
      <formula>24</formula>
    </cfRule>
  </conditionalFormatting>
  <conditionalFormatting sqref="AB12">
    <cfRule type="cellIs" priority="1883" stopIfTrue="1" operator="between">
      <formula>1</formula>
      <formula>24</formula>
    </cfRule>
  </conditionalFormatting>
  <conditionalFormatting sqref="AB12">
    <cfRule type="cellIs" priority="1882" stopIfTrue="1" operator="between">
      <formula>1</formula>
      <formula>24</formula>
    </cfRule>
  </conditionalFormatting>
  <conditionalFormatting sqref="AB12">
    <cfRule type="cellIs" priority="1881" stopIfTrue="1" operator="between">
      <formula>1</formula>
      <formula>24</formula>
    </cfRule>
  </conditionalFormatting>
  <conditionalFormatting sqref="AB12">
    <cfRule type="cellIs" priority="1880" stopIfTrue="1" operator="between">
      <formula>1</formula>
      <formula>24</formula>
    </cfRule>
  </conditionalFormatting>
  <conditionalFormatting sqref="AB12">
    <cfRule type="cellIs" priority="1879" stopIfTrue="1" operator="between">
      <formula>1</formula>
      <formula>24</formula>
    </cfRule>
  </conditionalFormatting>
  <conditionalFormatting sqref="AB12">
    <cfRule type="cellIs" priority="1878" stopIfTrue="1" operator="between">
      <formula>1</formula>
      <formula>24</formula>
    </cfRule>
  </conditionalFormatting>
  <conditionalFormatting sqref="AB12">
    <cfRule type="cellIs" priority="1877" stopIfTrue="1" operator="between">
      <formula>1</formula>
      <formula>24</formula>
    </cfRule>
  </conditionalFormatting>
  <conditionalFormatting sqref="AB12">
    <cfRule type="cellIs" priority="1876" stopIfTrue="1" operator="between">
      <formula>1</formula>
      <formula>24</formula>
    </cfRule>
  </conditionalFormatting>
  <conditionalFormatting sqref="AB12">
    <cfRule type="cellIs" priority="1875" stopIfTrue="1" operator="between">
      <formula>1</formula>
      <formula>24</formula>
    </cfRule>
  </conditionalFormatting>
  <conditionalFormatting sqref="AB12">
    <cfRule type="cellIs" priority="1874" stopIfTrue="1" operator="between">
      <formula>1</formula>
      <formula>24</formula>
    </cfRule>
  </conditionalFormatting>
  <conditionalFormatting sqref="AB12">
    <cfRule type="cellIs" priority="1873" stopIfTrue="1" operator="between">
      <formula>1</formula>
      <formula>24</formula>
    </cfRule>
  </conditionalFormatting>
  <conditionalFormatting sqref="AB12">
    <cfRule type="cellIs" priority="1872" stopIfTrue="1" operator="between">
      <formula>1</formula>
      <formula>24</formula>
    </cfRule>
  </conditionalFormatting>
  <conditionalFormatting sqref="AB12">
    <cfRule type="cellIs" priority="1871" stopIfTrue="1" operator="between">
      <formula>1</formula>
      <formula>24</formula>
    </cfRule>
  </conditionalFormatting>
  <conditionalFormatting sqref="AB12">
    <cfRule type="cellIs" priority="1870" stopIfTrue="1" operator="between">
      <formula>1</formula>
      <formula>24</formula>
    </cfRule>
  </conditionalFormatting>
  <conditionalFormatting sqref="AB12">
    <cfRule type="cellIs" priority="1869" stopIfTrue="1" operator="between">
      <formula>1</formula>
      <formula>24</formula>
    </cfRule>
  </conditionalFormatting>
  <conditionalFormatting sqref="AB12">
    <cfRule type="cellIs" priority="1868" stopIfTrue="1" operator="between">
      <formula>1</formula>
      <formula>24</formula>
    </cfRule>
  </conditionalFormatting>
  <conditionalFormatting sqref="AB12">
    <cfRule type="cellIs" priority="1867" stopIfTrue="1" operator="between">
      <formula>1</formula>
      <formula>24</formula>
    </cfRule>
  </conditionalFormatting>
  <conditionalFormatting sqref="AB12">
    <cfRule type="cellIs" priority="1866" stopIfTrue="1" operator="between">
      <formula>1</formula>
      <formula>24</formula>
    </cfRule>
  </conditionalFormatting>
  <conditionalFormatting sqref="AB12">
    <cfRule type="cellIs" priority="1865" stopIfTrue="1" operator="between">
      <formula>1</formula>
      <formula>24</formula>
    </cfRule>
  </conditionalFormatting>
  <conditionalFormatting sqref="AB12">
    <cfRule type="cellIs" priority="1864" stopIfTrue="1" operator="between">
      <formula>1</formula>
      <formula>24</formula>
    </cfRule>
  </conditionalFormatting>
  <conditionalFormatting sqref="AB12">
    <cfRule type="cellIs" priority="1863" stopIfTrue="1" operator="between">
      <formula>1</formula>
      <formula>24</formula>
    </cfRule>
  </conditionalFormatting>
  <conditionalFormatting sqref="AB12">
    <cfRule type="cellIs" priority="1862" stopIfTrue="1" operator="between">
      <formula>1</formula>
      <formula>24</formula>
    </cfRule>
  </conditionalFormatting>
  <conditionalFormatting sqref="AB12">
    <cfRule type="cellIs" priority="1861" stopIfTrue="1" operator="between">
      <formula>1</formula>
      <formula>24</formula>
    </cfRule>
  </conditionalFormatting>
  <conditionalFormatting sqref="AB12">
    <cfRule type="cellIs" priority="1860" stopIfTrue="1" operator="between">
      <formula>1</formula>
      <formula>24</formula>
    </cfRule>
  </conditionalFormatting>
  <conditionalFormatting sqref="AB12">
    <cfRule type="cellIs" priority="1859" stopIfTrue="1" operator="between">
      <formula>1</formula>
      <formula>24</formula>
    </cfRule>
  </conditionalFormatting>
  <conditionalFormatting sqref="AB12">
    <cfRule type="cellIs" priority="1858" stopIfTrue="1" operator="between">
      <formula>1</formula>
      <formula>24</formula>
    </cfRule>
  </conditionalFormatting>
  <conditionalFormatting sqref="AB12">
    <cfRule type="cellIs" priority="1857" stopIfTrue="1" operator="between">
      <formula>1</formula>
      <formula>24</formula>
    </cfRule>
  </conditionalFormatting>
  <conditionalFormatting sqref="AB12">
    <cfRule type="cellIs" priority="1856" stopIfTrue="1" operator="between">
      <formula>1</formula>
      <formula>24</formula>
    </cfRule>
  </conditionalFormatting>
  <conditionalFormatting sqref="AB12">
    <cfRule type="cellIs" priority="1855" stopIfTrue="1" operator="between">
      <formula>1</formula>
      <formula>24</formula>
    </cfRule>
  </conditionalFormatting>
  <conditionalFormatting sqref="AB12">
    <cfRule type="cellIs" priority="1854" stopIfTrue="1" operator="between">
      <formula>1</formula>
      <formula>24</formula>
    </cfRule>
  </conditionalFormatting>
  <conditionalFormatting sqref="AB12">
    <cfRule type="cellIs" priority="1853" stopIfTrue="1" operator="between">
      <formula>1</formula>
      <formula>24</formula>
    </cfRule>
  </conditionalFormatting>
  <conditionalFormatting sqref="AB12">
    <cfRule type="cellIs" priority="1852" stopIfTrue="1" operator="between">
      <formula>1</formula>
      <formula>24</formula>
    </cfRule>
  </conditionalFormatting>
  <conditionalFormatting sqref="AB12">
    <cfRule type="cellIs" priority="1851" stopIfTrue="1" operator="between">
      <formula>1</formula>
      <formula>24</formula>
    </cfRule>
  </conditionalFormatting>
  <conditionalFormatting sqref="AB12">
    <cfRule type="cellIs" priority="1850" stopIfTrue="1" operator="between">
      <formula>1</formula>
      <formula>24</formula>
    </cfRule>
  </conditionalFormatting>
  <conditionalFormatting sqref="AB12">
    <cfRule type="cellIs" priority="1849" stopIfTrue="1" operator="between">
      <formula>1</formula>
      <formula>24</formula>
    </cfRule>
  </conditionalFormatting>
  <conditionalFormatting sqref="AB12">
    <cfRule type="cellIs" priority="1848" stopIfTrue="1" operator="between">
      <formula>1</formula>
      <formula>24</formula>
    </cfRule>
  </conditionalFormatting>
  <conditionalFormatting sqref="AB12">
    <cfRule type="cellIs" priority="1847" stopIfTrue="1" operator="between">
      <formula>1</formula>
      <formula>24</formula>
    </cfRule>
  </conditionalFormatting>
  <conditionalFormatting sqref="AB12">
    <cfRule type="cellIs" priority="1846" stopIfTrue="1" operator="between">
      <formula>1</formula>
      <formula>24</formula>
    </cfRule>
  </conditionalFormatting>
  <conditionalFormatting sqref="AB12">
    <cfRule type="cellIs" priority="1845" stopIfTrue="1" operator="between">
      <formula>1</formula>
      <formula>24</formula>
    </cfRule>
  </conditionalFormatting>
  <conditionalFormatting sqref="AB12">
    <cfRule type="cellIs" priority="1844" stopIfTrue="1" operator="between">
      <formula>1</formula>
      <formula>24</formula>
    </cfRule>
  </conditionalFormatting>
  <conditionalFormatting sqref="AB12">
    <cfRule type="cellIs" priority="1843" stopIfTrue="1" operator="between">
      <formula>1</formula>
      <formula>24</formula>
    </cfRule>
  </conditionalFormatting>
  <conditionalFormatting sqref="AB12">
    <cfRule type="cellIs" priority="1842" stopIfTrue="1" operator="between">
      <formula>1</formula>
      <formula>24</formula>
    </cfRule>
  </conditionalFormatting>
  <conditionalFormatting sqref="AB12">
    <cfRule type="cellIs" priority="1841" stopIfTrue="1" operator="between">
      <formula>1</formula>
      <formula>24</formula>
    </cfRule>
  </conditionalFormatting>
  <conditionalFormatting sqref="AB12">
    <cfRule type="cellIs" priority="1840" stopIfTrue="1" operator="between">
      <formula>1</formula>
      <formula>24</formula>
    </cfRule>
  </conditionalFormatting>
  <conditionalFormatting sqref="AB12">
    <cfRule type="cellIs" priority="1839" stopIfTrue="1" operator="between">
      <formula>1</formula>
      <formula>24</formula>
    </cfRule>
  </conditionalFormatting>
  <conditionalFormatting sqref="AB12">
    <cfRule type="cellIs" priority="1838" stopIfTrue="1" operator="between">
      <formula>1</formula>
      <formula>24</formula>
    </cfRule>
  </conditionalFormatting>
  <conditionalFormatting sqref="AB12">
    <cfRule type="cellIs" priority="1837" stopIfTrue="1" operator="between">
      <formula>1</formula>
      <formula>24</formula>
    </cfRule>
  </conditionalFormatting>
  <conditionalFormatting sqref="AB12">
    <cfRule type="cellIs" priority="1836" stopIfTrue="1" operator="between">
      <formula>1</formula>
      <formula>24</formula>
    </cfRule>
  </conditionalFormatting>
  <conditionalFormatting sqref="AB12">
    <cfRule type="cellIs" priority="1835" stopIfTrue="1" operator="between">
      <formula>1</formula>
      <formula>24</formula>
    </cfRule>
  </conditionalFormatting>
  <conditionalFormatting sqref="AB12">
    <cfRule type="cellIs" priority="1834" stopIfTrue="1" operator="between">
      <formula>1</formula>
      <formula>24</formula>
    </cfRule>
  </conditionalFormatting>
  <conditionalFormatting sqref="AB12">
    <cfRule type="cellIs" priority="1833" stopIfTrue="1" operator="between">
      <formula>1</formula>
      <formula>24</formula>
    </cfRule>
  </conditionalFormatting>
  <conditionalFormatting sqref="AB12">
    <cfRule type="cellIs" priority="1832" stopIfTrue="1" operator="between">
      <formula>1</formula>
      <formula>24</formula>
    </cfRule>
  </conditionalFormatting>
  <conditionalFormatting sqref="AB12">
    <cfRule type="cellIs" priority="1831" stopIfTrue="1" operator="between">
      <formula>1</formula>
      <formula>24</formula>
    </cfRule>
  </conditionalFormatting>
  <conditionalFormatting sqref="AB12">
    <cfRule type="cellIs" priority="1830" stopIfTrue="1" operator="between">
      <formula>1</formula>
      <formula>24</formula>
    </cfRule>
  </conditionalFormatting>
  <conditionalFormatting sqref="AB12">
    <cfRule type="cellIs" priority="1829" stopIfTrue="1" operator="between">
      <formula>1</formula>
      <formula>24</formula>
    </cfRule>
  </conditionalFormatting>
  <conditionalFormatting sqref="AB12">
    <cfRule type="cellIs" priority="1828" stopIfTrue="1" operator="between">
      <formula>1</formula>
      <formula>24</formula>
    </cfRule>
  </conditionalFormatting>
  <conditionalFormatting sqref="AB12">
    <cfRule type="cellIs" priority="1827" stopIfTrue="1" operator="between">
      <formula>1</formula>
      <formula>24</formula>
    </cfRule>
  </conditionalFormatting>
  <conditionalFormatting sqref="AB12">
    <cfRule type="cellIs" priority="1826" stopIfTrue="1" operator="between">
      <formula>1</formula>
      <formula>24</formula>
    </cfRule>
  </conditionalFormatting>
  <conditionalFormatting sqref="AB12">
    <cfRule type="cellIs" priority="1825" stopIfTrue="1" operator="between">
      <formula>1</formula>
      <formula>24</formula>
    </cfRule>
  </conditionalFormatting>
  <conditionalFormatting sqref="AB12">
    <cfRule type="cellIs" priority="1824" stopIfTrue="1" operator="between">
      <formula>1</formula>
      <formula>24</formula>
    </cfRule>
  </conditionalFormatting>
  <conditionalFormatting sqref="AB12">
    <cfRule type="cellIs" priority="1823" stopIfTrue="1" operator="between">
      <formula>1</formula>
      <formula>24</formula>
    </cfRule>
  </conditionalFormatting>
  <conditionalFormatting sqref="AB12">
    <cfRule type="cellIs" priority="1822" stopIfTrue="1" operator="between">
      <formula>1</formula>
      <formula>24</formula>
    </cfRule>
  </conditionalFormatting>
  <conditionalFormatting sqref="AB12">
    <cfRule type="cellIs" priority="1821" stopIfTrue="1" operator="between">
      <formula>1</formula>
      <formula>24</formula>
    </cfRule>
  </conditionalFormatting>
  <conditionalFormatting sqref="AB12">
    <cfRule type="cellIs" priority="1820" stopIfTrue="1" operator="between">
      <formula>1</formula>
      <formula>24</formula>
    </cfRule>
  </conditionalFormatting>
  <conditionalFormatting sqref="AB12">
    <cfRule type="cellIs" priority="1819" stopIfTrue="1" operator="between">
      <formula>1</formula>
      <formula>24</formula>
    </cfRule>
  </conditionalFormatting>
  <conditionalFormatting sqref="AB12">
    <cfRule type="cellIs" priority="1818" stopIfTrue="1" operator="between">
      <formula>1</formula>
      <formula>24</formula>
    </cfRule>
  </conditionalFormatting>
  <conditionalFormatting sqref="AB12">
    <cfRule type="cellIs" priority="1817" stopIfTrue="1" operator="between">
      <formula>1</formula>
      <formula>24</formula>
    </cfRule>
  </conditionalFormatting>
  <conditionalFormatting sqref="AB12">
    <cfRule type="cellIs" priority="1816" stopIfTrue="1" operator="between">
      <formula>1</formula>
      <formula>24</formula>
    </cfRule>
  </conditionalFormatting>
  <conditionalFormatting sqref="AB12">
    <cfRule type="cellIs" priority="1815" stopIfTrue="1" operator="between">
      <formula>1</formula>
      <formula>24</formula>
    </cfRule>
  </conditionalFormatting>
  <conditionalFormatting sqref="AB12">
    <cfRule type="cellIs" priority="1814" stopIfTrue="1" operator="between">
      <formula>1</formula>
      <formula>24</formula>
    </cfRule>
  </conditionalFormatting>
  <conditionalFormatting sqref="AB12">
    <cfRule type="cellIs" priority="1813" stopIfTrue="1" operator="between">
      <formula>1</formula>
      <formula>24</formula>
    </cfRule>
  </conditionalFormatting>
  <conditionalFormatting sqref="AB12">
    <cfRule type="cellIs" priority="1812" stopIfTrue="1" operator="between">
      <formula>1</formula>
      <formula>24</formula>
    </cfRule>
  </conditionalFormatting>
  <conditionalFormatting sqref="AB12">
    <cfRule type="cellIs" priority="1811" stopIfTrue="1" operator="between">
      <formula>1</formula>
      <formula>24</formula>
    </cfRule>
  </conditionalFormatting>
  <conditionalFormatting sqref="AB12">
    <cfRule type="cellIs" priority="1810" stopIfTrue="1" operator="between">
      <formula>1</formula>
      <formula>24</formula>
    </cfRule>
  </conditionalFormatting>
  <conditionalFormatting sqref="AB12">
    <cfRule type="cellIs" priority="1809" stopIfTrue="1" operator="between">
      <formula>1</formula>
      <formula>24</formula>
    </cfRule>
  </conditionalFormatting>
  <conditionalFormatting sqref="AB12">
    <cfRule type="cellIs" priority="1808" stopIfTrue="1" operator="between">
      <formula>1</formula>
      <formula>24</formula>
    </cfRule>
  </conditionalFormatting>
  <conditionalFormatting sqref="AB12">
    <cfRule type="cellIs" priority="1807" stopIfTrue="1" operator="between">
      <formula>1</formula>
      <formula>24</formula>
    </cfRule>
  </conditionalFormatting>
  <conditionalFormatting sqref="AB12">
    <cfRule type="cellIs" priority="1806" stopIfTrue="1" operator="between">
      <formula>1</formula>
      <formula>24</formula>
    </cfRule>
  </conditionalFormatting>
  <conditionalFormatting sqref="AB12">
    <cfRule type="cellIs" priority="1805" stopIfTrue="1" operator="between">
      <formula>1</formula>
      <formula>24</formula>
    </cfRule>
  </conditionalFormatting>
  <conditionalFormatting sqref="AB12">
    <cfRule type="cellIs" priority="1804" stopIfTrue="1" operator="between">
      <formula>1</formula>
      <formula>24</formula>
    </cfRule>
  </conditionalFormatting>
  <conditionalFormatting sqref="AB12">
    <cfRule type="cellIs" priority="1803" stopIfTrue="1" operator="between">
      <formula>1</formula>
      <formula>24</formula>
    </cfRule>
  </conditionalFormatting>
  <conditionalFormatting sqref="AB12">
    <cfRule type="cellIs" priority="1802" stopIfTrue="1" operator="between">
      <formula>1</formula>
      <formula>24</formula>
    </cfRule>
  </conditionalFormatting>
  <conditionalFormatting sqref="AB12">
    <cfRule type="cellIs" priority="1801" stopIfTrue="1" operator="between">
      <formula>1</formula>
      <formula>24</formula>
    </cfRule>
  </conditionalFormatting>
  <conditionalFormatting sqref="AB12">
    <cfRule type="cellIs" priority="1800" stopIfTrue="1" operator="between">
      <formula>1</formula>
      <formula>24</formula>
    </cfRule>
  </conditionalFormatting>
  <conditionalFormatting sqref="AB12">
    <cfRule type="cellIs" priority="1799" stopIfTrue="1" operator="between">
      <formula>1</formula>
      <formula>24</formula>
    </cfRule>
  </conditionalFormatting>
  <conditionalFormatting sqref="AB12">
    <cfRule type="cellIs" priority="1798" stopIfTrue="1" operator="between">
      <formula>1</formula>
      <formula>24</formula>
    </cfRule>
  </conditionalFormatting>
  <conditionalFormatting sqref="AB12">
    <cfRule type="cellIs" priority="1797" stopIfTrue="1" operator="between">
      <formula>1</formula>
      <formula>24</formula>
    </cfRule>
  </conditionalFormatting>
  <conditionalFormatting sqref="AB12">
    <cfRule type="cellIs" priority="1796" stopIfTrue="1" operator="between">
      <formula>1</formula>
      <formula>24</formula>
    </cfRule>
  </conditionalFormatting>
  <conditionalFormatting sqref="AB12">
    <cfRule type="cellIs" priority="1795" stopIfTrue="1" operator="between">
      <formula>1</formula>
      <formula>24</formula>
    </cfRule>
  </conditionalFormatting>
  <conditionalFormatting sqref="AB12">
    <cfRule type="cellIs" priority="1794" stopIfTrue="1" operator="between">
      <formula>1</formula>
      <formula>24</formula>
    </cfRule>
  </conditionalFormatting>
  <conditionalFormatting sqref="AB12">
    <cfRule type="cellIs" priority="1793" stopIfTrue="1" operator="between">
      <formula>1</formula>
      <formula>24</formula>
    </cfRule>
  </conditionalFormatting>
  <conditionalFormatting sqref="AB12">
    <cfRule type="cellIs" priority="1792" stopIfTrue="1" operator="between">
      <formula>1</formula>
      <formula>24</formula>
    </cfRule>
  </conditionalFormatting>
  <conditionalFormatting sqref="AB12">
    <cfRule type="cellIs" priority="1791" stopIfTrue="1" operator="between">
      <formula>1</formula>
      <formula>24</formula>
    </cfRule>
  </conditionalFormatting>
  <conditionalFormatting sqref="AB12">
    <cfRule type="cellIs" priority="1790" stopIfTrue="1" operator="between">
      <formula>1</formula>
      <formula>24</formula>
    </cfRule>
  </conditionalFormatting>
  <conditionalFormatting sqref="AB12">
    <cfRule type="cellIs" priority="1789" stopIfTrue="1" operator="between">
      <formula>1</formula>
      <formula>24</formula>
    </cfRule>
  </conditionalFormatting>
  <conditionalFormatting sqref="AB12">
    <cfRule type="cellIs" priority="1788" stopIfTrue="1" operator="between">
      <formula>1</formula>
      <formula>24</formula>
    </cfRule>
  </conditionalFormatting>
  <conditionalFormatting sqref="AD12">
    <cfRule type="cellIs" priority="1787" stopIfTrue="1" operator="between">
      <formula>1</formula>
      <formula>24</formula>
    </cfRule>
  </conditionalFormatting>
  <conditionalFormatting sqref="AD12">
    <cfRule type="cellIs" priority="1786" stopIfTrue="1" operator="between">
      <formula>1</formula>
      <formula>24</formula>
    </cfRule>
  </conditionalFormatting>
  <conditionalFormatting sqref="AD12">
    <cfRule type="cellIs" priority="1785" stopIfTrue="1" operator="between">
      <formula>1</formula>
      <formula>24</formula>
    </cfRule>
  </conditionalFormatting>
  <conditionalFormatting sqref="AD12">
    <cfRule type="cellIs" priority="1784" stopIfTrue="1" operator="between">
      <formula>1</formula>
      <formula>24</formula>
    </cfRule>
  </conditionalFormatting>
  <conditionalFormatting sqref="AD12">
    <cfRule type="cellIs" priority="1783" stopIfTrue="1" operator="between">
      <formula>1</formula>
      <formula>24</formula>
    </cfRule>
  </conditionalFormatting>
  <conditionalFormatting sqref="AD12">
    <cfRule type="cellIs" priority="1782" stopIfTrue="1" operator="between">
      <formula>1</formula>
      <formula>24</formula>
    </cfRule>
  </conditionalFormatting>
  <conditionalFormatting sqref="AC12">
    <cfRule type="cellIs" priority="1781" stopIfTrue="1" operator="between">
      <formula>1</formula>
      <formula>24</formula>
    </cfRule>
  </conditionalFormatting>
  <conditionalFormatting sqref="AD12">
    <cfRule type="cellIs" priority="1780" stopIfTrue="1" operator="between">
      <formula>1</formula>
      <formula>24</formula>
    </cfRule>
  </conditionalFormatting>
  <conditionalFormatting sqref="AD12">
    <cfRule type="cellIs" priority="1779" stopIfTrue="1" operator="between">
      <formula>1</formula>
      <formula>24</formula>
    </cfRule>
  </conditionalFormatting>
  <conditionalFormatting sqref="AD12">
    <cfRule type="cellIs" priority="1778" stopIfTrue="1" operator="between">
      <formula>1</formula>
      <formula>24</formula>
    </cfRule>
  </conditionalFormatting>
  <conditionalFormatting sqref="AD12">
    <cfRule type="cellIs" priority="1777" stopIfTrue="1" operator="between">
      <formula>1</formula>
      <formula>24</formula>
    </cfRule>
  </conditionalFormatting>
  <conditionalFormatting sqref="AD12">
    <cfRule type="cellIs" priority="1776" stopIfTrue="1" operator="between">
      <formula>1</formula>
      <formula>24</formula>
    </cfRule>
  </conditionalFormatting>
  <conditionalFormatting sqref="AD12">
    <cfRule type="cellIs" priority="1775" stopIfTrue="1" operator="between">
      <formula>1</formula>
      <formula>24</formula>
    </cfRule>
  </conditionalFormatting>
  <conditionalFormatting sqref="AC12">
    <cfRule type="cellIs" priority="1774" stopIfTrue="1" operator="between">
      <formula>1</formula>
      <formula>24</formula>
    </cfRule>
  </conditionalFormatting>
  <conditionalFormatting sqref="AC12">
    <cfRule type="cellIs" priority="1773" stopIfTrue="1" operator="between">
      <formula>1</formula>
      <formula>24</formula>
    </cfRule>
  </conditionalFormatting>
  <conditionalFormatting sqref="AB12">
    <cfRule type="cellIs" priority="1772" stopIfTrue="1" operator="between">
      <formula>1</formula>
      <formula>24</formula>
    </cfRule>
  </conditionalFormatting>
  <conditionalFormatting sqref="AB12">
    <cfRule type="cellIs" priority="1771" stopIfTrue="1" operator="between">
      <formula>1</formula>
      <formula>24</formula>
    </cfRule>
  </conditionalFormatting>
  <conditionalFormatting sqref="AB12">
    <cfRule type="cellIs" priority="1770" stopIfTrue="1" operator="between">
      <formula>1</formula>
      <formula>24</formula>
    </cfRule>
  </conditionalFormatting>
  <conditionalFormatting sqref="AB12">
    <cfRule type="cellIs" priority="1769" stopIfTrue="1" operator="between">
      <formula>1</formula>
      <formula>24</formula>
    </cfRule>
  </conditionalFormatting>
  <conditionalFormatting sqref="AB12">
    <cfRule type="cellIs" priority="1768" stopIfTrue="1" operator="between">
      <formula>1</formula>
      <formula>24</formula>
    </cfRule>
  </conditionalFormatting>
  <conditionalFormatting sqref="AB12">
    <cfRule type="cellIs" priority="1767" stopIfTrue="1" operator="between">
      <formula>1</formula>
      <formula>24</formula>
    </cfRule>
  </conditionalFormatting>
  <conditionalFormatting sqref="AB12">
    <cfRule type="cellIs" priority="1766" stopIfTrue="1" operator="between">
      <formula>1</formula>
      <formula>24</formula>
    </cfRule>
  </conditionalFormatting>
  <conditionalFormatting sqref="AB12">
    <cfRule type="cellIs" priority="1765" stopIfTrue="1" operator="between">
      <formula>1</formula>
      <formula>24</formula>
    </cfRule>
  </conditionalFormatting>
  <conditionalFormatting sqref="AB12">
    <cfRule type="cellIs" priority="1764" stopIfTrue="1" operator="between">
      <formula>1</formula>
      <formula>24</formula>
    </cfRule>
  </conditionalFormatting>
  <conditionalFormatting sqref="AB12">
    <cfRule type="cellIs" priority="1763" stopIfTrue="1" operator="between">
      <formula>1</formula>
      <formula>24</formula>
    </cfRule>
  </conditionalFormatting>
  <conditionalFormatting sqref="AB12">
    <cfRule type="cellIs" priority="1762" stopIfTrue="1" operator="between">
      <formula>1</formula>
      <formula>24</formula>
    </cfRule>
  </conditionalFormatting>
  <conditionalFormatting sqref="AB12">
    <cfRule type="cellIs" priority="1761" stopIfTrue="1" operator="between">
      <formula>1</formula>
      <formula>24</formula>
    </cfRule>
  </conditionalFormatting>
  <conditionalFormatting sqref="AB12">
    <cfRule type="cellIs" priority="1760" stopIfTrue="1" operator="between">
      <formula>1</formula>
      <formula>24</formula>
    </cfRule>
  </conditionalFormatting>
  <conditionalFormatting sqref="AB12">
    <cfRule type="cellIs" priority="1759" stopIfTrue="1" operator="between">
      <formula>1</formula>
      <formula>24</formula>
    </cfRule>
  </conditionalFormatting>
  <conditionalFormatting sqref="AB12">
    <cfRule type="cellIs" priority="1758" stopIfTrue="1" operator="between">
      <formula>1</formula>
      <formula>24</formula>
    </cfRule>
  </conditionalFormatting>
  <conditionalFormatting sqref="AB12">
    <cfRule type="cellIs" priority="1757" stopIfTrue="1" operator="between">
      <formula>1</formula>
      <formula>24</formula>
    </cfRule>
  </conditionalFormatting>
  <conditionalFormatting sqref="AB12">
    <cfRule type="cellIs" priority="1756" stopIfTrue="1" operator="between">
      <formula>1</formula>
      <formula>24</formula>
    </cfRule>
  </conditionalFormatting>
  <conditionalFormatting sqref="AB12">
    <cfRule type="cellIs" priority="1755" stopIfTrue="1" operator="between">
      <formula>1</formula>
      <formula>24</formula>
    </cfRule>
  </conditionalFormatting>
  <conditionalFormatting sqref="AB12">
    <cfRule type="cellIs" priority="1754" stopIfTrue="1" operator="between">
      <formula>1</formula>
      <formula>24</formula>
    </cfRule>
  </conditionalFormatting>
  <conditionalFormatting sqref="AB12">
    <cfRule type="cellIs" priority="1753" stopIfTrue="1" operator="between">
      <formula>1</formula>
      <formula>24</formula>
    </cfRule>
  </conditionalFormatting>
  <conditionalFormatting sqref="AB12">
    <cfRule type="cellIs" priority="1752" stopIfTrue="1" operator="between">
      <formula>1</formula>
      <formula>24</formula>
    </cfRule>
  </conditionalFormatting>
  <conditionalFormatting sqref="AB12">
    <cfRule type="cellIs" priority="1751" stopIfTrue="1" operator="between">
      <formula>1</formula>
      <formula>24</formula>
    </cfRule>
  </conditionalFormatting>
  <conditionalFormatting sqref="AB12">
    <cfRule type="cellIs" priority="1750" stopIfTrue="1" operator="between">
      <formula>1</formula>
      <formula>24</formula>
    </cfRule>
  </conditionalFormatting>
  <conditionalFormatting sqref="AB12">
    <cfRule type="cellIs" priority="1749" stopIfTrue="1" operator="between">
      <formula>1</formula>
      <formula>24</formula>
    </cfRule>
  </conditionalFormatting>
  <conditionalFormatting sqref="AB12">
    <cfRule type="cellIs" priority="1748" stopIfTrue="1" operator="between">
      <formula>1</formula>
      <formula>24</formula>
    </cfRule>
  </conditionalFormatting>
  <conditionalFormatting sqref="AB12">
    <cfRule type="cellIs" priority="1747" stopIfTrue="1" operator="between">
      <formula>1</formula>
      <formula>24</formula>
    </cfRule>
  </conditionalFormatting>
  <conditionalFormatting sqref="AB12">
    <cfRule type="cellIs" priority="1746" stopIfTrue="1" operator="between">
      <formula>1</formula>
      <formula>24</formula>
    </cfRule>
  </conditionalFormatting>
  <conditionalFormatting sqref="AB12">
    <cfRule type="cellIs" priority="1745" stopIfTrue="1" operator="between">
      <formula>1</formula>
      <formula>24</formula>
    </cfRule>
  </conditionalFormatting>
  <conditionalFormatting sqref="AB12">
    <cfRule type="cellIs" priority="1744" stopIfTrue="1" operator="between">
      <formula>1</formula>
      <formula>24</formula>
    </cfRule>
  </conditionalFormatting>
  <conditionalFormatting sqref="AB12">
    <cfRule type="cellIs" priority="1743" stopIfTrue="1" operator="between">
      <formula>1</formula>
      <formula>24</formula>
    </cfRule>
  </conditionalFormatting>
  <conditionalFormatting sqref="AB12">
    <cfRule type="cellIs" priority="1742" stopIfTrue="1" operator="between">
      <formula>1</formula>
      <formula>24</formula>
    </cfRule>
  </conditionalFormatting>
  <conditionalFormatting sqref="AB12">
    <cfRule type="cellIs" priority="1741" stopIfTrue="1" operator="between">
      <formula>1</formula>
      <formula>24</formula>
    </cfRule>
  </conditionalFormatting>
  <conditionalFormatting sqref="AB12">
    <cfRule type="cellIs" priority="1740" stopIfTrue="1" operator="between">
      <formula>1</formula>
      <formula>24</formula>
    </cfRule>
  </conditionalFormatting>
  <conditionalFormatting sqref="AB12">
    <cfRule type="cellIs" priority="1739" stopIfTrue="1" operator="between">
      <formula>1</formula>
      <formula>24</formula>
    </cfRule>
  </conditionalFormatting>
  <conditionalFormatting sqref="AB12">
    <cfRule type="cellIs" priority="1738" stopIfTrue="1" operator="between">
      <formula>1</formula>
      <formula>24</formula>
    </cfRule>
  </conditionalFormatting>
  <conditionalFormatting sqref="AB12">
    <cfRule type="cellIs" priority="1737" stopIfTrue="1" operator="between">
      <formula>1</formula>
      <formula>24</formula>
    </cfRule>
  </conditionalFormatting>
  <conditionalFormatting sqref="AB12">
    <cfRule type="cellIs" priority="1736" stopIfTrue="1" operator="between">
      <formula>1</formula>
      <formula>24</formula>
    </cfRule>
  </conditionalFormatting>
  <conditionalFormatting sqref="AB14:AB16">
    <cfRule type="cellIs" priority="1735" stopIfTrue="1" operator="between">
      <formula>1</formula>
      <formula>24</formula>
    </cfRule>
  </conditionalFormatting>
  <conditionalFormatting sqref="AB17">
    <cfRule type="cellIs" priority="1734" stopIfTrue="1" operator="between">
      <formula>1</formula>
      <formula>24</formula>
    </cfRule>
  </conditionalFormatting>
  <conditionalFormatting sqref="AD17">
    <cfRule type="cellIs" priority="1733" stopIfTrue="1" operator="between">
      <formula>1</formula>
      <formula>24</formula>
    </cfRule>
  </conditionalFormatting>
  <conditionalFormatting sqref="AD17">
    <cfRule type="cellIs" priority="1732" stopIfTrue="1" operator="between">
      <formula>1</formula>
      <formula>24</formula>
    </cfRule>
  </conditionalFormatting>
  <conditionalFormatting sqref="AD17">
    <cfRule type="cellIs" priority="1731" stopIfTrue="1" operator="between">
      <formula>1</formula>
      <formula>24</formula>
    </cfRule>
  </conditionalFormatting>
  <conditionalFormatting sqref="AD17">
    <cfRule type="cellIs" priority="1730" stopIfTrue="1" operator="between">
      <formula>1</formula>
      <formula>24</formula>
    </cfRule>
  </conditionalFormatting>
  <conditionalFormatting sqref="AD17">
    <cfRule type="cellIs" priority="1729" stopIfTrue="1" operator="between">
      <formula>1</formula>
      <formula>24</formula>
    </cfRule>
  </conditionalFormatting>
  <conditionalFormatting sqref="AD17">
    <cfRule type="cellIs" priority="1728" stopIfTrue="1" operator="between">
      <formula>1</formula>
      <formula>24</formula>
    </cfRule>
  </conditionalFormatting>
  <conditionalFormatting sqref="AD17">
    <cfRule type="cellIs" priority="1727" stopIfTrue="1" operator="between">
      <formula>1</formula>
      <formula>24</formula>
    </cfRule>
  </conditionalFormatting>
  <conditionalFormatting sqref="AD17">
    <cfRule type="cellIs" priority="1726" stopIfTrue="1" operator="between">
      <formula>1</formula>
      <formula>24</formula>
    </cfRule>
  </conditionalFormatting>
  <conditionalFormatting sqref="AD17">
    <cfRule type="cellIs" priority="1725" stopIfTrue="1" operator="between">
      <formula>1</formula>
      <formula>24</formula>
    </cfRule>
  </conditionalFormatting>
  <conditionalFormatting sqref="AD17">
    <cfRule type="cellIs" priority="1724" stopIfTrue="1" operator="between">
      <formula>1</formula>
      <formula>24</formula>
    </cfRule>
  </conditionalFormatting>
  <conditionalFormatting sqref="AD17">
    <cfRule type="cellIs" priority="1723" stopIfTrue="1" operator="between">
      <formula>1</formula>
      <formula>24</formula>
    </cfRule>
  </conditionalFormatting>
  <conditionalFormatting sqref="AD17">
    <cfRule type="cellIs" priority="1722" stopIfTrue="1" operator="between">
      <formula>1</formula>
      <formula>24</formula>
    </cfRule>
  </conditionalFormatting>
  <conditionalFormatting sqref="AD17">
    <cfRule type="cellIs" priority="1721" stopIfTrue="1" operator="between">
      <formula>1</formula>
      <formula>24</formula>
    </cfRule>
  </conditionalFormatting>
  <conditionalFormatting sqref="AD17">
    <cfRule type="cellIs" priority="1720" stopIfTrue="1" operator="between">
      <formula>1</formula>
      <formula>24</formula>
    </cfRule>
  </conditionalFormatting>
  <conditionalFormatting sqref="AD17">
    <cfRule type="cellIs" priority="1719" stopIfTrue="1" operator="between">
      <formula>1</formula>
      <formula>24</formula>
    </cfRule>
  </conditionalFormatting>
  <conditionalFormatting sqref="AD17">
    <cfRule type="cellIs" priority="1718" stopIfTrue="1" operator="between">
      <formula>1</formula>
      <formula>24</formula>
    </cfRule>
  </conditionalFormatting>
  <conditionalFormatting sqref="AD17">
    <cfRule type="cellIs" priority="1717" stopIfTrue="1" operator="between">
      <formula>1</formula>
      <formula>24</formula>
    </cfRule>
  </conditionalFormatting>
  <conditionalFormatting sqref="AD17">
    <cfRule type="cellIs" priority="1716" stopIfTrue="1" operator="between">
      <formula>1</formula>
      <formula>24</formula>
    </cfRule>
  </conditionalFormatting>
  <conditionalFormatting sqref="AD17">
    <cfRule type="cellIs" priority="1715" stopIfTrue="1" operator="between">
      <formula>1</formula>
      <formula>24</formula>
    </cfRule>
  </conditionalFormatting>
  <conditionalFormatting sqref="AD17">
    <cfRule type="cellIs" priority="1714" stopIfTrue="1" operator="between">
      <formula>1</formula>
      <formula>24</formula>
    </cfRule>
  </conditionalFormatting>
  <conditionalFormatting sqref="AD17">
    <cfRule type="cellIs" priority="1713" stopIfTrue="1" operator="between">
      <formula>1</formula>
      <formula>24</formula>
    </cfRule>
  </conditionalFormatting>
  <conditionalFormatting sqref="AD17">
    <cfRule type="cellIs" priority="1712" stopIfTrue="1" operator="between">
      <formula>1</formula>
      <formula>24</formula>
    </cfRule>
  </conditionalFormatting>
  <conditionalFormatting sqref="AD17">
    <cfRule type="cellIs" priority="1711" stopIfTrue="1" operator="between">
      <formula>1</formula>
      <formula>24</formula>
    </cfRule>
  </conditionalFormatting>
  <conditionalFormatting sqref="AD17">
    <cfRule type="cellIs" priority="1710" stopIfTrue="1" operator="between">
      <formula>1</formula>
      <formula>24</formula>
    </cfRule>
  </conditionalFormatting>
  <conditionalFormatting sqref="AD17">
    <cfRule type="cellIs" priority="1709" stopIfTrue="1" operator="between">
      <formula>1</formula>
      <formula>24</formula>
    </cfRule>
  </conditionalFormatting>
  <conditionalFormatting sqref="AD17">
    <cfRule type="cellIs" priority="1708" stopIfTrue="1" operator="between">
      <formula>1</formula>
      <formula>24</formula>
    </cfRule>
  </conditionalFormatting>
  <conditionalFormatting sqref="AD17">
    <cfRule type="cellIs" priority="1707" stopIfTrue="1" operator="between">
      <formula>1</formula>
      <formula>24</formula>
    </cfRule>
  </conditionalFormatting>
  <conditionalFormatting sqref="AD17">
    <cfRule type="cellIs" priority="1706" stopIfTrue="1" operator="between">
      <formula>1</formula>
      <formula>24</formula>
    </cfRule>
  </conditionalFormatting>
  <conditionalFormatting sqref="AD17">
    <cfRule type="cellIs" priority="1705" stopIfTrue="1" operator="between">
      <formula>1</formula>
      <formula>24</formula>
    </cfRule>
  </conditionalFormatting>
  <conditionalFormatting sqref="AB13">
    <cfRule type="cellIs" priority="1704" stopIfTrue="1" operator="between">
      <formula>1</formula>
      <formula>24</formula>
    </cfRule>
  </conditionalFormatting>
  <conditionalFormatting sqref="AD13">
    <cfRule type="cellIs" priority="1703" stopIfTrue="1" operator="between">
      <formula>1</formula>
      <formula>24</formula>
    </cfRule>
  </conditionalFormatting>
  <conditionalFormatting sqref="AD13">
    <cfRule type="cellIs" priority="1702" stopIfTrue="1" operator="between">
      <formula>1</formula>
      <formula>24</formula>
    </cfRule>
  </conditionalFormatting>
  <conditionalFormatting sqref="AD13">
    <cfRule type="cellIs" priority="1701" stopIfTrue="1" operator="between">
      <formula>1</formula>
      <formula>24</formula>
    </cfRule>
  </conditionalFormatting>
  <conditionalFormatting sqref="AD13">
    <cfRule type="cellIs" priority="1700" stopIfTrue="1" operator="between">
      <formula>1</formula>
      <formula>24</formula>
    </cfRule>
  </conditionalFormatting>
  <conditionalFormatting sqref="AD13">
    <cfRule type="cellIs" priority="1699" stopIfTrue="1" operator="between">
      <formula>1</formula>
      <formula>24</formula>
    </cfRule>
  </conditionalFormatting>
  <conditionalFormatting sqref="AD13">
    <cfRule type="cellIs" priority="1698" stopIfTrue="1" operator="between">
      <formula>1</formula>
      <formula>24</formula>
    </cfRule>
  </conditionalFormatting>
  <conditionalFormatting sqref="AD13">
    <cfRule type="cellIs" priority="1697" stopIfTrue="1" operator="between">
      <formula>1</formula>
      <formula>24</formula>
    </cfRule>
  </conditionalFormatting>
  <conditionalFormatting sqref="AD13">
    <cfRule type="cellIs" priority="1696" stopIfTrue="1" operator="between">
      <formula>1</formula>
      <formula>24</formula>
    </cfRule>
  </conditionalFormatting>
  <conditionalFormatting sqref="AD13">
    <cfRule type="cellIs" priority="1695" stopIfTrue="1" operator="between">
      <formula>1</formula>
      <formula>24</formula>
    </cfRule>
  </conditionalFormatting>
  <conditionalFormatting sqref="AB13">
    <cfRule type="cellIs" priority="1694" stopIfTrue="1" operator="between">
      <formula>1</formula>
      <formula>24</formula>
    </cfRule>
  </conditionalFormatting>
  <conditionalFormatting sqref="AB18">
    <cfRule type="cellIs" priority="1693" stopIfTrue="1" operator="between">
      <formula>1</formula>
      <formula>24</formula>
    </cfRule>
  </conditionalFormatting>
  <conditionalFormatting sqref="AD18">
    <cfRule type="cellIs" priority="1692" stopIfTrue="1" operator="between">
      <formula>1</formula>
      <formula>24</formula>
    </cfRule>
  </conditionalFormatting>
  <conditionalFormatting sqref="AD18">
    <cfRule type="cellIs" priority="1691" stopIfTrue="1" operator="between">
      <formula>1</formula>
      <formula>24</formula>
    </cfRule>
  </conditionalFormatting>
  <conditionalFormatting sqref="AD18">
    <cfRule type="cellIs" priority="1690" stopIfTrue="1" operator="between">
      <formula>1</formula>
      <formula>24</formula>
    </cfRule>
  </conditionalFormatting>
  <conditionalFormatting sqref="AD18">
    <cfRule type="cellIs" priority="1689" stopIfTrue="1" operator="between">
      <formula>1</formula>
      <formula>24</formula>
    </cfRule>
  </conditionalFormatting>
  <conditionalFormatting sqref="AD18">
    <cfRule type="cellIs" priority="1688" stopIfTrue="1" operator="between">
      <formula>1</formula>
      <formula>24</formula>
    </cfRule>
  </conditionalFormatting>
  <conditionalFormatting sqref="AD18">
    <cfRule type="cellIs" priority="1687" stopIfTrue="1" operator="between">
      <formula>1</formula>
      <formula>24</formula>
    </cfRule>
  </conditionalFormatting>
  <conditionalFormatting sqref="AD18">
    <cfRule type="cellIs" priority="1686" stopIfTrue="1" operator="between">
      <formula>1</formula>
      <formula>24</formula>
    </cfRule>
  </conditionalFormatting>
  <conditionalFormatting sqref="AD18">
    <cfRule type="cellIs" priority="1685" stopIfTrue="1" operator="between">
      <formula>1</formula>
      <formula>24</formula>
    </cfRule>
  </conditionalFormatting>
  <conditionalFormatting sqref="AD18">
    <cfRule type="cellIs" priority="1684" stopIfTrue="1" operator="between">
      <formula>1</formula>
      <formula>24</formula>
    </cfRule>
  </conditionalFormatting>
  <conditionalFormatting sqref="AD18">
    <cfRule type="cellIs" priority="1683" stopIfTrue="1" operator="between">
      <formula>1</formula>
      <formula>24</formula>
    </cfRule>
  </conditionalFormatting>
  <conditionalFormatting sqref="AD18">
    <cfRule type="cellIs" priority="1682" stopIfTrue="1" operator="between">
      <formula>1</formula>
      <formula>24</formula>
    </cfRule>
  </conditionalFormatting>
  <conditionalFormatting sqref="AD18">
    <cfRule type="cellIs" priority="1681" stopIfTrue="1" operator="between">
      <formula>1</formula>
      <formula>24</formula>
    </cfRule>
  </conditionalFormatting>
  <conditionalFormatting sqref="AD18">
    <cfRule type="cellIs" priority="1680" stopIfTrue="1" operator="between">
      <formula>1</formula>
      <formula>24</formula>
    </cfRule>
  </conditionalFormatting>
  <conditionalFormatting sqref="AD18">
    <cfRule type="cellIs" priority="1679" stopIfTrue="1" operator="between">
      <formula>1</formula>
      <formula>24</formula>
    </cfRule>
  </conditionalFormatting>
  <conditionalFormatting sqref="AD18">
    <cfRule type="cellIs" priority="1678" stopIfTrue="1" operator="between">
      <formula>1</formula>
      <formula>24</formula>
    </cfRule>
  </conditionalFormatting>
  <conditionalFormatting sqref="AD18">
    <cfRule type="cellIs" priority="1677" stopIfTrue="1" operator="between">
      <formula>1</formula>
      <formula>24</formula>
    </cfRule>
  </conditionalFormatting>
  <conditionalFormatting sqref="AD18">
    <cfRule type="cellIs" priority="1676" stopIfTrue="1" operator="between">
      <formula>1</formula>
      <formula>24</formula>
    </cfRule>
  </conditionalFormatting>
  <conditionalFormatting sqref="AD18">
    <cfRule type="cellIs" priority="1675" stopIfTrue="1" operator="between">
      <formula>1</formula>
      <formula>24</formula>
    </cfRule>
  </conditionalFormatting>
  <conditionalFormatting sqref="AD18">
    <cfRule type="cellIs" priority="1674" stopIfTrue="1" operator="between">
      <formula>1</formula>
      <formula>24</formula>
    </cfRule>
  </conditionalFormatting>
  <conditionalFormatting sqref="AD18">
    <cfRule type="cellIs" priority="1673" stopIfTrue="1" operator="between">
      <formula>1</formula>
      <formula>24</formula>
    </cfRule>
  </conditionalFormatting>
  <conditionalFormatting sqref="AD18">
    <cfRule type="cellIs" priority="1672" stopIfTrue="1" operator="between">
      <formula>1</formula>
      <formula>24</formula>
    </cfRule>
  </conditionalFormatting>
  <conditionalFormatting sqref="AD18">
    <cfRule type="cellIs" priority="1671" stopIfTrue="1" operator="between">
      <formula>1</formula>
      <formula>24</formula>
    </cfRule>
  </conditionalFormatting>
  <conditionalFormatting sqref="AD18">
    <cfRule type="cellIs" priority="1670" stopIfTrue="1" operator="between">
      <formula>1</formula>
      <formula>24</formula>
    </cfRule>
  </conditionalFormatting>
  <conditionalFormatting sqref="AD18">
    <cfRule type="cellIs" priority="1669" stopIfTrue="1" operator="between">
      <formula>1</formula>
      <formula>24</formula>
    </cfRule>
  </conditionalFormatting>
  <conditionalFormatting sqref="AD18">
    <cfRule type="cellIs" priority="1668" stopIfTrue="1" operator="between">
      <formula>1</formula>
      <formula>24</formula>
    </cfRule>
  </conditionalFormatting>
  <conditionalFormatting sqref="AD18">
    <cfRule type="cellIs" priority="1667" stopIfTrue="1" operator="between">
      <formula>1</formula>
      <formula>24</formula>
    </cfRule>
  </conditionalFormatting>
  <conditionalFormatting sqref="AD18">
    <cfRule type="cellIs" priority="1666" stopIfTrue="1" operator="between">
      <formula>1</formula>
      <formula>24</formula>
    </cfRule>
  </conditionalFormatting>
  <conditionalFormatting sqref="AD18">
    <cfRule type="cellIs" priority="1665" stopIfTrue="1" operator="between">
      <formula>1</formula>
      <formula>24</formula>
    </cfRule>
  </conditionalFormatting>
  <conditionalFormatting sqref="AD18">
    <cfRule type="cellIs" priority="1664" stopIfTrue="1" operator="between">
      <formula>1</formula>
      <formula>24</formula>
    </cfRule>
  </conditionalFormatting>
  <conditionalFormatting sqref="AG4:AH4">
    <cfRule type="cellIs" priority="1663" stopIfTrue="1" operator="between">
      <formula>1</formula>
      <formula>24</formula>
    </cfRule>
  </conditionalFormatting>
  <conditionalFormatting sqref="AG5">
    <cfRule type="cellIs" priority="1662" stopIfTrue="1" operator="between">
      <formula>1</formula>
      <formula>24</formula>
    </cfRule>
  </conditionalFormatting>
  <conditionalFormatting sqref="AH5">
    <cfRule type="cellIs" priority="1661" stopIfTrue="1" operator="between">
      <formula>1</formula>
      <formula>24</formula>
    </cfRule>
  </conditionalFormatting>
  <conditionalFormatting sqref="AG7:AH7">
    <cfRule type="cellIs" priority="1660" stopIfTrue="1" operator="between">
      <formula>1</formula>
      <formula>24</formula>
    </cfRule>
  </conditionalFormatting>
  <conditionalFormatting sqref="AG6:AH6">
    <cfRule type="cellIs" priority="1659" stopIfTrue="1" operator="between">
      <formula>1</formula>
      <formula>24</formula>
    </cfRule>
  </conditionalFormatting>
  <conditionalFormatting sqref="AG8:AH8">
    <cfRule type="cellIs" priority="1658" stopIfTrue="1" operator="between">
      <formula>1</formula>
      <formula>24</formula>
    </cfRule>
  </conditionalFormatting>
  <conditionalFormatting sqref="AG9:AH9">
    <cfRule type="cellIs" priority="1657" stopIfTrue="1" operator="between">
      <formula>1</formula>
      <formula>24</formula>
    </cfRule>
  </conditionalFormatting>
  <conditionalFormatting sqref="AG10">
    <cfRule type="cellIs" priority="1656" stopIfTrue="1" operator="between">
      <formula>1</formula>
      <formula>24</formula>
    </cfRule>
  </conditionalFormatting>
  <conditionalFormatting sqref="AG10">
    <cfRule type="cellIs" priority="1655" stopIfTrue="1" operator="between">
      <formula>1</formula>
      <formula>24</formula>
    </cfRule>
  </conditionalFormatting>
  <conditionalFormatting sqref="AH10">
    <cfRule type="cellIs" priority="1654" stopIfTrue="1" operator="between">
      <formula>1</formula>
      <formula>24</formula>
    </cfRule>
  </conditionalFormatting>
  <conditionalFormatting sqref="AG11">
    <cfRule type="cellIs" priority="1653" stopIfTrue="1" operator="between">
      <formula>1</formula>
      <formula>24</formula>
    </cfRule>
  </conditionalFormatting>
  <conditionalFormatting sqref="AH11">
    <cfRule type="cellIs" priority="1652" stopIfTrue="1" operator="between">
      <formula>1</formula>
      <formula>24</formula>
    </cfRule>
  </conditionalFormatting>
  <conditionalFormatting sqref="AG12:AH12">
    <cfRule type="cellIs" priority="1651" stopIfTrue="1" operator="between">
      <formula>1</formula>
      <formula>24</formula>
    </cfRule>
  </conditionalFormatting>
  <conditionalFormatting sqref="AG12:AH12">
    <cfRule type="cellIs" priority="1650" stopIfTrue="1" operator="between">
      <formula>1</formula>
      <formula>24</formula>
    </cfRule>
  </conditionalFormatting>
  <conditionalFormatting sqref="AG4">
    <cfRule type="cellIs" priority="1649" stopIfTrue="1" operator="between">
      <formula>1</formula>
      <formula>24</formula>
    </cfRule>
  </conditionalFormatting>
  <conditionalFormatting sqref="AH4">
    <cfRule type="cellIs" priority="1648" stopIfTrue="1" operator="between">
      <formula>1</formula>
      <formula>24</formula>
    </cfRule>
  </conditionalFormatting>
  <conditionalFormatting sqref="AG6:AH6">
    <cfRule type="cellIs" priority="1647" stopIfTrue="1" operator="between">
      <formula>1</formula>
      <formula>24</formula>
    </cfRule>
  </conditionalFormatting>
  <conditionalFormatting sqref="AG5:AH5">
    <cfRule type="cellIs" priority="1646" stopIfTrue="1" operator="between">
      <formula>1</formula>
      <formula>24</formula>
    </cfRule>
  </conditionalFormatting>
  <conditionalFormatting sqref="AG7:AH7">
    <cfRule type="cellIs" priority="1645" stopIfTrue="1" operator="between">
      <formula>1</formula>
      <formula>24</formula>
    </cfRule>
  </conditionalFormatting>
  <conditionalFormatting sqref="AG8:AH8">
    <cfRule type="cellIs" priority="1644" stopIfTrue="1" operator="between">
      <formula>1</formula>
      <formula>24</formula>
    </cfRule>
  </conditionalFormatting>
  <conditionalFormatting sqref="AG9">
    <cfRule type="cellIs" priority="1643" stopIfTrue="1" operator="between">
      <formula>1</formula>
      <formula>24</formula>
    </cfRule>
  </conditionalFormatting>
  <conditionalFormatting sqref="AG9">
    <cfRule type="cellIs" priority="1642" stopIfTrue="1" operator="between">
      <formula>1</formula>
      <formula>24</formula>
    </cfRule>
  </conditionalFormatting>
  <conditionalFormatting sqref="AH9">
    <cfRule type="cellIs" priority="1641" stopIfTrue="1" operator="between">
      <formula>1</formula>
      <formula>24</formula>
    </cfRule>
  </conditionalFormatting>
  <conditionalFormatting sqref="AG10">
    <cfRule type="cellIs" priority="1640" stopIfTrue="1" operator="between">
      <formula>1</formula>
      <formula>24</formula>
    </cfRule>
  </conditionalFormatting>
  <conditionalFormatting sqref="AH10">
    <cfRule type="cellIs" priority="1639" stopIfTrue="1" operator="between">
      <formula>1</formula>
      <formula>24</formula>
    </cfRule>
  </conditionalFormatting>
  <conditionalFormatting sqref="AG11:AH11">
    <cfRule type="cellIs" priority="1638" stopIfTrue="1" operator="between">
      <formula>1</formula>
      <formula>24</formula>
    </cfRule>
  </conditionalFormatting>
  <conditionalFormatting sqref="AG11:AH11">
    <cfRule type="cellIs" priority="1637" stopIfTrue="1" operator="between">
      <formula>1</formula>
      <formula>24</formula>
    </cfRule>
  </conditionalFormatting>
  <conditionalFormatting sqref="AG6:AH6">
    <cfRule type="cellIs" priority="1636" stopIfTrue="1" operator="between">
      <formula>1</formula>
      <formula>24</formula>
    </cfRule>
  </conditionalFormatting>
  <conditionalFormatting sqref="AG5:AH5">
    <cfRule type="cellIs" priority="1635" stopIfTrue="1" operator="between">
      <formula>1</formula>
      <formula>24</formula>
    </cfRule>
  </conditionalFormatting>
  <conditionalFormatting sqref="AG7:AH7">
    <cfRule type="cellIs" priority="1634" stopIfTrue="1" operator="between">
      <formula>1</formula>
      <formula>24</formula>
    </cfRule>
  </conditionalFormatting>
  <conditionalFormatting sqref="AG8:AH8">
    <cfRule type="cellIs" priority="1633" stopIfTrue="1" operator="between">
      <formula>1</formula>
      <formula>24</formula>
    </cfRule>
  </conditionalFormatting>
  <conditionalFormatting sqref="AG9">
    <cfRule type="cellIs" priority="1632" stopIfTrue="1" operator="between">
      <formula>1</formula>
      <formula>24</formula>
    </cfRule>
  </conditionalFormatting>
  <conditionalFormatting sqref="AG9">
    <cfRule type="cellIs" priority="1631" stopIfTrue="1" operator="between">
      <formula>1</formula>
      <formula>24</formula>
    </cfRule>
  </conditionalFormatting>
  <conditionalFormatting sqref="AH9">
    <cfRule type="cellIs" priority="1630" stopIfTrue="1" operator="between">
      <formula>1</formula>
      <formula>24</formula>
    </cfRule>
  </conditionalFormatting>
  <conditionalFormatting sqref="AG10">
    <cfRule type="cellIs" priority="1629" stopIfTrue="1" operator="between">
      <formula>1</formula>
      <formula>24</formula>
    </cfRule>
  </conditionalFormatting>
  <conditionalFormatting sqref="AH10">
    <cfRule type="cellIs" priority="1628" stopIfTrue="1" operator="between">
      <formula>1</formula>
      <formula>24</formula>
    </cfRule>
  </conditionalFormatting>
  <conditionalFormatting sqref="AG5:AH5">
    <cfRule type="cellIs" priority="1627" stopIfTrue="1" operator="between">
      <formula>1</formula>
      <formula>24</formula>
    </cfRule>
  </conditionalFormatting>
  <conditionalFormatting sqref="AG6:AH6">
    <cfRule type="cellIs" priority="1626" stopIfTrue="1" operator="between">
      <formula>1</formula>
      <formula>24</formula>
    </cfRule>
  </conditionalFormatting>
  <conditionalFormatting sqref="AG7:AH7">
    <cfRule type="cellIs" priority="1625" stopIfTrue="1" operator="between">
      <formula>1</formula>
      <formula>24</formula>
    </cfRule>
  </conditionalFormatting>
  <conditionalFormatting sqref="AG8">
    <cfRule type="cellIs" priority="1624" stopIfTrue="1" operator="between">
      <formula>1</formula>
      <formula>24</formula>
    </cfRule>
  </conditionalFormatting>
  <conditionalFormatting sqref="AG8">
    <cfRule type="cellIs" priority="1623" stopIfTrue="1" operator="between">
      <formula>1</formula>
      <formula>24</formula>
    </cfRule>
  </conditionalFormatting>
  <conditionalFormatting sqref="AH8">
    <cfRule type="cellIs" priority="1622" stopIfTrue="1" operator="between">
      <formula>1</formula>
      <formula>24</formula>
    </cfRule>
  </conditionalFormatting>
  <conditionalFormatting sqref="AG9">
    <cfRule type="cellIs" priority="1621" stopIfTrue="1" operator="between">
      <formula>1</formula>
      <formula>24</formula>
    </cfRule>
  </conditionalFormatting>
  <conditionalFormatting sqref="AH9">
    <cfRule type="cellIs" priority="1620" stopIfTrue="1" operator="between">
      <formula>1</formula>
      <formula>24</formula>
    </cfRule>
  </conditionalFormatting>
  <conditionalFormatting sqref="AG10:AH10">
    <cfRule type="cellIs" priority="1619" stopIfTrue="1" operator="between">
      <formula>1</formula>
      <formula>24</formula>
    </cfRule>
  </conditionalFormatting>
  <conditionalFormatting sqref="AG10:AH10">
    <cfRule type="cellIs" priority="1618" stopIfTrue="1" operator="between">
      <formula>1</formula>
      <formula>24</formula>
    </cfRule>
  </conditionalFormatting>
  <conditionalFormatting sqref="AG12:AH12">
    <cfRule type="cellIs" priority="1617" stopIfTrue="1" operator="between">
      <formula>1</formula>
      <formula>24</formula>
    </cfRule>
  </conditionalFormatting>
  <conditionalFormatting sqref="AG12:AH12">
    <cfRule type="cellIs" priority="1616" stopIfTrue="1" operator="between">
      <formula>1</formula>
      <formula>24</formula>
    </cfRule>
  </conditionalFormatting>
  <conditionalFormatting sqref="AG12:AH12">
    <cfRule type="cellIs" priority="1615" stopIfTrue="1" operator="between">
      <formula>1</formula>
      <formula>24</formula>
    </cfRule>
  </conditionalFormatting>
  <conditionalFormatting sqref="AG12:AH12">
    <cfRule type="cellIs" priority="1614" stopIfTrue="1" operator="between">
      <formula>1</formula>
      <formula>24</formula>
    </cfRule>
  </conditionalFormatting>
  <conditionalFormatting sqref="AG12:AH12">
    <cfRule type="cellIs" priority="1613" stopIfTrue="1" operator="between">
      <formula>1</formula>
      <formula>24</formula>
    </cfRule>
  </conditionalFormatting>
  <conditionalFormatting sqref="AG12:AH12">
    <cfRule type="cellIs" priority="1612" stopIfTrue="1" operator="between">
      <formula>1</formula>
      <formula>24</formula>
    </cfRule>
  </conditionalFormatting>
  <conditionalFormatting sqref="AG12:AH12">
    <cfRule type="cellIs" priority="1611" stopIfTrue="1" operator="between">
      <formula>1</formula>
      <formula>24</formula>
    </cfRule>
  </conditionalFormatting>
  <conditionalFormatting sqref="U6">
    <cfRule type="cellIs" priority="1610" stopIfTrue="1" operator="between">
      <formula>1</formula>
      <formula>24</formula>
    </cfRule>
  </conditionalFormatting>
  <conditionalFormatting sqref="AB6">
    <cfRule type="cellIs" priority="1609" stopIfTrue="1" operator="between">
      <formula>1</formula>
      <formula>24</formula>
    </cfRule>
  </conditionalFormatting>
  <conditionalFormatting sqref="AA6">
    <cfRule type="cellIs" priority="1608" stopIfTrue="1" operator="between">
      <formula>1</formula>
      <formula>24</formula>
    </cfRule>
  </conditionalFormatting>
  <conditionalFormatting sqref="X7">
    <cfRule type="cellIs" priority="1607" stopIfTrue="1" operator="between">
      <formula>1</formula>
      <formula>24</formula>
    </cfRule>
  </conditionalFormatting>
  <conditionalFormatting sqref="AB7">
    <cfRule type="cellIs" priority="1606" stopIfTrue="1" operator="between">
      <formula>1</formula>
      <formula>24</formula>
    </cfRule>
  </conditionalFormatting>
  <conditionalFormatting sqref="Y7">
    <cfRule type="cellIs" priority="1605" stopIfTrue="1" operator="between">
      <formula>1</formula>
      <formula>24</formula>
    </cfRule>
  </conditionalFormatting>
  <conditionalFormatting sqref="U7">
    <cfRule type="cellIs" priority="1604" stopIfTrue="1" operator="between">
      <formula>1</formula>
      <formula>24</formula>
    </cfRule>
  </conditionalFormatting>
  <conditionalFormatting sqref="Y7:Z7">
    <cfRule type="cellIs" priority="1603" stopIfTrue="1" operator="between">
      <formula>1</formula>
      <formula>24</formula>
    </cfRule>
  </conditionalFormatting>
  <conditionalFormatting sqref="X6">
    <cfRule type="cellIs" priority="1602" stopIfTrue="1" operator="between">
      <formula>1</formula>
      <formula>24</formula>
    </cfRule>
  </conditionalFormatting>
  <conditionalFormatting sqref="AB6">
    <cfRule type="cellIs" priority="1601" stopIfTrue="1" operator="between">
      <formula>1</formula>
      <formula>24</formula>
    </cfRule>
  </conditionalFormatting>
  <conditionalFormatting sqref="Y6">
    <cfRule type="cellIs" priority="1600" stopIfTrue="1" operator="between">
      <formula>1</formula>
      <formula>24</formula>
    </cfRule>
  </conditionalFormatting>
  <conditionalFormatting sqref="X6">
    <cfRule type="cellIs" priority="1599" stopIfTrue="1" operator="between">
      <formula>1</formula>
      <formula>24</formula>
    </cfRule>
  </conditionalFormatting>
  <conditionalFormatting sqref="AB6">
    <cfRule type="cellIs" priority="1598" stopIfTrue="1" operator="between">
      <formula>1</formula>
      <formula>24</formula>
    </cfRule>
  </conditionalFormatting>
  <conditionalFormatting sqref="Y6">
    <cfRule type="cellIs" priority="1597" stopIfTrue="1" operator="between">
      <formula>1</formula>
      <formula>24</formula>
    </cfRule>
  </conditionalFormatting>
  <conditionalFormatting sqref="U6">
    <cfRule type="cellIs" priority="1596" stopIfTrue="1" operator="between">
      <formula>1</formula>
      <formula>24</formula>
    </cfRule>
  </conditionalFormatting>
  <conditionalFormatting sqref="Y6:Z6">
    <cfRule type="cellIs" priority="1595" stopIfTrue="1" operator="between">
      <formula>1</formula>
      <formula>24</formula>
    </cfRule>
  </conditionalFormatting>
  <conditionalFormatting sqref="Z7:AA7">
    <cfRule type="cellIs" priority="1594" stopIfTrue="1" operator="between">
      <formula>1</formula>
      <formula>24</formula>
    </cfRule>
  </conditionalFormatting>
  <conditionalFormatting sqref="AB7">
    <cfRule type="cellIs" priority="1593" stopIfTrue="1" operator="between">
      <formula>1</formula>
      <formula>24</formula>
    </cfRule>
  </conditionalFormatting>
  <conditionalFormatting sqref="Y7">
    <cfRule type="cellIs" priority="1592" stopIfTrue="1" operator="between">
      <formula>1</formula>
      <formula>24</formula>
    </cfRule>
  </conditionalFormatting>
  <conditionalFormatting sqref="V7">
    <cfRule type="cellIs" priority="1591" stopIfTrue="1" operator="between">
      <formula>1</formula>
      <formula>24</formula>
    </cfRule>
  </conditionalFormatting>
  <conditionalFormatting sqref="V7">
    <cfRule type="cellIs" priority="1590" stopIfTrue="1" operator="between">
      <formula>1</formula>
      <formula>24</formula>
    </cfRule>
  </conditionalFormatting>
  <conditionalFormatting sqref="X6">
    <cfRule type="cellIs" priority="1589" stopIfTrue="1" operator="between">
      <formula>1</formula>
      <formula>24</formula>
    </cfRule>
  </conditionalFormatting>
  <conditionalFormatting sqref="AB6">
    <cfRule type="cellIs" priority="1588" stopIfTrue="1" operator="between">
      <formula>1</formula>
      <formula>24</formula>
    </cfRule>
  </conditionalFormatting>
  <conditionalFormatting sqref="Y6">
    <cfRule type="cellIs" priority="1587" stopIfTrue="1" operator="between">
      <formula>1</formula>
      <formula>24</formula>
    </cfRule>
  </conditionalFormatting>
  <conditionalFormatting sqref="U6">
    <cfRule type="cellIs" priority="1586" stopIfTrue="1" operator="between">
      <formula>1</formula>
      <formula>24</formula>
    </cfRule>
  </conditionalFormatting>
  <conditionalFormatting sqref="Y6:Z6">
    <cfRule type="cellIs" priority="1585" stopIfTrue="1" operator="between">
      <formula>1</formula>
      <formula>24</formula>
    </cfRule>
  </conditionalFormatting>
  <conditionalFormatting sqref="AD7">
    <cfRule type="cellIs" priority="1584" stopIfTrue="1" operator="between">
      <formula>1</formula>
      <formula>24</formula>
    </cfRule>
  </conditionalFormatting>
  <conditionalFormatting sqref="AD7">
    <cfRule type="cellIs" priority="1583" stopIfTrue="1" operator="between">
      <formula>1</formula>
      <formula>24</formula>
    </cfRule>
  </conditionalFormatting>
  <conditionalFormatting sqref="R7">
    <cfRule type="cellIs" priority="1582" stopIfTrue="1" operator="between">
      <formula>1</formula>
      <formula>24</formula>
    </cfRule>
  </conditionalFormatting>
  <conditionalFormatting sqref="R7">
    <cfRule type="cellIs" priority="1581" stopIfTrue="1" operator="between">
      <formula>1</formula>
      <formula>24</formula>
    </cfRule>
  </conditionalFormatting>
  <conditionalFormatting sqref="R7">
    <cfRule type="cellIs" priority="1580" stopIfTrue="1" operator="between">
      <formula>1</formula>
      <formula>24</formula>
    </cfRule>
  </conditionalFormatting>
  <conditionalFormatting sqref="R7">
    <cfRule type="cellIs" priority="1579" stopIfTrue="1" operator="between">
      <formula>1</formula>
      <formula>24</formula>
    </cfRule>
  </conditionalFormatting>
  <conditionalFormatting sqref="S7">
    <cfRule type="cellIs" priority="1578" stopIfTrue="1" operator="between">
      <formula>1</formula>
      <formula>24</formula>
    </cfRule>
  </conditionalFormatting>
  <conditionalFormatting sqref="S7">
    <cfRule type="cellIs" priority="1577" stopIfTrue="1" operator="between">
      <formula>1</formula>
      <formula>24</formula>
    </cfRule>
  </conditionalFormatting>
  <conditionalFormatting sqref="U7">
    <cfRule type="cellIs" priority="1576" stopIfTrue="1" operator="between">
      <formula>1</formula>
      <formula>24</formula>
    </cfRule>
  </conditionalFormatting>
  <conditionalFormatting sqref="Y7:Z7">
    <cfRule type="cellIs" priority="1575" stopIfTrue="1" operator="between">
      <formula>1</formula>
      <formula>24</formula>
    </cfRule>
  </conditionalFormatting>
  <conditionalFormatting sqref="X6">
    <cfRule type="cellIs" priority="1574" stopIfTrue="1" operator="between">
      <formula>1</formula>
      <formula>24</formula>
    </cfRule>
  </conditionalFormatting>
  <conditionalFormatting sqref="Y6">
    <cfRule type="cellIs" priority="1573" stopIfTrue="1" operator="between">
      <formula>1</formula>
      <formula>24</formula>
    </cfRule>
  </conditionalFormatting>
  <conditionalFormatting sqref="U6">
    <cfRule type="cellIs" priority="1572" stopIfTrue="1" operator="between">
      <formula>1</formula>
      <formula>24</formula>
    </cfRule>
  </conditionalFormatting>
  <conditionalFormatting sqref="Y6:Z6">
    <cfRule type="cellIs" priority="1571" stopIfTrue="1" operator="between">
      <formula>1</formula>
      <formula>24</formula>
    </cfRule>
  </conditionalFormatting>
  <conditionalFormatting sqref="Z6">
    <cfRule type="cellIs" priority="1570" stopIfTrue="1" operator="between">
      <formula>1</formula>
      <formula>24</formula>
    </cfRule>
  </conditionalFormatting>
  <conditionalFormatting sqref="Y6">
    <cfRule type="cellIs" priority="1569" stopIfTrue="1" operator="between">
      <formula>1</formula>
      <formula>24</formula>
    </cfRule>
  </conditionalFormatting>
  <conditionalFormatting sqref="V6">
    <cfRule type="cellIs" priority="1568" stopIfTrue="1" operator="between">
      <formula>1</formula>
      <formula>24</formula>
    </cfRule>
  </conditionalFormatting>
  <conditionalFormatting sqref="V6">
    <cfRule type="cellIs" priority="1567" stopIfTrue="1" operator="between">
      <formula>1</formula>
      <formula>24</formula>
    </cfRule>
  </conditionalFormatting>
  <conditionalFormatting sqref="T7:Z7">
    <cfRule type="cellIs" priority="1566" stopIfTrue="1" operator="between">
      <formula>1</formula>
      <formula>24</formula>
    </cfRule>
  </conditionalFormatting>
  <conditionalFormatting sqref="X7">
    <cfRule type="cellIs" priority="1565" stopIfTrue="1" operator="between">
      <formula>1</formula>
      <formula>24</formula>
    </cfRule>
  </conditionalFormatting>
  <conditionalFormatting sqref="U7:W7">
    <cfRule type="cellIs" priority="1564" stopIfTrue="1" operator="between">
      <formula>1</formula>
      <formula>24</formula>
    </cfRule>
  </conditionalFormatting>
  <conditionalFormatting sqref="X7">
    <cfRule type="cellIs" priority="1563" stopIfTrue="1" operator="between">
      <formula>1</formula>
      <formula>24</formula>
    </cfRule>
  </conditionalFormatting>
  <conditionalFormatting sqref="X7">
    <cfRule type="cellIs" priority="1562" stopIfTrue="1" operator="between">
      <formula>1</formula>
      <formula>24</formula>
    </cfRule>
  </conditionalFormatting>
  <conditionalFormatting sqref="X7">
    <cfRule type="cellIs" priority="1561" stopIfTrue="1" operator="between">
      <formula>1</formula>
      <formula>24</formula>
    </cfRule>
  </conditionalFormatting>
  <conditionalFormatting sqref="X7">
    <cfRule type="cellIs" priority="1560" stopIfTrue="1" operator="between">
      <formula>1</formula>
      <formula>24</formula>
    </cfRule>
  </conditionalFormatting>
  <conditionalFormatting sqref="X7">
    <cfRule type="cellIs" priority="1559" stopIfTrue="1" operator="between">
      <formula>1</formula>
      <formula>24</formula>
    </cfRule>
  </conditionalFormatting>
  <conditionalFormatting sqref="X7">
    <cfRule type="cellIs" priority="1558" stopIfTrue="1" operator="between">
      <formula>1</formula>
      <formula>24</formula>
    </cfRule>
  </conditionalFormatting>
  <conditionalFormatting sqref="X7">
    <cfRule type="cellIs" priority="1557" stopIfTrue="1" operator="between">
      <formula>1</formula>
      <formula>24</formula>
    </cfRule>
  </conditionalFormatting>
  <conditionalFormatting sqref="X7">
    <cfRule type="cellIs" priority="1556" stopIfTrue="1" operator="between">
      <formula>1</formula>
      <formula>24</formula>
    </cfRule>
  </conditionalFormatting>
  <conditionalFormatting sqref="X7">
    <cfRule type="cellIs" priority="1555" stopIfTrue="1" operator="between">
      <formula>1</formula>
      <formula>24</formula>
    </cfRule>
  </conditionalFormatting>
  <conditionalFormatting sqref="X7">
    <cfRule type="cellIs" priority="1554" stopIfTrue="1" operator="between">
      <formula>1</formula>
      <formula>24</formula>
    </cfRule>
  </conditionalFormatting>
  <conditionalFormatting sqref="X7">
    <cfRule type="cellIs" priority="1553" stopIfTrue="1" operator="between">
      <formula>1</formula>
      <formula>24</formula>
    </cfRule>
  </conditionalFormatting>
  <conditionalFormatting sqref="X7">
    <cfRule type="cellIs" priority="1552" stopIfTrue="1" operator="between">
      <formula>1</formula>
      <formula>24</formula>
    </cfRule>
  </conditionalFormatting>
  <conditionalFormatting sqref="X7">
    <cfRule type="cellIs" priority="1551" stopIfTrue="1" operator="between">
      <formula>1</formula>
      <formula>24</formula>
    </cfRule>
  </conditionalFormatting>
  <conditionalFormatting sqref="X7">
    <cfRule type="cellIs" priority="1550" stopIfTrue="1" operator="between">
      <formula>1</formula>
      <formula>24</formula>
    </cfRule>
  </conditionalFormatting>
  <conditionalFormatting sqref="X7">
    <cfRule type="cellIs" priority="1549" stopIfTrue="1" operator="between">
      <formula>1</formula>
      <formula>24</formula>
    </cfRule>
  </conditionalFormatting>
  <conditionalFormatting sqref="X7">
    <cfRule type="cellIs" priority="1548" stopIfTrue="1" operator="between">
      <formula>1</formula>
      <formula>24</formula>
    </cfRule>
  </conditionalFormatting>
  <conditionalFormatting sqref="X7">
    <cfRule type="cellIs" priority="1547" stopIfTrue="1" operator="between">
      <formula>1</formula>
      <formula>24</formula>
    </cfRule>
  </conditionalFormatting>
  <conditionalFormatting sqref="X7">
    <cfRule type="cellIs" priority="1546" stopIfTrue="1" operator="between">
      <formula>1</formula>
      <formula>24</formula>
    </cfRule>
  </conditionalFormatting>
  <conditionalFormatting sqref="X7">
    <cfRule type="cellIs" priority="1545" stopIfTrue="1" operator="between">
      <formula>1</formula>
      <formula>24</formula>
    </cfRule>
  </conditionalFormatting>
  <conditionalFormatting sqref="X7">
    <cfRule type="cellIs" priority="1544" stopIfTrue="1" operator="between">
      <formula>1</formula>
      <formula>24</formula>
    </cfRule>
  </conditionalFormatting>
  <conditionalFormatting sqref="X7">
    <cfRule type="cellIs" priority="1543" stopIfTrue="1" operator="between">
      <formula>1</formula>
      <formula>24</formula>
    </cfRule>
  </conditionalFormatting>
  <conditionalFormatting sqref="X7">
    <cfRule type="cellIs" priority="1542" stopIfTrue="1" operator="between">
      <formula>1</formula>
      <formula>24</formula>
    </cfRule>
  </conditionalFormatting>
  <conditionalFormatting sqref="X7">
    <cfRule type="cellIs" priority="1541" stopIfTrue="1" operator="between">
      <formula>1</formula>
      <formula>24</formula>
    </cfRule>
  </conditionalFormatting>
  <conditionalFormatting sqref="X7">
    <cfRule type="cellIs" priority="1540" stopIfTrue="1" operator="between">
      <formula>1</formula>
      <formula>24</formula>
    </cfRule>
  </conditionalFormatting>
  <conditionalFormatting sqref="X7">
    <cfRule type="cellIs" priority="1539" stopIfTrue="1" operator="between">
      <formula>1</formula>
      <formula>24</formula>
    </cfRule>
  </conditionalFormatting>
  <conditionalFormatting sqref="X7">
    <cfRule type="cellIs" priority="1538" stopIfTrue="1" operator="between">
      <formula>1</formula>
      <formula>24</formula>
    </cfRule>
  </conditionalFormatting>
  <conditionalFormatting sqref="X7">
    <cfRule type="cellIs" priority="1537" stopIfTrue="1" operator="between">
      <formula>1</formula>
      <formula>24</formula>
    </cfRule>
  </conditionalFormatting>
  <conditionalFormatting sqref="X7">
    <cfRule type="cellIs" priority="1536" stopIfTrue="1" operator="between">
      <formula>1</formula>
      <formula>24</formula>
    </cfRule>
  </conditionalFormatting>
  <conditionalFormatting sqref="X7">
    <cfRule type="cellIs" priority="1535" stopIfTrue="1" operator="between">
      <formula>1</formula>
      <formula>24</formula>
    </cfRule>
  </conditionalFormatting>
  <conditionalFormatting sqref="X7">
    <cfRule type="cellIs" priority="1534" stopIfTrue="1" operator="between">
      <formula>1</formula>
      <formula>24</formula>
    </cfRule>
  </conditionalFormatting>
  <conditionalFormatting sqref="X7">
    <cfRule type="cellIs" priority="1533" stopIfTrue="1" operator="between">
      <formula>1</formula>
      <formula>24</formula>
    </cfRule>
  </conditionalFormatting>
  <conditionalFormatting sqref="X7">
    <cfRule type="cellIs" priority="1532" stopIfTrue="1" operator="between">
      <formula>1</formula>
      <formula>24</formula>
    </cfRule>
  </conditionalFormatting>
  <conditionalFormatting sqref="X7">
    <cfRule type="cellIs" priority="1531" stopIfTrue="1" operator="between">
      <formula>1</formula>
      <formula>24</formula>
    </cfRule>
  </conditionalFormatting>
  <conditionalFormatting sqref="X7">
    <cfRule type="cellIs" priority="1530" stopIfTrue="1" operator="between">
      <formula>1</formula>
      <formula>24</formula>
    </cfRule>
  </conditionalFormatting>
  <conditionalFormatting sqref="X7">
    <cfRule type="cellIs" priority="1529" stopIfTrue="1" operator="between">
      <formula>1</formula>
      <formula>24</formula>
    </cfRule>
  </conditionalFormatting>
  <conditionalFormatting sqref="X7">
    <cfRule type="cellIs" priority="1528" stopIfTrue="1" operator="between">
      <formula>1</formula>
      <formula>24</formula>
    </cfRule>
  </conditionalFormatting>
  <conditionalFormatting sqref="X7">
    <cfRule type="cellIs" priority="1527" stopIfTrue="1" operator="between">
      <formula>1</formula>
      <formula>24</formula>
    </cfRule>
  </conditionalFormatting>
  <conditionalFormatting sqref="X7">
    <cfRule type="cellIs" priority="1526" stopIfTrue="1" operator="between">
      <formula>1</formula>
      <formula>24</formula>
    </cfRule>
  </conditionalFormatting>
  <conditionalFormatting sqref="X7">
    <cfRule type="cellIs" priority="1525" stopIfTrue="1" operator="between">
      <formula>1</formula>
      <formula>24</formula>
    </cfRule>
  </conditionalFormatting>
  <conditionalFormatting sqref="X7">
    <cfRule type="cellIs" priority="1524" stopIfTrue="1" operator="between">
      <formula>1</formula>
      <formula>24</formula>
    </cfRule>
  </conditionalFormatting>
  <conditionalFormatting sqref="X7">
    <cfRule type="cellIs" priority="1523" stopIfTrue="1" operator="between">
      <formula>1</formula>
      <formula>24</formula>
    </cfRule>
  </conditionalFormatting>
  <conditionalFormatting sqref="X7">
    <cfRule type="cellIs" priority="1522" stopIfTrue="1" operator="between">
      <formula>1</formula>
      <formula>24</formula>
    </cfRule>
  </conditionalFormatting>
  <conditionalFormatting sqref="X7">
    <cfRule type="cellIs" priority="1521" stopIfTrue="1" operator="between">
      <formula>1</formula>
      <formula>24</formula>
    </cfRule>
  </conditionalFormatting>
  <conditionalFormatting sqref="X7">
    <cfRule type="cellIs" priority="1520" stopIfTrue="1" operator="between">
      <formula>1</formula>
      <formula>24</formula>
    </cfRule>
  </conditionalFormatting>
  <conditionalFormatting sqref="X7">
    <cfRule type="cellIs" priority="1519" stopIfTrue="1" operator="between">
      <formula>1</formula>
      <formula>24</formula>
    </cfRule>
  </conditionalFormatting>
  <conditionalFormatting sqref="X7">
    <cfRule type="cellIs" priority="1518" stopIfTrue="1" operator="between">
      <formula>1</formula>
      <formula>24</formula>
    </cfRule>
  </conditionalFormatting>
  <conditionalFormatting sqref="X7">
    <cfRule type="cellIs" priority="1517" stopIfTrue="1" operator="between">
      <formula>1</formula>
      <formula>24</formula>
    </cfRule>
  </conditionalFormatting>
  <conditionalFormatting sqref="X7">
    <cfRule type="cellIs" priority="1516" stopIfTrue="1" operator="between">
      <formula>1</formula>
      <formula>24</formula>
    </cfRule>
  </conditionalFormatting>
  <conditionalFormatting sqref="X7">
    <cfRule type="cellIs" priority="1515" stopIfTrue="1" operator="between">
      <formula>1</formula>
      <formula>24</formula>
    </cfRule>
  </conditionalFormatting>
  <conditionalFormatting sqref="X7">
    <cfRule type="cellIs" priority="1514" stopIfTrue="1" operator="between">
      <formula>1</formula>
      <formula>24</formula>
    </cfRule>
  </conditionalFormatting>
  <conditionalFormatting sqref="X7">
    <cfRule type="cellIs" priority="1513" stopIfTrue="1" operator="between">
      <formula>1</formula>
      <formula>24</formula>
    </cfRule>
  </conditionalFormatting>
  <conditionalFormatting sqref="X7">
    <cfRule type="cellIs" priority="1512" stopIfTrue="1" operator="between">
      <formula>1</formula>
      <formula>24</formula>
    </cfRule>
  </conditionalFormatting>
  <conditionalFormatting sqref="X7">
    <cfRule type="cellIs" priority="1511" stopIfTrue="1" operator="between">
      <formula>1</formula>
      <formula>24</formula>
    </cfRule>
  </conditionalFormatting>
  <conditionalFormatting sqref="X7">
    <cfRule type="cellIs" priority="1510" stopIfTrue="1" operator="between">
      <formula>1</formula>
      <formula>24</formula>
    </cfRule>
  </conditionalFormatting>
  <conditionalFormatting sqref="X7">
    <cfRule type="cellIs" priority="1509" stopIfTrue="1" operator="between">
      <formula>1</formula>
      <formula>24</formula>
    </cfRule>
  </conditionalFormatting>
  <conditionalFormatting sqref="X7">
    <cfRule type="cellIs" priority="1508" stopIfTrue="1" operator="between">
      <formula>1</formula>
      <formula>24</formula>
    </cfRule>
  </conditionalFormatting>
  <conditionalFormatting sqref="X7">
    <cfRule type="cellIs" priority="1507" stopIfTrue="1" operator="between">
      <formula>1</formula>
      <formula>24</formula>
    </cfRule>
  </conditionalFormatting>
  <conditionalFormatting sqref="X7">
    <cfRule type="cellIs" priority="1506" stopIfTrue="1" operator="between">
      <formula>1</formula>
      <formula>24</formula>
    </cfRule>
  </conditionalFormatting>
  <conditionalFormatting sqref="T7:W7 Y7:Z7">
    <cfRule type="cellIs" priority="1505" stopIfTrue="1" operator="between">
      <formula>1</formula>
      <formula>24</formula>
    </cfRule>
  </conditionalFormatting>
  <conditionalFormatting sqref="X7">
    <cfRule type="cellIs" priority="1504" stopIfTrue="1" operator="between">
      <formula>1</formula>
      <formula>24</formula>
    </cfRule>
  </conditionalFormatting>
  <conditionalFormatting sqref="X7">
    <cfRule type="cellIs" priority="1503" stopIfTrue="1" operator="between">
      <formula>1</formula>
      <formula>24</formula>
    </cfRule>
  </conditionalFormatting>
  <conditionalFormatting sqref="X7">
    <cfRule type="cellIs" priority="1502" stopIfTrue="1" operator="between">
      <formula>1</formula>
      <formula>24</formula>
    </cfRule>
  </conditionalFormatting>
  <conditionalFormatting sqref="X7">
    <cfRule type="cellIs" priority="1501" stopIfTrue="1" operator="between">
      <formula>1</formula>
      <formula>24</formula>
    </cfRule>
  </conditionalFormatting>
  <conditionalFormatting sqref="X7">
    <cfRule type="cellIs" priority="1500" stopIfTrue="1" operator="between">
      <formula>1</formula>
      <formula>24</formula>
    </cfRule>
  </conditionalFormatting>
  <conditionalFormatting sqref="X7">
    <cfRule type="cellIs" priority="1499" stopIfTrue="1" operator="between">
      <formula>1</formula>
      <formula>24</formula>
    </cfRule>
  </conditionalFormatting>
  <conditionalFormatting sqref="X7">
    <cfRule type="cellIs" priority="1498" stopIfTrue="1" operator="between">
      <formula>1</formula>
      <formula>24</formula>
    </cfRule>
  </conditionalFormatting>
  <conditionalFormatting sqref="X7">
    <cfRule type="cellIs" priority="1497" stopIfTrue="1" operator="between">
      <formula>1</formula>
      <formula>24</formula>
    </cfRule>
  </conditionalFormatting>
  <conditionalFormatting sqref="X7">
    <cfRule type="cellIs" priority="1496" stopIfTrue="1" operator="between">
      <formula>1</formula>
      <formula>24</formula>
    </cfRule>
  </conditionalFormatting>
  <conditionalFormatting sqref="X7">
    <cfRule type="cellIs" priority="1495" stopIfTrue="1" operator="between">
      <formula>1</formula>
      <formula>24</formula>
    </cfRule>
  </conditionalFormatting>
  <conditionalFormatting sqref="X7">
    <cfRule type="cellIs" priority="1494" stopIfTrue="1" operator="between">
      <formula>1</formula>
      <formula>24</formula>
    </cfRule>
  </conditionalFormatting>
  <conditionalFormatting sqref="X7">
    <cfRule type="cellIs" priority="1493" stopIfTrue="1" operator="between">
      <formula>1</formula>
      <formula>24</formula>
    </cfRule>
  </conditionalFormatting>
  <conditionalFormatting sqref="X7">
    <cfRule type="cellIs" priority="1492" stopIfTrue="1" operator="between">
      <formula>1</formula>
      <formula>24</formula>
    </cfRule>
  </conditionalFormatting>
  <conditionalFormatting sqref="X7">
    <cfRule type="cellIs" priority="1491" stopIfTrue="1" operator="between">
      <formula>1</formula>
      <formula>24</formula>
    </cfRule>
  </conditionalFormatting>
  <conditionalFormatting sqref="X7">
    <cfRule type="cellIs" priority="1490" stopIfTrue="1" operator="between">
      <formula>1</formula>
      <formula>24</formula>
    </cfRule>
  </conditionalFormatting>
  <conditionalFormatting sqref="X7">
    <cfRule type="cellIs" priority="1489" stopIfTrue="1" operator="between">
      <formula>1</formula>
      <formula>24</formula>
    </cfRule>
  </conditionalFormatting>
  <conditionalFormatting sqref="X7">
    <cfRule type="cellIs" priority="1488" stopIfTrue="1" operator="between">
      <formula>1</formula>
      <formula>24</formula>
    </cfRule>
  </conditionalFormatting>
  <conditionalFormatting sqref="X7">
    <cfRule type="cellIs" priority="1487" stopIfTrue="1" operator="between">
      <formula>1</formula>
      <formula>24</formula>
    </cfRule>
  </conditionalFormatting>
  <conditionalFormatting sqref="X7">
    <cfRule type="cellIs" priority="1486" stopIfTrue="1" operator="between">
      <formula>1</formula>
      <formula>24</formula>
    </cfRule>
  </conditionalFormatting>
  <conditionalFormatting sqref="X7">
    <cfRule type="cellIs" priority="1485" stopIfTrue="1" operator="between">
      <formula>1</formula>
      <formula>24</formula>
    </cfRule>
  </conditionalFormatting>
  <conditionalFormatting sqref="X7">
    <cfRule type="cellIs" priority="1484" stopIfTrue="1" operator="between">
      <formula>1</formula>
      <formula>24</formula>
    </cfRule>
  </conditionalFormatting>
  <conditionalFormatting sqref="X7">
    <cfRule type="cellIs" priority="1483" stopIfTrue="1" operator="between">
      <formula>1</formula>
      <formula>24</formula>
    </cfRule>
  </conditionalFormatting>
  <conditionalFormatting sqref="X7">
    <cfRule type="cellIs" priority="1482" stopIfTrue="1" operator="between">
      <formula>1</formula>
      <formula>24</formula>
    </cfRule>
  </conditionalFormatting>
  <conditionalFormatting sqref="X7">
    <cfRule type="cellIs" priority="1481" stopIfTrue="1" operator="between">
      <formula>1</formula>
      <formula>24</formula>
    </cfRule>
  </conditionalFormatting>
  <conditionalFormatting sqref="X7">
    <cfRule type="cellIs" priority="1480" stopIfTrue="1" operator="between">
      <formula>1</formula>
      <formula>24</formula>
    </cfRule>
  </conditionalFormatting>
  <conditionalFormatting sqref="X7">
    <cfRule type="cellIs" priority="1479" stopIfTrue="1" operator="between">
      <formula>1</formula>
      <formula>24</formula>
    </cfRule>
  </conditionalFormatting>
  <conditionalFormatting sqref="X7">
    <cfRule type="cellIs" priority="1478" stopIfTrue="1" operator="between">
      <formula>1</formula>
      <formula>24</formula>
    </cfRule>
  </conditionalFormatting>
  <conditionalFormatting sqref="X7">
    <cfRule type="cellIs" priority="1477" stopIfTrue="1" operator="between">
      <formula>1</formula>
      <formula>24</formula>
    </cfRule>
  </conditionalFormatting>
  <conditionalFormatting sqref="X7">
    <cfRule type="cellIs" priority="1476" stopIfTrue="1" operator="between">
      <formula>1</formula>
      <formula>24</formula>
    </cfRule>
  </conditionalFormatting>
  <conditionalFormatting sqref="X7">
    <cfRule type="cellIs" priority="1475" stopIfTrue="1" operator="between">
      <formula>1</formula>
      <formula>24</formula>
    </cfRule>
  </conditionalFormatting>
  <conditionalFormatting sqref="X7">
    <cfRule type="cellIs" priority="1474" stopIfTrue="1" operator="between">
      <formula>1</formula>
      <formula>24</formula>
    </cfRule>
  </conditionalFormatting>
  <conditionalFormatting sqref="X7">
    <cfRule type="cellIs" priority="1473" stopIfTrue="1" operator="between">
      <formula>1</formula>
      <formula>24</formula>
    </cfRule>
  </conditionalFormatting>
  <conditionalFormatting sqref="X7">
    <cfRule type="cellIs" priority="1472" stopIfTrue="1" operator="between">
      <formula>1</formula>
      <formula>24</formula>
    </cfRule>
  </conditionalFormatting>
  <conditionalFormatting sqref="X7">
    <cfRule type="cellIs" priority="1471" stopIfTrue="1" operator="between">
      <formula>1</formula>
      <formula>24</formula>
    </cfRule>
  </conditionalFormatting>
  <conditionalFormatting sqref="X7">
    <cfRule type="cellIs" priority="1470" stopIfTrue="1" operator="between">
      <formula>1</formula>
      <formula>24</formula>
    </cfRule>
  </conditionalFormatting>
  <conditionalFormatting sqref="X7">
    <cfRule type="cellIs" priority="1469" stopIfTrue="1" operator="between">
      <formula>1</formula>
      <formula>24</formula>
    </cfRule>
  </conditionalFormatting>
  <conditionalFormatting sqref="X7">
    <cfRule type="cellIs" priority="1468" stopIfTrue="1" operator="between">
      <formula>1</formula>
      <formula>24</formula>
    </cfRule>
  </conditionalFormatting>
  <conditionalFormatting sqref="X7">
    <cfRule type="cellIs" priority="1467" stopIfTrue="1" operator="between">
      <formula>1</formula>
      <formula>24</formula>
    </cfRule>
  </conditionalFormatting>
  <conditionalFormatting sqref="X7">
    <cfRule type="cellIs" priority="1466" stopIfTrue="1" operator="between">
      <formula>1</formula>
      <formula>24</formula>
    </cfRule>
  </conditionalFormatting>
  <conditionalFormatting sqref="X7">
    <cfRule type="cellIs" priority="1465" stopIfTrue="1" operator="between">
      <formula>1</formula>
      <formula>24</formula>
    </cfRule>
  </conditionalFormatting>
  <conditionalFormatting sqref="X7">
    <cfRule type="cellIs" priority="1464" stopIfTrue="1" operator="between">
      <formula>1</formula>
      <formula>24</formula>
    </cfRule>
  </conditionalFormatting>
  <conditionalFormatting sqref="X7">
    <cfRule type="cellIs" priority="1463" stopIfTrue="1" operator="between">
      <formula>1</formula>
      <formula>24</formula>
    </cfRule>
  </conditionalFormatting>
  <conditionalFormatting sqref="X7">
    <cfRule type="cellIs" priority="1462" stopIfTrue="1" operator="between">
      <formula>1</formula>
      <formula>24</formula>
    </cfRule>
  </conditionalFormatting>
  <conditionalFormatting sqref="X7">
    <cfRule type="cellIs" priority="1461" stopIfTrue="1" operator="between">
      <formula>1</formula>
      <formula>24</formula>
    </cfRule>
  </conditionalFormatting>
  <conditionalFormatting sqref="X7">
    <cfRule type="cellIs" priority="1460" stopIfTrue="1" operator="between">
      <formula>1</formula>
      <formula>24</formula>
    </cfRule>
  </conditionalFormatting>
  <conditionalFormatting sqref="X7">
    <cfRule type="cellIs" priority="1459" stopIfTrue="1" operator="between">
      <formula>1</formula>
      <formula>24</formula>
    </cfRule>
  </conditionalFormatting>
  <conditionalFormatting sqref="X7">
    <cfRule type="cellIs" priority="1458" stopIfTrue="1" operator="between">
      <formula>1</formula>
      <formula>24</formula>
    </cfRule>
  </conditionalFormatting>
  <conditionalFormatting sqref="X7">
    <cfRule type="cellIs" priority="1457" stopIfTrue="1" operator="between">
      <formula>1</formula>
      <formula>24</formula>
    </cfRule>
  </conditionalFormatting>
  <conditionalFormatting sqref="X7">
    <cfRule type="cellIs" priority="1456" stopIfTrue="1" operator="between">
      <formula>1</formula>
      <formula>24</formula>
    </cfRule>
  </conditionalFormatting>
  <conditionalFormatting sqref="X7">
    <cfRule type="cellIs" priority="1455" stopIfTrue="1" operator="between">
      <formula>1</formula>
      <formula>24</formula>
    </cfRule>
  </conditionalFormatting>
  <conditionalFormatting sqref="X7">
    <cfRule type="cellIs" priority="1454" stopIfTrue="1" operator="between">
      <formula>1</formula>
      <formula>24</formula>
    </cfRule>
  </conditionalFormatting>
  <conditionalFormatting sqref="X7">
    <cfRule type="cellIs" priority="1453" stopIfTrue="1" operator="between">
      <formula>1</formula>
      <formula>24</formula>
    </cfRule>
  </conditionalFormatting>
  <conditionalFormatting sqref="X7">
    <cfRule type="cellIs" priority="1452" stopIfTrue="1" operator="between">
      <formula>1</formula>
      <formula>24</formula>
    </cfRule>
  </conditionalFormatting>
  <conditionalFormatting sqref="X7">
    <cfRule type="cellIs" priority="1451" stopIfTrue="1" operator="between">
      <formula>1</formula>
      <formula>24</formula>
    </cfRule>
  </conditionalFormatting>
  <conditionalFormatting sqref="X7">
    <cfRule type="cellIs" priority="1450" stopIfTrue="1" operator="between">
      <formula>1</formula>
      <formula>24</formula>
    </cfRule>
  </conditionalFormatting>
  <conditionalFormatting sqref="X7">
    <cfRule type="cellIs" priority="1449" stopIfTrue="1" operator="between">
      <formula>1</formula>
      <formula>24</formula>
    </cfRule>
  </conditionalFormatting>
  <conditionalFormatting sqref="X7">
    <cfRule type="cellIs" priority="1448" stopIfTrue="1" operator="between">
      <formula>1</formula>
      <formula>24</formula>
    </cfRule>
  </conditionalFormatting>
  <conditionalFormatting sqref="X7">
    <cfRule type="cellIs" priority="1447" stopIfTrue="1" operator="between">
      <formula>1</formula>
      <formula>24</formula>
    </cfRule>
  </conditionalFormatting>
  <conditionalFormatting sqref="X7">
    <cfRule type="cellIs" priority="1446" stopIfTrue="1" operator="between">
      <formula>1</formula>
      <formula>24</formula>
    </cfRule>
  </conditionalFormatting>
  <conditionalFormatting sqref="X7">
    <cfRule type="cellIs" priority="1445" stopIfTrue="1" operator="between">
      <formula>1</formula>
      <formula>24</formula>
    </cfRule>
  </conditionalFormatting>
  <conditionalFormatting sqref="X7">
    <cfRule type="cellIs" priority="1444" stopIfTrue="1" operator="between">
      <formula>1</formula>
      <formula>24</formula>
    </cfRule>
  </conditionalFormatting>
  <conditionalFormatting sqref="X7">
    <cfRule type="cellIs" priority="1443" stopIfTrue="1" operator="between">
      <formula>1</formula>
      <formula>24</formula>
    </cfRule>
  </conditionalFormatting>
  <conditionalFormatting sqref="X7">
    <cfRule type="cellIs" priority="1442" stopIfTrue="1" operator="between">
      <formula>1</formula>
      <formula>24</formula>
    </cfRule>
  </conditionalFormatting>
  <conditionalFormatting sqref="X7">
    <cfRule type="cellIs" priority="1441" stopIfTrue="1" operator="between">
      <formula>1</formula>
      <formula>24</formula>
    </cfRule>
  </conditionalFormatting>
  <conditionalFormatting sqref="X7">
    <cfRule type="cellIs" priority="1440" stopIfTrue="1" operator="between">
      <formula>1</formula>
      <formula>24</formula>
    </cfRule>
  </conditionalFormatting>
  <conditionalFormatting sqref="X7">
    <cfRule type="cellIs" priority="1439" stopIfTrue="1" operator="between">
      <formula>1</formula>
      <formula>24</formula>
    </cfRule>
  </conditionalFormatting>
  <conditionalFormatting sqref="X7">
    <cfRule type="cellIs" priority="1438" stopIfTrue="1" operator="between">
      <formula>1</formula>
      <formula>24</formula>
    </cfRule>
  </conditionalFormatting>
  <conditionalFormatting sqref="X7">
    <cfRule type="cellIs" priority="1437" stopIfTrue="1" operator="between">
      <formula>1</formula>
      <formula>24</formula>
    </cfRule>
  </conditionalFormatting>
  <conditionalFormatting sqref="X7">
    <cfRule type="cellIs" priority="1436" stopIfTrue="1" operator="between">
      <formula>1</formula>
      <formula>24</formula>
    </cfRule>
  </conditionalFormatting>
  <conditionalFormatting sqref="X7">
    <cfRule type="cellIs" priority="1435" stopIfTrue="1" operator="between">
      <formula>1</formula>
      <formula>24</formula>
    </cfRule>
  </conditionalFormatting>
  <conditionalFormatting sqref="X7">
    <cfRule type="cellIs" priority="1434" stopIfTrue="1" operator="between">
      <formula>1</formula>
      <formula>24</formula>
    </cfRule>
  </conditionalFormatting>
  <conditionalFormatting sqref="X7">
    <cfRule type="cellIs" priority="1433" stopIfTrue="1" operator="between">
      <formula>1</formula>
      <formula>24</formula>
    </cfRule>
  </conditionalFormatting>
  <conditionalFormatting sqref="X7">
    <cfRule type="cellIs" priority="1432" stopIfTrue="1" operator="between">
      <formula>1</formula>
      <formula>24</formula>
    </cfRule>
  </conditionalFormatting>
  <conditionalFormatting sqref="X7">
    <cfRule type="cellIs" priority="1431" stopIfTrue="1" operator="between">
      <formula>1</formula>
      <formula>24</formula>
    </cfRule>
  </conditionalFormatting>
  <conditionalFormatting sqref="X7">
    <cfRule type="cellIs" priority="1430" stopIfTrue="1" operator="between">
      <formula>1</formula>
      <formula>24</formula>
    </cfRule>
  </conditionalFormatting>
  <conditionalFormatting sqref="X7">
    <cfRule type="cellIs" priority="1429" stopIfTrue="1" operator="between">
      <formula>1</formula>
      <formula>24</formula>
    </cfRule>
  </conditionalFormatting>
  <conditionalFormatting sqref="X7">
    <cfRule type="cellIs" priority="1428" stopIfTrue="1" operator="between">
      <formula>1</formula>
      <formula>24</formula>
    </cfRule>
  </conditionalFormatting>
  <conditionalFormatting sqref="X7">
    <cfRule type="cellIs" priority="1427" stopIfTrue="1" operator="between">
      <formula>1</formula>
      <formula>24</formula>
    </cfRule>
  </conditionalFormatting>
  <conditionalFormatting sqref="X7">
    <cfRule type="cellIs" priority="1426" stopIfTrue="1" operator="between">
      <formula>1</formula>
      <formula>24</formula>
    </cfRule>
  </conditionalFormatting>
  <conditionalFormatting sqref="X7">
    <cfRule type="cellIs" priority="1425" stopIfTrue="1" operator="between">
      <formula>1</formula>
      <formula>24</formula>
    </cfRule>
  </conditionalFormatting>
  <conditionalFormatting sqref="X7">
    <cfRule type="cellIs" priority="1424" stopIfTrue="1" operator="between">
      <formula>1</formula>
      <formula>24</formula>
    </cfRule>
  </conditionalFormatting>
  <conditionalFormatting sqref="X7">
    <cfRule type="cellIs" priority="1423" stopIfTrue="1" operator="between">
      <formula>1</formula>
      <formula>24</formula>
    </cfRule>
  </conditionalFormatting>
  <conditionalFormatting sqref="X7">
    <cfRule type="cellIs" priority="1422" stopIfTrue="1" operator="between">
      <formula>1</formula>
      <formula>24</formula>
    </cfRule>
  </conditionalFormatting>
  <conditionalFormatting sqref="X7">
    <cfRule type="cellIs" priority="1421" stopIfTrue="1" operator="between">
      <formula>1</formula>
      <formula>24</formula>
    </cfRule>
  </conditionalFormatting>
  <conditionalFormatting sqref="X7">
    <cfRule type="cellIs" priority="1420" stopIfTrue="1" operator="between">
      <formula>1</formula>
      <formula>24</formula>
    </cfRule>
  </conditionalFormatting>
  <conditionalFormatting sqref="X7">
    <cfRule type="cellIs" priority="1419" stopIfTrue="1" operator="between">
      <formula>1</formula>
      <formula>24</formula>
    </cfRule>
  </conditionalFormatting>
  <conditionalFormatting sqref="X7">
    <cfRule type="cellIs" priority="1418" stopIfTrue="1" operator="between">
      <formula>1</formula>
      <formula>24</formula>
    </cfRule>
  </conditionalFormatting>
  <conditionalFormatting sqref="X7">
    <cfRule type="cellIs" priority="1417" stopIfTrue="1" operator="between">
      <formula>1</formula>
      <formula>24</formula>
    </cfRule>
  </conditionalFormatting>
  <conditionalFormatting sqref="X7">
    <cfRule type="cellIs" priority="1416" stopIfTrue="1" operator="between">
      <formula>1</formula>
      <formula>24</formula>
    </cfRule>
  </conditionalFormatting>
  <conditionalFormatting sqref="X7">
    <cfRule type="cellIs" priority="1415" stopIfTrue="1" operator="between">
      <formula>1</formula>
      <formula>24</formula>
    </cfRule>
  </conditionalFormatting>
  <conditionalFormatting sqref="X7">
    <cfRule type="cellIs" priority="1414" stopIfTrue="1" operator="between">
      <formula>1</formula>
      <formula>24</formula>
    </cfRule>
  </conditionalFormatting>
  <conditionalFormatting sqref="X7">
    <cfRule type="cellIs" priority="1413" stopIfTrue="1" operator="between">
      <formula>1</formula>
      <formula>24</formula>
    </cfRule>
  </conditionalFormatting>
  <conditionalFormatting sqref="X7">
    <cfRule type="cellIs" priority="1412" stopIfTrue="1" operator="between">
      <formula>1</formula>
      <formula>24</formula>
    </cfRule>
  </conditionalFormatting>
  <conditionalFormatting sqref="X7">
    <cfRule type="cellIs" priority="1411" stopIfTrue="1" operator="between">
      <formula>1</formula>
      <formula>24</formula>
    </cfRule>
  </conditionalFormatting>
  <conditionalFormatting sqref="X7">
    <cfRule type="cellIs" priority="1410" stopIfTrue="1" operator="between">
      <formula>1</formula>
      <formula>24</formula>
    </cfRule>
  </conditionalFormatting>
  <conditionalFormatting sqref="X7">
    <cfRule type="cellIs" priority="1409" stopIfTrue="1" operator="between">
      <formula>1</formula>
      <formula>24</formula>
    </cfRule>
  </conditionalFormatting>
  <conditionalFormatting sqref="X7">
    <cfRule type="cellIs" priority="1408" stopIfTrue="1" operator="between">
      <formula>1</formula>
      <formula>24</formula>
    </cfRule>
  </conditionalFormatting>
  <conditionalFormatting sqref="X7">
    <cfRule type="cellIs" priority="1407" stopIfTrue="1" operator="between">
      <formula>1</formula>
      <formula>24</formula>
    </cfRule>
  </conditionalFormatting>
  <conditionalFormatting sqref="X7">
    <cfRule type="cellIs" priority="1406" stopIfTrue="1" operator="between">
      <formula>1</formula>
      <formula>24</formula>
    </cfRule>
  </conditionalFormatting>
  <conditionalFormatting sqref="X7">
    <cfRule type="cellIs" priority="1405" stopIfTrue="1" operator="between">
      <formula>1</formula>
      <formula>24</formula>
    </cfRule>
  </conditionalFormatting>
  <conditionalFormatting sqref="X7">
    <cfRule type="cellIs" priority="1404" stopIfTrue="1" operator="between">
      <formula>1</formula>
      <formula>24</formula>
    </cfRule>
  </conditionalFormatting>
  <conditionalFormatting sqref="X7">
    <cfRule type="cellIs" priority="1403" stopIfTrue="1" operator="between">
      <formula>1</formula>
      <formula>24</formula>
    </cfRule>
  </conditionalFormatting>
  <conditionalFormatting sqref="X7">
    <cfRule type="cellIs" priority="1402" stopIfTrue="1" operator="between">
      <formula>1</formula>
      <formula>24</formula>
    </cfRule>
  </conditionalFormatting>
  <conditionalFormatting sqref="X7">
    <cfRule type="cellIs" priority="1401" stopIfTrue="1" operator="between">
      <formula>1</formula>
      <formula>24</formula>
    </cfRule>
  </conditionalFormatting>
  <conditionalFormatting sqref="X7">
    <cfRule type="cellIs" priority="1400" stopIfTrue="1" operator="between">
      <formula>1</formula>
      <formula>24</formula>
    </cfRule>
  </conditionalFormatting>
  <conditionalFormatting sqref="X7">
    <cfRule type="cellIs" priority="1399" stopIfTrue="1" operator="between">
      <formula>1</formula>
      <formula>24</formula>
    </cfRule>
  </conditionalFormatting>
  <conditionalFormatting sqref="X7">
    <cfRule type="cellIs" priority="1398" stopIfTrue="1" operator="between">
      <formula>1</formula>
      <formula>24</formula>
    </cfRule>
  </conditionalFormatting>
  <conditionalFormatting sqref="X7">
    <cfRule type="cellIs" priority="1397" stopIfTrue="1" operator="between">
      <formula>1</formula>
      <formula>24</formula>
    </cfRule>
  </conditionalFormatting>
  <conditionalFormatting sqref="X7">
    <cfRule type="cellIs" priority="1396" stopIfTrue="1" operator="between">
      <formula>1</formula>
      <formula>24</formula>
    </cfRule>
  </conditionalFormatting>
  <conditionalFormatting sqref="X7">
    <cfRule type="cellIs" priority="1395" stopIfTrue="1" operator="between">
      <formula>1</formula>
      <formula>24</formula>
    </cfRule>
  </conditionalFormatting>
  <conditionalFormatting sqref="X7">
    <cfRule type="cellIs" priority="1394" stopIfTrue="1" operator="between">
      <formula>1</formula>
      <formula>24</formula>
    </cfRule>
  </conditionalFormatting>
  <conditionalFormatting sqref="X7">
    <cfRule type="cellIs" priority="1393" stopIfTrue="1" operator="between">
      <formula>1</formula>
      <formula>24</formula>
    </cfRule>
  </conditionalFormatting>
  <conditionalFormatting sqref="X7">
    <cfRule type="cellIs" priority="1392" stopIfTrue="1" operator="between">
      <formula>1</formula>
      <formula>24</formula>
    </cfRule>
  </conditionalFormatting>
  <conditionalFormatting sqref="X7">
    <cfRule type="cellIs" priority="1391" stopIfTrue="1" operator="between">
      <formula>1</formula>
      <formula>24</formula>
    </cfRule>
  </conditionalFormatting>
  <conditionalFormatting sqref="X7">
    <cfRule type="cellIs" priority="1390" stopIfTrue="1" operator="between">
      <formula>1</formula>
      <formula>24</formula>
    </cfRule>
  </conditionalFormatting>
  <conditionalFormatting sqref="X7">
    <cfRule type="cellIs" priority="1389" stopIfTrue="1" operator="between">
      <formula>1</formula>
      <formula>24</formula>
    </cfRule>
  </conditionalFormatting>
  <conditionalFormatting sqref="X7">
    <cfRule type="cellIs" priority="1388" stopIfTrue="1" operator="between">
      <formula>1</formula>
      <formula>24</formula>
    </cfRule>
  </conditionalFormatting>
  <conditionalFormatting sqref="X7">
    <cfRule type="cellIs" priority="1387" stopIfTrue="1" operator="between">
      <formula>1</formula>
      <formula>24</formula>
    </cfRule>
  </conditionalFormatting>
  <conditionalFormatting sqref="X7">
    <cfRule type="cellIs" priority="1386" stopIfTrue="1" operator="between">
      <formula>1</formula>
      <formula>24</formula>
    </cfRule>
  </conditionalFormatting>
  <conditionalFormatting sqref="X7">
    <cfRule type="cellIs" priority="1385" stopIfTrue="1" operator="between">
      <formula>1</formula>
      <formula>24</formula>
    </cfRule>
  </conditionalFormatting>
  <conditionalFormatting sqref="X7">
    <cfRule type="cellIs" priority="1384" stopIfTrue="1" operator="between">
      <formula>1</formula>
      <formula>24</formula>
    </cfRule>
  </conditionalFormatting>
  <conditionalFormatting sqref="X7">
    <cfRule type="cellIs" priority="1383" stopIfTrue="1" operator="between">
      <formula>1</formula>
      <formula>24</formula>
    </cfRule>
  </conditionalFormatting>
  <conditionalFormatting sqref="X7">
    <cfRule type="cellIs" priority="1382" stopIfTrue="1" operator="between">
      <formula>1</formula>
      <formula>24</formula>
    </cfRule>
  </conditionalFormatting>
  <conditionalFormatting sqref="X7">
    <cfRule type="cellIs" priority="1381" stopIfTrue="1" operator="between">
      <formula>1</formula>
      <formula>24</formula>
    </cfRule>
  </conditionalFormatting>
  <conditionalFormatting sqref="X7">
    <cfRule type="cellIs" priority="1380" stopIfTrue="1" operator="between">
      <formula>1</formula>
      <formula>24</formula>
    </cfRule>
  </conditionalFormatting>
  <conditionalFormatting sqref="X7">
    <cfRule type="cellIs" priority="1379" stopIfTrue="1" operator="between">
      <formula>1</formula>
      <formula>24</formula>
    </cfRule>
  </conditionalFormatting>
  <conditionalFormatting sqref="X7">
    <cfRule type="cellIs" priority="1378" stopIfTrue="1" operator="between">
      <formula>1</formula>
      <formula>24</formula>
    </cfRule>
  </conditionalFormatting>
  <conditionalFormatting sqref="X7">
    <cfRule type="cellIs" priority="1377" stopIfTrue="1" operator="between">
      <formula>1</formula>
      <formula>24</formula>
    </cfRule>
  </conditionalFormatting>
  <conditionalFormatting sqref="X7">
    <cfRule type="cellIs" priority="1376" stopIfTrue="1" operator="between">
      <formula>1</formula>
      <formula>24</formula>
    </cfRule>
  </conditionalFormatting>
  <conditionalFormatting sqref="X7">
    <cfRule type="cellIs" priority="1375" stopIfTrue="1" operator="between">
      <formula>1</formula>
      <formula>24</formula>
    </cfRule>
  </conditionalFormatting>
  <conditionalFormatting sqref="X7">
    <cfRule type="cellIs" priority="1374" stopIfTrue="1" operator="between">
      <formula>1</formula>
      <formula>24</formula>
    </cfRule>
  </conditionalFormatting>
  <conditionalFormatting sqref="X7">
    <cfRule type="cellIs" priority="1373" stopIfTrue="1" operator="between">
      <formula>1</formula>
      <formula>24</formula>
    </cfRule>
  </conditionalFormatting>
  <conditionalFormatting sqref="X7">
    <cfRule type="cellIs" priority="1372" stopIfTrue="1" operator="between">
      <formula>1</formula>
      <formula>24</formula>
    </cfRule>
  </conditionalFormatting>
  <conditionalFormatting sqref="X7">
    <cfRule type="cellIs" priority="1371" stopIfTrue="1" operator="between">
      <formula>1</formula>
      <formula>24</formula>
    </cfRule>
  </conditionalFormatting>
  <conditionalFormatting sqref="X7">
    <cfRule type="cellIs" priority="1370" stopIfTrue="1" operator="between">
      <formula>1</formula>
      <formula>24</formula>
    </cfRule>
  </conditionalFormatting>
  <conditionalFormatting sqref="X7">
    <cfRule type="cellIs" priority="1369" stopIfTrue="1" operator="between">
      <formula>1</formula>
      <formula>24</formula>
    </cfRule>
  </conditionalFormatting>
  <conditionalFormatting sqref="X7">
    <cfRule type="cellIs" priority="1368" stopIfTrue="1" operator="between">
      <formula>1</formula>
      <formula>24</formula>
    </cfRule>
  </conditionalFormatting>
  <conditionalFormatting sqref="X7">
    <cfRule type="cellIs" priority="1367" stopIfTrue="1" operator="between">
      <formula>1</formula>
      <formula>24</formula>
    </cfRule>
  </conditionalFormatting>
  <conditionalFormatting sqref="X7">
    <cfRule type="cellIs" priority="1366" stopIfTrue="1" operator="between">
      <formula>1</formula>
      <formula>24</formula>
    </cfRule>
  </conditionalFormatting>
  <conditionalFormatting sqref="X7">
    <cfRule type="cellIs" priority="1365" stopIfTrue="1" operator="between">
      <formula>1</formula>
      <formula>24</formula>
    </cfRule>
  </conditionalFormatting>
  <conditionalFormatting sqref="X7">
    <cfRule type="cellIs" priority="1364" stopIfTrue="1" operator="between">
      <formula>1</formula>
      <formula>24</formula>
    </cfRule>
  </conditionalFormatting>
  <conditionalFormatting sqref="X7">
    <cfRule type="cellIs" priority="1363" stopIfTrue="1" operator="between">
      <formula>1</formula>
      <formula>24</formula>
    </cfRule>
  </conditionalFormatting>
  <conditionalFormatting sqref="X7">
    <cfRule type="cellIs" priority="1362" stopIfTrue="1" operator="between">
      <formula>1</formula>
      <formula>24</formula>
    </cfRule>
  </conditionalFormatting>
  <conditionalFormatting sqref="X7">
    <cfRule type="cellIs" priority="1361" stopIfTrue="1" operator="between">
      <formula>1</formula>
      <formula>24</formula>
    </cfRule>
  </conditionalFormatting>
  <conditionalFormatting sqref="X7">
    <cfRule type="cellIs" priority="1360" stopIfTrue="1" operator="between">
      <formula>1</formula>
      <formula>24</formula>
    </cfRule>
  </conditionalFormatting>
  <conditionalFormatting sqref="X7">
    <cfRule type="cellIs" priority="1359" stopIfTrue="1" operator="between">
      <formula>1</formula>
      <formula>24</formula>
    </cfRule>
  </conditionalFormatting>
  <conditionalFormatting sqref="X7">
    <cfRule type="cellIs" priority="1358" stopIfTrue="1" operator="between">
      <formula>1</formula>
      <formula>24</formula>
    </cfRule>
  </conditionalFormatting>
  <conditionalFormatting sqref="X7">
    <cfRule type="cellIs" priority="1357" stopIfTrue="1" operator="between">
      <formula>1</formula>
      <formula>24</formula>
    </cfRule>
  </conditionalFormatting>
  <conditionalFormatting sqref="X7">
    <cfRule type="cellIs" priority="1356" stopIfTrue="1" operator="between">
      <formula>1</formula>
      <formula>24</formula>
    </cfRule>
  </conditionalFormatting>
  <conditionalFormatting sqref="X7">
    <cfRule type="cellIs" priority="1355" stopIfTrue="1" operator="between">
      <formula>1</formula>
      <formula>24</formula>
    </cfRule>
  </conditionalFormatting>
  <conditionalFormatting sqref="X7">
    <cfRule type="cellIs" priority="1354" stopIfTrue="1" operator="between">
      <formula>1</formula>
      <formula>24</formula>
    </cfRule>
  </conditionalFormatting>
  <conditionalFormatting sqref="X7">
    <cfRule type="cellIs" priority="1353" stopIfTrue="1" operator="between">
      <formula>1</formula>
      <formula>24</formula>
    </cfRule>
  </conditionalFormatting>
  <conditionalFormatting sqref="X7">
    <cfRule type="cellIs" priority="1352" stopIfTrue="1" operator="between">
      <formula>1</formula>
      <formula>24</formula>
    </cfRule>
  </conditionalFormatting>
  <conditionalFormatting sqref="X7">
    <cfRule type="cellIs" priority="1351" stopIfTrue="1" operator="between">
      <formula>1</formula>
      <formula>24</formula>
    </cfRule>
  </conditionalFormatting>
  <conditionalFormatting sqref="X7">
    <cfRule type="cellIs" priority="1350" stopIfTrue="1" operator="between">
      <formula>1</formula>
      <formula>24</formula>
    </cfRule>
  </conditionalFormatting>
  <conditionalFormatting sqref="X7">
    <cfRule type="cellIs" priority="1349" stopIfTrue="1" operator="between">
      <formula>1</formula>
      <formula>24</formula>
    </cfRule>
  </conditionalFormatting>
  <conditionalFormatting sqref="X7">
    <cfRule type="cellIs" priority="1348" stopIfTrue="1" operator="between">
      <formula>1</formula>
      <formula>24</formula>
    </cfRule>
  </conditionalFormatting>
  <conditionalFormatting sqref="X7">
    <cfRule type="cellIs" priority="1347" stopIfTrue="1" operator="between">
      <formula>1</formula>
      <formula>24</formula>
    </cfRule>
  </conditionalFormatting>
  <conditionalFormatting sqref="X7">
    <cfRule type="cellIs" priority="1346" stopIfTrue="1" operator="between">
      <formula>1</formula>
      <formula>24</formula>
    </cfRule>
  </conditionalFormatting>
  <conditionalFormatting sqref="X7">
    <cfRule type="cellIs" priority="1345" stopIfTrue="1" operator="between">
      <formula>1</formula>
      <formula>24</formula>
    </cfRule>
  </conditionalFormatting>
  <conditionalFormatting sqref="X7">
    <cfRule type="cellIs" priority="1344" stopIfTrue="1" operator="between">
      <formula>1</formula>
      <formula>24</formula>
    </cfRule>
  </conditionalFormatting>
  <conditionalFormatting sqref="X7">
    <cfRule type="cellIs" priority="1343" stopIfTrue="1" operator="between">
      <formula>1</formula>
      <formula>24</formula>
    </cfRule>
  </conditionalFormatting>
  <conditionalFormatting sqref="X7">
    <cfRule type="cellIs" priority="1342" stopIfTrue="1" operator="between">
      <formula>1</formula>
      <formula>24</formula>
    </cfRule>
  </conditionalFormatting>
  <conditionalFormatting sqref="X7">
    <cfRule type="cellIs" priority="1341" stopIfTrue="1" operator="between">
      <formula>1</formula>
      <formula>24</formula>
    </cfRule>
  </conditionalFormatting>
  <conditionalFormatting sqref="X7">
    <cfRule type="cellIs" priority="1340" stopIfTrue="1" operator="between">
      <formula>1</formula>
      <formula>24</formula>
    </cfRule>
  </conditionalFormatting>
  <conditionalFormatting sqref="X7">
    <cfRule type="cellIs" priority="1339" stopIfTrue="1" operator="between">
      <formula>1</formula>
      <formula>24</formula>
    </cfRule>
  </conditionalFormatting>
  <conditionalFormatting sqref="X7">
    <cfRule type="cellIs" priority="1338" stopIfTrue="1" operator="between">
      <formula>1</formula>
      <formula>24</formula>
    </cfRule>
  </conditionalFormatting>
  <conditionalFormatting sqref="X7">
    <cfRule type="cellIs" priority="1337" stopIfTrue="1" operator="between">
      <formula>1</formula>
      <formula>24</formula>
    </cfRule>
  </conditionalFormatting>
  <conditionalFormatting sqref="X7">
    <cfRule type="cellIs" priority="1336" stopIfTrue="1" operator="between">
      <formula>1</formula>
      <formula>24</formula>
    </cfRule>
  </conditionalFormatting>
  <conditionalFormatting sqref="X7">
    <cfRule type="cellIs" priority="1335" stopIfTrue="1" operator="between">
      <formula>1</formula>
      <formula>24</formula>
    </cfRule>
  </conditionalFormatting>
  <conditionalFormatting sqref="X7">
    <cfRule type="cellIs" priority="1334" stopIfTrue="1" operator="between">
      <formula>1</formula>
      <formula>24</formula>
    </cfRule>
  </conditionalFormatting>
  <conditionalFormatting sqref="X7">
    <cfRule type="cellIs" priority="1333" stopIfTrue="1" operator="between">
      <formula>1</formula>
      <formula>24</formula>
    </cfRule>
  </conditionalFormatting>
  <conditionalFormatting sqref="X7">
    <cfRule type="cellIs" priority="1332" stopIfTrue="1" operator="between">
      <formula>1</formula>
      <formula>24</formula>
    </cfRule>
  </conditionalFormatting>
  <conditionalFormatting sqref="X7">
    <cfRule type="cellIs" priority="1331" stopIfTrue="1" operator="between">
      <formula>1</formula>
      <formula>24</formula>
    </cfRule>
  </conditionalFormatting>
  <conditionalFormatting sqref="X7">
    <cfRule type="cellIs" priority="1330" stopIfTrue="1" operator="between">
      <formula>1</formula>
      <formula>24</formula>
    </cfRule>
  </conditionalFormatting>
  <conditionalFormatting sqref="X7">
    <cfRule type="cellIs" priority="1329" stopIfTrue="1" operator="between">
      <formula>1</formula>
      <formula>24</formula>
    </cfRule>
  </conditionalFormatting>
  <conditionalFormatting sqref="X7">
    <cfRule type="cellIs" priority="1328" stopIfTrue="1" operator="between">
      <formula>1</formula>
      <formula>24</formula>
    </cfRule>
  </conditionalFormatting>
  <conditionalFormatting sqref="X7">
    <cfRule type="cellIs" priority="1327" stopIfTrue="1" operator="between">
      <formula>1</formula>
      <formula>24</formula>
    </cfRule>
  </conditionalFormatting>
  <conditionalFormatting sqref="X7">
    <cfRule type="cellIs" priority="1326" stopIfTrue="1" operator="between">
      <formula>1</formula>
      <formula>24</formula>
    </cfRule>
  </conditionalFormatting>
  <conditionalFormatting sqref="X7">
    <cfRule type="cellIs" priority="1325" stopIfTrue="1" operator="between">
      <formula>1</formula>
      <formula>24</formula>
    </cfRule>
  </conditionalFormatting>
  <conditionalFormatting sqref="X7">
    <cfRule type="cellIs" priority="1324" stopIfTrue="1" operator="between">
      <formula>1</formula>
      <formula>24</formula>
    </cfRule>
  </conditionalFormatting>
  <conditionalFormatting sqref="X7">
    <cfRule type="cellIs" priority="1323" stopIfTrue="1" operator="between">
      <formula>1</formula>
      <formula>24</formula>
    </cfRule>
  </conditionalFormatting>
  <conditionalFormatting sqref="X7">
    <cfRule type="cellIs" priority="1322" stopIfTrue="1" operator="between">
      <formula>1</formula>
      <formula>24</formula>
    </cfRule>
  </conditionalFormatting>
  <conditionalFormatting sqref="X7">
    <cfRule type="cellIs" priority="1321" stopIfTrue="1" operator="between">
      <formula>1</formula>
      <formula>24</formula>
    </cfRule>
  </conditionalFormatting>
  <conditionalFormatting sqref="X7">
    <cfRule type="cellIs" priority="1320" stopIfTrue="1" operator="between">
      <formula>1</formula>
      <formula>24</formula>
    </cfRule>
  </conditionalFormatting>
  <conditionalFormatting sqref="X7">
    <cfRule type="cellIs" priority="1319" stopIfTrue="1" operator="between">
      <formula>1</formula>
      <formula>24</formula>
    </cfRule>
  </conditionalFormatting>
  <conditionalFormatting sqref="X7">
    <cfRule type="cellIs" priority="1318" stopIfTrue="1" operator="between">
      <formula>1</formula>
      <formula>24</formula>
    </cfRule>
  </conditionalFormatting>
  <conditionalFormatting sqref="X7">
    <cfRule type="cellIs" priority="1317" stopIfTrue="1" operator="between">
      <formula>1</formula>
      <formula>24</formula>
    </cfRule>
  </conditionalFormatting>
  <conditionalFormatting sqref="X7">
    <cfRule type="cellIs" priority="1316" stopIfTrue="1" operator="between">
      <formula>1</formula>
      <formula>24</formula>
    </cfRule>
  </conditionalFormatting>
  <conditionalFormatting sqref="X7">
    <cfRule type="cellIs" priority="1315" stopIfTrue="1" operator="between">
      <formula>1</formula>
      <formula>24</formula>
    </cfRule>
  </conditionalFormatting>
  <conditionalFormatting sqref="X7">
    <cfRule type="cellIs" priority="1314" stopIfTrue="1" operator="between">
      <formula>1</formula>
      <formula>24</formula>
    </cfRule>
  </conditionalFormatting>
  <conditionalFormatting sqref="X7">
    <cfRule type="cellIs" priority="1313" stopIfTrue="1" operator="between">
      <formula>1</formula>
      <formula>24</formula>
    </cfRule>
  </conditionalFormatting>
  <conditionalFormatting sqref="X7">
    <cfRule type="cellIs" priority="1312" stopIfTrue="1" operator="between">
      <formula>1</formula>
      <formula>24</formula>
    </cfRule>
  </conditionalFormatting>
  <conditionalFormatting sqref="X7">
    <cfRule type="cellIs" priority="1311" stopIfTrue="1" operator="between">
      <formula>1</formula>
      <formula>24</formula>
    </cfRule>
  </conditionalFormatting>
  <conditionalFormatting sqref="X7">
    <cfRule type="cellIs" priority="1310" stopIfTrue="1" operator="between">
      <formula>1</formula>
      <formula>24</formula>
    </cfRule>
  </conditionalFormatting>
  <conditionalFormatting sqref="X7">
    <cfRule type="cellIs" priority="1309" stopIfTrue="1" operator="between">
      <formula>1</formula>
      <formula>24</formula>
    </cfRule>
  </conditionalFormatting>
  <conditionalFormatting sqref="X7">
    <cfRule type="cellIs" priority="1308" stopIfTrue="1" operator="between">
      <formula>1</formula>
      <formula>24</formula>
    </cfRule>
  </conditionalFormatting>
  <conditionalFormatting sqref="X7">
    <cfRule type="cellIs" priority="1307" stopIfTrue="1" operator="between">
      <formula>1</formula>
      <formula>24</formula>
    </cfRule>
  </conditionalFormatting>
  <conditionalFormatting sqref="X7">
    <cfRule type="cellIs" priority="1306" stopIfTrue="1" operator="between">
      <formula>1</formula>
      <formula>24</formula>
    </cfRule>
  </conditionalFormatting>
  <conditionalFormatting sqref="X7">
    <cfRule type="cellIs" priority="1305" stopIfTrue="1" operator="between">
      <formula>1</formula>
      <formula>24</formula>
    </cfRule>
  </conditionalFormatting>
  <conditionalFormatting sqref="X7">
    <cfRule type="cellIs" priority="1304" stopIfTrue="1" operator="between">
      <formula>1</formula>
      <formula>24</formula>
    </cfRule>
  </conditionalFormatting>
  <conditionalFormatting sqref="X7">
    <cfRule type="cellIs" priority="1303" stopIfTrue="1" operator="between">
      <formula>1</formula>
      <formula>24</formula>
    </cfRule>
  </conditionalFormatting>
  <conditionalFormatting sqref="X7">
    <cfRule type="cellIs" priority="1302" stopIfTrue="1" operator="between">
      <formula>1</formula>
      <formula>24</formula>
    </cfRule>
  </conditionalFormatting>
  <conditionalFormatting sqref="X7">
    <cfRule type="cellIs" priority="1301" stopIfTrue="1" operator="between">
      <formula>1</formula>
      <formula>24</formula>
    </cfRule>
  </conditionalFormatting>
  <conditionalFormatting sqref="X7">
    <cfRule type="cellIs" priority="1300" stopIfTrue="1" operator="between">
      <formula>1</formula>
      <formula>24</formula>
    </cfRule>
  </conditionalFormatting>
  <conditionalFormatting sqref="X7">
    <cfRule type="cellIs" priority="1299" stopIfTrue="1" operator="between">
      <formula>1</formula>
      <formula>24</formula>
    </cfRule>
  </conditionalFormatting>
  <conditionalFormatting sqref="X7">
    <cfRule type="cellIs" priority="1298" stopIfTrue="1" operator="between">
      <formula>1</formula>
      <formula>24</formula>
    </cfRule>
  </conditionalFormatting>
  <conditionalFormatting sqref="X7">
    <cfRule type="cellIs" priority="1297" stopIfTrue="1" operator="between">
      <formula>1</formula>
      <formula>24</formula>
    </cfRule>
  </conditionalFormatting>
  <conditionalFormatting sqref="X7">
    <cfRule type="cellIs" priority="1296" stopIfTrue="1" operator="between">
      <formula>1</formula>
      <formula>24</formula>
    </cfRule>
  </conditionalFormatting>
  <conditionalFormatting sqref="X7">
    <cfRule type="cellIs" priority="1295" stopIfTrue="1" operator="between">
      <formula>1</formula>
      <formula>24</formula>
    </cfRule>
  </conditionalFormatting>
  <conditionalFormatting sqref="X7">
    <cfRule type="cellIs" priority="1294" stopIfTrue="1" operator="between">
      <formula>1</formula>
      <formula>24</formula>
    </cfRule>
  </conditionalFormatting>
  <conditionalFormatting sqref="X7">
    <cfRule type="cellIs" priority="1293" stopIfTrue="1" operator="between">
      <formula>1</formula>
      <formula>24</formula>
    </cfRule>
  </conditionalFormatting>
  <conditionalFormatting sqref="X7">
    <cfRule type="cellIs" priority="1292" stopIfTrue="1" operator="between">
      <formula>1</formula>
      <formula>24</formula>
    </cfRule>
  </conditionalFormatting>
  <conditionalFormatting sqref="X7">
    <cfRule type="cellIs" priority="1291" stopIfTrue="1" operator="between">
      <formula>1</formula>
      <formula>24</formula>
    </cfRule>
  </conditionalFormatting>
  <conditionalFormatting sqref="X7">
    <cfRule type="cellIs" priority="1290" stopIfTrue="1" operator="between">
      <formula>1</formula>
      <formula>24</formula>
    </cfRule>
  </conditionalFormatting>
  <conditionalFormatting sqref="X7">
    <cfRule type="cellIs" priority="1289" stopIfTrue="1" operator="between">
      <formula>1</formula>
      <formula>24</formula>
    </cfRule>
  </conditionalFormatting>
  <conditionalFormatting sqref="X7">
    <cfRule type="cellIs" priority="1288" stopIfTrue="1" operator="between">
      <formula>1</formula>
      <formula>24</formula>
    </cfRule>
  </conditionalFormatting>
  <conditionalFormatting sqref="X7">
    <cfRule type="cellIs" priority="1287" stopIfTrue="1" operator="between">
      <formula>1</formula>
      <formula>24</formula>
    </cfRule>
  </conditionalFormatting>
  <conditionalFormatting sqref="X7">
    <cfRule type="cellIs" priority="1286" stopIfTrue="1" operator="between">
      <formula>1</formula>
      <formula>24</formula>
    </cfRule>
  </conditionalFormatting>
  <conditionalFormatting sqref="X7">
    <cfRule type="cellIs" priority="1285" stopIfTrue="1" operator="between">
      <formula>1</formula>
      <formula>24</formula>
    </cfRule>
  </conditionalFormatting>
  <conditionalFormatting sqref="X7">
    <cfRule type="cellIs" priority="1284" stopIfTrue="1" operator="between">
      <formula>1</formula>
      <formula>24</formula>
    </cfRule>
  </conditionalFormatting>
  <conditionalFormatting sqref="X7">
    <cfRule type="cellIs" priority="1283" stopIfTrue="1" operator="between">
      <formula>1</formula>
      <formula>24</formula>
    </cfRule>
  </conditionalFormatting>
  <conditionalFormatting sqref="X7">
    <cfRule type="cellIs" priority="1282" stopIfTrue="1" operator="between">
      <formula>1</formula>
      <formula>24</formula>
    </cfRule>
  </conditionalFormatting>
  <conditionalFormatting sqref="X7">
    <cfRule type="cellIs" priority="1281" stopIfTrue="1" operator="between">
      <formula>1</formula>
      <formula>24</formula>
    </cfRule>
  </conditionalFormatting>
  <conditionalFormatting sqref="X7">
    <cfRule type="cellIs" priority="1280" stopIfTrue="1" operator="between">
      <formula>1</formula>
      <formula>24</formula>
    </cfRule>
  </conditionalFormatting>
  <conditionalFormatting sqref="X7">
    <cfRule type="cellIs" priority="1279" stopIfTrue="1" operator="between">
      <formula>1</formula>
      <formula>24</formula>
    </cfRule>
  </conditionalFormatting>
  <conditionalFormatting sqref="X7">
    <cfRule type="cellIs" priority="1278" stopIfTrue="1" operator="between">
      <formula>1</formula>
      <formula>24</formula>
    </cfRule>
  </conditionalFormatting>
  <conditionalFormatting sqref="X7">
    <cfRule type="cellIs" priority="1277" stopIfTrue="1" operator="between">
      <formula>1</formula>
      <formula>24</formula>
    </cfRule>
  </conditionalFormatting>
  <conditionalFormatting sqref="X7">
    <cfRule type="cellIs" priority="1276" stopIfTrue="1" operator="between">
      <formula>1</formula>
      <formula>24</formula>
    </cfRule>
  </conditionalFormatting>
  <conditionalFormatting sqref="X7">
    <cfRule type="cellIs" priority="1275" stopIfTrue="1" operator="between">
      <formula>1</formula>
      <formula>24</formula>
    </cfRule>
  </conditionalFormatting>
  <conditionalFormatting sqref="X7">
    <cfRule type="cellIs" priority="1274" stopIfTrue="1" operator="between">
      <formula>1</formula>
      <formula>24</formula>
    </cfRule>
  </conditionalFormatting>
  <conditionalFormatting sqref="X7">
    <cfRule type="cellIs" priority="1273" stopIfTrue="1" operator="between">
      <formula>1</formula>
      <formula>24</formula>
    </cfRule>
  </conditionalFormatting>
  <conditionalFormatting sqref="X7">
    <cfRule type="cellIs" priority="1272" stopIfTrue="1" operator="between">
      <formula>1</formula>
      <formula>24</formula>
    </cfRule>
  </conditionalFormatting>
  <conditionalFormatting sqref="X7">
    <cfRule type="cellIs" priority="1271" stopIfTrue="1" operator="between">
      <formula>1</formula>
      <formula>24</formula>
    </cfRule>
  </conditionalFormatting>
  <conditionalFormatting sqref="X7">
    <cfRule type="cellIs" priority="1270" stopIfTrue="1" operator="between">
      <formula>1</formula>
      <formula>24</formula>
    </cfRule>
  </conditionalFormatting>
  <conditionalFormatting sqref="X7">
    <cfRule type="cellIs" priority="1269" stopIfTrue="1" operator="between">
      <formula>1</formula>
      <formula>24</formula>
    </cfRule>
  </conditionalFormatting>
  <conditionalFormatting sqref="X7">
    <cfRule type="cellIs" priority="1268" stopIfTrue="1" operator="between">
      <formula>1</formula>
      <formula>24</formula>
    </cfRule>
  </conditionalFormatting>
  <conditionalFormatting sqref="X7">
    <cfRule type="cellIs" priority="1267" stopIfTrue="1" operator="between">
      <formula>1</formula>
      <formula>24</formula>
    </cfRule>
  </conditionalFormatting>
  <conditionalFormatting sqref="X7">
    <cfRule type="cellIs" priority="1266" stopIfTrue="1" operator="between">
      <formula>1</formula>
      <formula>24</formula>
    </cfRule>
  </conditionalFormatting>
  <conditionalFormatting sqref="X7">
    <cfRule type="cellIs" priority="1265" stopIfTrue="1" operator="between">
      <formula>1</formula>
      <formula>24</formula>
    </cfRule>
  </conditionalFormatting>
  <conditionalFormatting sqref="X7">
    <cfRule type="cellIs" priority="1264" stopIfTrue="1" operator="between">
      <formula>1</formula>
      <formula>24</formula>
    </cfRule>
  </conditionalFormatting>
  <conditionalFormatting sqref="X7">
    <cfRule type="cellIs" priority="1263" stopIfTrue="1" operator="between">
      <formula>1</formula>
      <formula>24</formula>
    </cfRule>
  </conditionalFormatting>
  <conditionalFormatting sqref="X7">
    <cfRule type="cellIs" priority="1262" stopIfTrue="1" operator="between">
      <formula>1</formula>
      <formula>24</formula>
    </cfRule>
  </conditionalFormatting>
  <conditionalFormatting sqref="X7">
    <cfRule type="cellIs" priority="1261" stopIfTrue="1" operator="between">
      <formula>1</formula>
      <formula>24</formula>
    </cfRule>
  </conditionalFormatting>
  <conditionalFormatting sqref="X7">
    <cfRule type="cellIs" priority="1260" stopIfTrue="1" operator="between">
      <formula>1</formula>
      <formula>24</formula>
    </cfRule>
  </conditionalFormatting>
  <conditionalFormatting sqref="X7">
    <cfRule type="cellIs" priority="1259" stopIfTrue="1" operator="between">
      <formula>1</formula>
      <formula>24</formula>
    </cfRule>
  </conditionalFormatting>
  <conditionalFormatting sqref="X7">
    <cfRule type="cellIs" priority="1258" stopIfTrue="1" operator="between">
      <formula>1</formula>
      <formula>24</formula>
    </cfRule>
  </conditionalFormatting>
  <conditionalFormatting sqref="X7">
    <cfRule type="cellIs" priority="1257" stopIfTrue="1" operator="between">
      <formula>1</formula>
      <formula>24</formula>
    </cfRule>
  </conditionalFormatting>
  <conditionalFormatting sqref="X7">
    <cfRule type="cellIs" priority="1256" stopIfTrue="1" operator="between">
      <formula>1</formula>
      <formula>24</formula>
    </cfRule>
  </conditionalFormatting>
  <conditionalFormatting sqref="X7">
    <cfRule type="cellIs" priority="1255" stopIfTrue="1" operator="between">
      <formula>1</formula>
      <formula>24</formula>
    </cfRule>
  </conditionalFormatting>
  <conditionalFormatting sqref="X7">
    <cfRule type="cellIs" priority="1254" stopIfTrue="1" operator="between">
      <formula>1</formula>
      <formula>24</formula>
    </cfRule>
  </conditionalFormatting>
  <conditionalFormatting sqref="X7">
    <cfRule type="cellIs" priority="1253" stopIfTrue="1" operator="between">
      <formula>1</formula>
      <formula>24</formula>
    </cfRule>
  </conditionalFormatting>
  <conditionalFormatting sqref="X7">
    <cfRule type="cellIs" priority="1252" stopIfTrue="1" operator="between">
      <formula>1</formula>
      <formula>24</formula>
    </cfRule>
  </conditionalFormatting>
  <conditionalFormatting sqref="X7">
    <cfRule type="cellIs" priority="1251" stopIfTrue="1" operator="between">
      <formula>1</formula>
      <formula>24</formula>
    </cfRule>
  </conditionalFormatting>
  <conditionalFormatting sqref="X7">
    <cfRule type="cellIs" priority="1250" stopIfTrue="1" operator="between">
      <formula>1</formula>
      <formula>24</formula>
    </cfRule>
  </conditionalFormatting>
  <conditionalFormatting sqref="X7">
    <cfRule type="cellIs" priority="1249" stopIfTrue="1" operator="between">
      <formula>1</formula>
      <formula>24</formula>
    </cfRule>
  </conditionalFormatting>
  <conditionalFormatting sqref="X7">
    <cfRule type="cellIs" priority="1248" stopIfTrue="1" operator="between">
      <formula>1</formula>
      <formula>24</formula>
    </cfRule>
  </conditionalFormatting>
  <conditionalFormatting sqref="X7">
    <cfRule type="cellIs" priority="1247" stopIfTrue="1" operator="between">
      <formula>1</formula>
      <formula>24</formula>
    </cfRule>
  </conditionalFormatting>
  <conditionalFormatting sqref="X7">
    <cfRule type="cellIs" priority="1246" stopIfTrue="1" operator="between">
      <formula>1</formula>
      <formula>24</formula>
    </cfRule>
  </conditionalFormatting>
  <conditionalFormatting sqref="X7">
    <cfRule type="cellIs" priority="1245" stopIfTrue="1" operator="between">
      <formula>1</formula>
      <formula>24</formula>
    </cfRule>
  </conditionalFormatting>
  <conditionalFormatting sqref="X7">
    <cfRule type="cellIs" priority="1244" stopIfTrue="1" operator="between">
      <formula>1</formula>
      <formula>24</formula>
    </cfRule>
  </conditionalFormatting>
  <conditionalFormatting sqref="X7">
    <cfRule type="cellIs" priority="1243" stopIfTrue="1" operator="between">
      <formula>1</formula>
      <formula>24</formula>
    </cfRule>
  </conditionalFormatting>
  <conditionalFormatting sqref="X7">
    <cfRule type="cellIs" priority="1242" stopIfTrue="1" operator="between">
      <formula>1</formula>
      <formula>24</formula>
    </cfRule>
  </conditionalFormatting>
  <conditionalFormatting sqref="X7">
    <cfRule type="cellIs" priority="1241" stopIfTrue="1" operator="between">
      <formula>1</formula>
      <formula>24</formula>
    </cfRule>
  </conditionalFormatting>
  <conditionalFormatting sqref="X7">
    <cfRule type="cellIs" priority="1240" stopIfTrue="1" operator="between">
      <formula>1</formula>
      <formula>24</formula>
    </cfRule>
  </conditionalFormatting>
  <conditionalFormatting sqref="X7">
    <cfRule type="cellIs" priority="1239" stopIfTrue="1" operator="between">
      <formula>1</formula>
      <formula>24</formula>
    </cfRule>
  </conditionalFormatting>
  <conditionalFormatting sqref="X7">
    <cfRule type="cellIs" priority="1238" stopIfTrue="1" operator="between">
      <formula>1</formula>
      <formula>24</formula>
    </cfRule>
  </conditionalFormatting>
  <conditionalFormatting sqref="X7">
    <cfRule type="cellIs" priority="1237" stopIfTrue="1" operator="between">
      <formula>1</formula>
      <formula>24</formula>
    </cfRule>
  </conditionalFormatting>
  <conditionalFormatting sqref="X7">
    <cfRule type="cellIs" priority="1236" stopIfTrue="1" operator="between">
      <formula>1</formula>
      <formula>24</formula>
    </cfRule>
  </conditionalFormatting>
  <conditionalFormatting sqref="AB6">
    <cfRule type="cellIs" priority="1235" stopIfTrue="1" operator="between">
      <formula>1</formula>
      <formula>24</formula>
    </cfRule>
  </conditionalFormatting>
  <conditionalFormatting sqref="AA6">
    <cfRule type="cellIs" priority="1234" stopIfTrue="1" operator="between">
      <formula>1</formula>
      <formula>24</formula>
    </cfRule>
  </conditionalFormatting>
  <conditionalFormatting sqref="AB6">
    <cfRule type="cellIs" priority="1233" stopIfTrue="1" operator="between">
      <formula>1</formula>
      <formula>24</formula>
    </cfRule>
  </conditionalFormatting>
  <conditionalFormatting sqref="AD6">
    <cfRule type="cellIs" priority="1232" stopIfTrue="1" operator="between">
      <formula>1</formula>
      <formula>24</formula>
    </cfRule>
  </conditionalFormatting>
  <conditionalFormatting sqref="AD6">
    <cfRule type="cellIs" priority="1231" stopIfTrue="1" operator="between">
      <formula>1</formula>
      <formula>24</formula>
    </cfRule>
  </conditionalFormatting>
  <conditionalFormatting sqref="AA7:AE7">
    <cfRule type="cellIs" priority="1230" stopIfTrue="1" operator="between">
      <formula>1</formula>
      <formula>24</formula>
    </cfRule>
  </conditionalFormatting>
  <conditionalFormatting sqref="AE7 AB7">
    <cfRule type="cellIs" priority="1229" stopIfTrue="1" operator="between">
      <formula>1</formula>
      <formula>24</formula>
    </cfRule>
  </conditionalFormatting>
  <conditionalFormatting sqref="AC7">
    <cfRule type="cellIs" priority="1228" stopIfTrue="1" operator="between">
      <formula>1</formula>
      <formula>24</formula>
    </cfRule>
  </conditionalFormatting>
  <conditionalFormatting sqref="AD7">
    <cfRule type="cellIs" priority="1227" stopIfTrue="1" operator="between">
      <formula>1</formula>
      <formula>24</formula>
    </cfRule>
  </conditionalFormatting>
  <conditionalFormatting sqref="AD7">
    <cfRule type="cellIs" priority="1226" stopIfTrue="1" operator="between">
      <formula>1</formula>
      <formula>24</formula>
    </cfRule>
  </conditionalFormatting>
  <conditionalFormatting sqref="AE7">
    <cfRule type="cellIs" priority="1225" stopIfTrue="1" operator="between">
      <formula>1</formula>
      <formula>24</formula>
    </cfRule>
  </conditionalFormatting>
  <conditionalFormatting sqref="AB7">
    <cfRule type="cellIs" priority="1224" stopIfTrue="1" operator="between">
      <formula>1</formula>
      <formula>24</formula>
    </cfRule>
  </conditionalFormatting>
  <conditionalFormatting sqref="AB7">
    <cfRule type="cellIs" priority="1223" stopIfTrue="1" operator="between">
      <formula>1</formula>
      <formula>24</formula>
    </cfRule>
  </conditionalFormatting>
  <conditionalFormatting sqref="AB7">
    <cfRule type="cellIs" priority="1222" stopIfTrue="1" operator="between">
      <formula>1</formula>
      <formula>24</formula>
    </cfRule>
  </conditionalFormatting>
  <conditionalFormatting sqref="AB7">
    <cfRule type="cellIs" priority="1221" stopIfTrue="1" operator="between">
      <formula>1</formula>
      <formula>24</formula>
    </cfRule>
  </conditionalFormatting>
  <conditionalFormatting sqref="AB7">
    <cfRule type="cellIs" priority="1220" stopIfTrue="1" operator="between">
      <formula>1</formula>
      <formula>24</formula>
    </cfRule>
  </conditionalFormatting>
  <conditionalFormatting sqref="AB7">
    <cfRule type="cellIs" priority="1219" stopIfTrue="1" operator="between">
      <formula>1</formula>
      <formula>24</formula>
    </cfRule>
  </conditionalFormatting>
  <conditionalFormatting sqref="AB7">
    <cfRule type="cellIs" priority="1218" stopIfTrue="1" operator="between">
      <formula>1</formula>
      <formula>24</formula>
    </cfRule>
  </conditionalFormatting>
  <conditionalFormatting sqref="AB7">
    <cfRule type="cellIs" priority="1217" stopIfTrue="1" operator="between">
      <formula>1</formula>
      <formula>24</formula>
    </cfRule>
  </conditionalFormatting>
  <conditionalFormatting sqref="AB7">
    <cfRule type="cellIs" priority="1216" stopIfTrue="1" operator="between">
      <formula>1</formula>
      <formula>24</formula>
    </cfRule>
  </conditionalFormatting>
  <conditionalFormatting sqref="AB7">
    <cfRule type="cellIs" priority="1215" stopIfTrue="1" operator="between">
      <formula>1</formula>
      <formula>24</formula>
    </cfRule>
  </conditionalFormatting>
  <conditionalFormatting sqref="AB7">
    <cfRule type="cellIs" priority="1214" stopIfTrue="1" operator="between">
      <formula>1</formula>
      <formula>24</formula>
    </cfRule>
  </conditionalFormatting>
  <conditionalFormatting sqref="AB7">
    <cfRule type="cellIs" priority="1213" stopIfTrue="1" operator="between">
      <formula>1</formula>
      <formula>24</formula>
    </cfRule>
  </conditionalFormatting>
  <conditionalFormatting sqref="AB7">
    <cfRule type="cellIs" priority="1212" stopIfTrue="1" operator="between">
      <formula>1</formula>
      <formula>24</formula>
    </cfRule>
  </conditionalFormatting>
  <conditionalFormatting sqref="AB7">
    <cfRule type="cellIs" priority="1211" stopIfTrue="1" operator="between">
      <formula>1</formula>
      <formula>24</formula>
    </cfRule>
  </conditionalFormatting>
  <conditionalFormatting sqref="AB7">
    <cfRule type="cellIs" priority="1210" stopIfTrue="1" operator="between">
      <formula>1</formula>
      <formula>24</formula>
    </cfRule>
  </conditionalFormatting>
  <conditionalFormatting sqref="AB7">
    <cfRule type="cellIs" priority="1209" stopIfTrue="1" operator="between">
      <formula>1</formula>
      <formula>24</formula>
    </cfRule>
  </conditionalFormatting>
  <conditionalFormatting sqref="AB7">
    <cfRule type="cellIs" priority="1208" stopIfTrue="1" operator="between">
      <formula>1</formula>
      <formula>24</formula>
    </cfRule>
  </conditionalFormatting>
  <conditionalFormatting sqref="AB7">
    <cfRule type="cellIs" priority="1207" stopIfTrue="1" operator="between">
      <formula>1</formula>
      <formula>24</formula>
    </cfRule>
  </conditionalFormatting>
  <conditionalFormatting sqref="AB7">
    <cfRule type="cellIs" priority="1206" stopIfTrue="1" operator="between">
      <formula>1</formula>
      <formula>24</formula>
    </cfRule>
  </conditionalFormatting>
  <conditionalFormatting sqref="AB7">
    <cfRule type="cellIs" priority="1205" stopIfTrue="1" operator="between">
      <formula>1</formula>
      <formula>24</formula>
    </cfRule>
  </conditionalFormatting>
  <conditionalFormatting sqref="AB7">
    <cfRule type="cellIs" priority="1204" stopIfTrue="1" operator="between">
      <formula>1</formula>
      <formula>24</formula>
    </cfRule>
  </conditionalFormatting>
  <conditionalFormatting sqref="AB7">
    <cfRule type="cellIs" priority="1203" stopIfTrue="1" operator="between">
      <formula>1</formula>
      <formula>24</formula>
    </cfRule>
  </conditionalFormatting>
  <conditionalFormatting sqref="AB7">
    <cfRule type="cellIs" priority="1202" stopIfTrue="1" operator="between">
      <formula>1</formula>
      <formula>24</formula>
    </cfRule>
  </conditionalFormatting>
  <conditionalFormatting sqref="AB7">
    <cfRule type="cellIs" priority="1201" stopIfTrue="1" operator="between">
      <formula>1</formula>
      <formula>24</formula>
    </cfRule>
  </conditionalFormatting>
  <conditionalFormatting sqref="AB7">
    <cfRule type="cellIs" priority="1200" stopIfTrue="1" operator="between">
      <formula>1</formula>
      <formula>24</formula>
    </cfRule>
  </conditionalFormatting>
  <conditionalFormatting sqref="AB7">
    <cfRule type="cellIs" priority="1199" stopIfTrue="1" operator="between">
      <formula>1</formula>
      <formula>24</formula>
    </cfRule>
  </conditionalFormatting>
  <conditionalFormatting sqref="AB7">
    <cfRule type="cellIs" priority="1198" stopIfTrue="1" operator="between">
      <formula>1</formula>
      <formula>24</formula>
    </cfRule>
  </conditionalFormatting>
  <conditionalFormatting sqref="AB7">
    <cfRule type="cellIs" priority="1197" stopIfTrue="1" operator="between">
      <formula>1</formula>
      <formula>24</formula>
    </cfRule>
  </conditionalFormatting>
  <conditionalFormatting sqref="AC7">
    <cfRule type="cellIs" priority="1196" stopIfTrue="1" operator="between">
      <formula>1</formula>
      <formula>24</formula>
    </cfRule>
  </conditionalFormatting>
  <conditionalFormatting sqref="AC7">
    <cfRule type="cellIs" priority="1195" stopIfTrue="1" operator="between">
      <formula>1</formula>
      <formula>24</formula>
    </cfRule>
  </conditionalFormatting>
  <conditionalFormatting sqref="AB7">
    <cfRule type="cellIs" priority="1194" stopIfTrue="1" operator="between">
      <formula>1</formula>
      <formula>24</formula>
    </cfRule>
  </conditionalFormatting>
  <conditionalFormatting sqref="AB7">
    <cfRule type="cellIs" priority="1193" stopIfTrue="1" operator="between">
      <formula>1</formula>
      <formula>24</formula>
    </cfRule>
  </conditionalFormatting>
  <conditionalFormatting sqref="AB7">
    <cfRule type="cellIs" priority="1192" stopIfTrue="1" operator="between">
      <formula>1</formula>
      <formula>24</formula>
    </cfRule>
  </conditionalFormatting>
  <conditionalFormatting sqref="AB7">
    <cfRule type="cellIs" priority="1191" stopIfTrue="1" operator="between">
      <formula>1</formula>
      <formula>24</formula>
    </cfRule>
  </conditionalFormatting>
  <conditionalFormatting sqref="AB7">
    <cfRule type="cellIs" priority="1190" stopIfTrue="1" operator="between">
      <formula>1</formula>
      <formula>24</formula>
    </cfRule>
  </conditionalFormatting>
  <conditionalFormatting sqref="AB7">
    <cfRule type="cellIs" priority="1189" stopIfTrue="1" operator="between">
      <formula>1</formula>
      <formula>24</formula>
    </cfRule>
  </conditionalFormatting>
  <conditionalFormatting sqref="AB7">
    <cfRule type="cellIs" priority="1188" stopIfTrue="1" operator="between">
      <formula>1</formula>
      <formula>24</formula>
    </cfRule>
  </conditionalFormatting>
  <conditionalFormatting sqref="AB7">
    <cfRule type="cellIs" priority="1187" stopIfTrue="1" operator="between">
      <formula>1</formula>
      <formula>24</formula>
    </cfRule>
  </conditionalFormatting>
  <conditionalFormatting sqref="AB7">
    <cfRule type="cellIs" priority="1186" stopIfTrue="1" operator="between">
      <formula>1</formula>
      <formula>24</formula>
    </cfRule>
  </conditionalFormatting>
  <conditionalFormatting sqref="AB7">
    <cfRule type="cellIs" priority="1185" stopIfTrue="1" operator="between">
      <formula>1</formula>
      <formula>24</formula>
    </cfRule>
  </conditionalFormatting>
  <conditionalFormatting sqref="AB7">
    <cfRule type="cellIs" priority="1184" stopIfTrue="1" operator="between">
      <formula>1</formula>
      <formula>24</formula>
    </cfRule>
  </conditionalFormatting>
  <conditionalFormatting sqref="AB7">
    <cfRule type="cellIs" priority="1183" stopIfTrue="1" operator="between">
      <formula>1</formula>
      <formula>24</formula>
    </cfRule>
  </conditionalFormatting>
  <conditionalFormatting sqref="AB7">
    <cfRule type="cellIs" priority="1182" stopIfTrue="1" operator="between">
      <formula>1</formula>
      <formula>24</formula>
    </cfRule>
  </conditionalFormatting>
  <conditionalFormatting sqref="AB7">
    <cfRule type="cellIs" priority="1181" stopIfTrue="1" operator="between">
      <formula>1</formula>
      <formula>24</formula>
    </cfRule>
  </conditionalFormatting>
  <conditionalFormatting sqref="AB7">
    <cfRule type="cellIs" priority="1180" stopIfTrue="1" operator="between">
      <formula>1</formula>
      <formula>24</formula>
    </cfRule>
  </conditionalFormatting>
  <conditionalFormatting sqref="AC7">
    <cfRule type="cellIs" priority="1179" stopIfTrue="1" operator="between">
      <formula>1</formula>
      <formula>24</formula>
    </cfRule>
  </conditionalFormatting>
  <conditionalFormatting sqref="AD7">
    <cfRule type="cellIs" priority="1178" stopIfTrue="1" operator="between">
      <formula>1</formula>
      <formula>24</formula>
    </cfRule>
  </conditionalFormatting>
  <conditionalFormatting sqref="AD7">
    <cfRule type="cellIs" priority="1177" stopIfTrue="1" operator="between">
      <formula>1</formula>
      <formula>24</formula>
    </cfRule>
  </conditionalFormatting>
  <conditionalFormatting sqref="AB7">
    <cfRule type="cellIs" priority="1176" stopIfTrue="1" operator="between">
      <formula>1</formula>
      <formula>24</formula>
    </cfRule>
  </conditionalFormatting>
  <conditionalFormatting sqref="AB7">
    <cfRule type="cellIs" priority="1175" stopIfTrue="1" operator="between">
      <formula>1</formula>
      <formula>24</formula>
    </cfRule>
  </conditionalFormatting>
  <conditionalFormatting sqref="AB7">
    <cfRule type="cellIs" priority="1174" stopIfTrue="1" operator="between">
      <formula>1</formula>
      <formula>24</formula>
    </cfRule>
  </conditionalFormatting>
  <conditionalFormatting sqref="AB7">
    <cfRule type="cellIs" priority="1173" stopIfTrue="1" operator="between">
      <formula>1</formula>
      <formula>24</formula>
    </cfRule>
  </conditionalFormatting>
  <conditionalFormatting sqref="AB7">
    <cfRule type="cellIs" priority="1172" stopIfTrue="1" operator="between">
      <formula>1</formula>
      <formula>24</formula>
    </cfRule>
  </conditionalFormatting>
  <conditionalFormatting sqref="AB7">
    <cfRule type="cellIs" priority="1171" stopIfTrue="1" operator="between">
      <formula>1</formula>
      <formula>24</formula>
    </cfRule>
  </conditionalFormatting>
  <conditionalFormatting sqref="AB7">
    <cfRule type="cellIs" priority="1170" stopIfTrue="1" operator="between">
      <formula>1</formula>
      <formula>24</formula>
    </cfRule>
  </conditionalFormatting>
  <conditionalFormatting sqref="AB7">
    <cfRule type="cellIs" priority="1169" stopIfTrue="1" operator="between">
      <formula>1</formula>
      <formula>24</formula>
    </cfRule>
  </conditionalFormatting>
  <conditionalFormatting sqref="AB7">
    <cfRule type="cellIs" priority="1168" stopIfTrue="1" operator="between">
      <formula>1</formula>
      <formula>24</formula>
    </cfRule>
  </conditionalFormatting>
  <conditionalFormatting sqref="AB7">
    <cfRule type="cellIs" priority="1167" stopIfTrue="1" operator="between">
      <formula>1</formula>
      <formula>24</formula>
    </cfRule>
  </conditionalFormatting>
  <conditionalFormatting sqref="AB7">
    <cfRule type="cellIs" priority="1166" stopIfTrue="1" operator="between">
      <formula>1</formula>
      <formula>24</formula>
    </cfRule>
  </conditionalFormatting>
  <conditionalFormatting sqref="AB7">
    <cfRule type="cellIs" priority="1165" stopIfTrue="1" operator="between">
      <formula>1</formula>
      <formula>24</formula>
    </cfRule>
  </conditionalFormatting>
  <conditionalFormatting sqref="AB7">
    <cfRule type="cellIs" priority="1164" stopIfTrue="1" operator="between">
      <formula>1</formula>
      <formula>24</formula>
    </cfRule>
  </conditionalFormatting>
  <conditionalFormatting sqref="AB7">
    <cfRule type="cellIs" priority="1163" stopIfTrue="1" operator="between">
      <formula>1</formula>
      <formula>24</formula>
    </cfRule>
  </conditionalFormatting>
  <conditionalFormatting sqref="AB7">
    <cfRule type="cellIs" priority="1162" stopIfTrue="1" operator="between">
      <formula>1</formula>
      <formula>24</formula>
    </cfRule>
  </conditionalFormatting>
  <conditionalFormatting sqref="AC7">
    <cfRule type="cellIs" priority="1161" stopIfTrue="1" operator="between">
      <formula>1</formula>
      <formula>24</formula>
    </cfRule>
  </conditionalFormatting>
  <conditionalFormatting sqref="AD7">
    <cfRule type="cellIs" priority="1160" stopIfTrue="1" operator="between">
      <formula>1</formula>
      <formula>24</formula>
    </cfRule>
  </conditionalFormatting>
  <conditionalFormatting sqref="AD7">
    <cfRule type="cellIs" priority="1159" stopIfTrue="1" operator="between">
      <formula>1</formula>
      <formula>24</formula>
    </cfRule>
  </conditionalFormatting>
  <conditionalFormatting sqref="AC7">
    <cfRule type="cellIs" priority="1158" stopIfTrue="1" operator="between">
      <formula>1</formula>
      <formula>24</formula>
    </cfRule>
  </conditionalFormatting>
  <conditionalFormatting sqref="AD7">
    <cfRule type="cellIs" priority="1157" stopIfTrue="1" operator="between">
      <formula>1</formula>
      <formula>24</formula>
    </cfRule>
  </conditionalFormatting>
  <conditionalFormatting sqref="AD7">
    <cfRule type="cellIs" priority="1156" stopIfTrue="1" operator="between">
      <formula>1</formula>
      <formula>24</formula>
    </cfRule>
  </conditionalFormatting>
  <conditionalFormatting sqref="AD7">
    <cfRule type="cellIs" priority="1155" stopIfTrue="1" operator="between">
      <formula>1</formula>
      <formula>24</formula>
    </cfRule>
  </conditionalFormatting>
  <conditionalFormatting sqref="AD7">
    <cfRule type="cellIs" priority="1154" stopIfTrue="1" operator="between">
      <formula>1</formula>
      <formula>24</formula>
    </cfRule>
  </conditionalFormatting>
  <conditionalFormatting sqref="AD7">
    <cfRule type="cellIs" priority="1153" stopIfTrue="1" operator="between">
      <formula>1</formula>
      <formula>24</formula>
    </cfRule>
  </conditionalFormatting>
  <conditionalFormatting sqref="AD7">
    <cfRule type="cellIs" priority="1152" stopIfTrue="1" operator="between">
      <formula>1</formula>
      <formula>24</formula>
    </cfRule>
  </conditionalFormatting>
  <conditionalFormatting sqref="AD7">
    <cfRule type="cellIs" priority="1151" stopIfTrue="1" operator="between">
      <formula>1</formula>
      <formula>24</formula>
    </cfRule>
  </conditionalFormatting>
  <conditionalFormatting sqref="AD7">
    <cfRule type="cellIs" priority="1150" stopIfTrue="1" operator="between">
      <formula>1</formula>
      <formula>24</formula>
    </cfRule>
  </conditionalFormatting>
  <conditionalFormatting sqref="AA7:AE7">
    <cfRule type="cellIs" priority="1149" stopIfTrue="1" operator="between">
      <formula>1</formula>
      <formula>24</formula>
    </cfRule>
  </conditionalFormatting>
  <conditionalFormatting sqref="AB7">
    <cfRule type="cellIs" priority="1148" stopIfTrue="1" operator="between">
      <formula>1</formula>
      <formula>24</formula>
    </cfRule>
  </conditionalFormatting>
  <conditionalFormatting sqref="AB7">
    <cfRule type="cellIs" priority="1147" stopIfTrue="1" operator="between">
      <formula>1</formula>
      <formula>24</formula>
    </cfRule>
  </conditionalFormatting>
  <conditionalFormatting sqref="AB7">
    <cfRule type="cellIs" priority="1146" stopIfTrue="1" operator="between">
      <formula>1</formula>
      <formula>24</formula>
    </cfRule>
  </conditionalFormatting>
  <conditionalFormatting sqref="AB7">
    <cfRule type="cellIs" priority="1145" stopIfTrue="1" operator="between">
      <formula>1</formula>
      <formula>24</formula>
    </cfRule>
  </conditionalFormatting>
  <conditionalFormatting sqref="AB7">
    <cfRule type="cellIs" priority="1144" stopIfTrue="1" operator="between">
      <formula>1</formula>
      <formula>24</formula>
    </cfRule>
  </conditionalFormatting>
  <conditionalFormatting sqref="AB7">
    <cfRule type="cellIs" priority="1143" stopIfTrue="1" operator="between">
      <formula>1</formula>
      <formula>24</formula>
    </cfRule>
  </conditionalFormatting>
  <conditionalFormatting sqref="AB7">
    <cfRule type="cellIs" priority="1142" stopIfTrue="1" operator="between">
      <formula>1</formula>
      <formula>24</formula>
    </cfRule>
  </conditionalFormatting>
  <conditionalFormatting sqref="AB7">
    <cfRule type="cellIs" priority="1141" stopIfTrue="1" operator="between">
      <formula>1</formula>
      <formula>24</formula>
    </cfRule>
  </conditionalFormatting>
  <conditionalFormatting sqref="AB7">
    <cfRule type="cellIs" priority="1140" stopIfTrue="1" operator="between">
      <formula>1</formula>
      <formula>24</formula>
    </cfRule>
  </conditionalFormatting>
  <conditionalFormatting sqref="AB7">
    <cfRule type="cellIs" priority="1139" stopIfTrue="1" operator="between">
      <formula>1</formula>
      <formula>24</formula>
    </cfRule>
  </conditionalFormatting>
  <conditionalFormatting sqref="AB7">
    <cfRule type="cellIs" priority="1138" stopIfTrue="1" operator="between">
      <formula>1</formula>
      <formula>24</formula>
    </cfRule>
  </conditionalFormatting>
  <conditionalFormatting sqref="AB7">
    <cfRule type="cellIs" priority="1137" stopIfTrue="1" operator="between">
      <formula>1</formula>
      <formula>24</formula>
    </cfRule>
  </conditionalFormatting>
  <conditionalFormatting sqref="AB7">
    <cfRule type="cellIs" priority="1136" stopIfTrue="1" operator="between">
      <formula>1</formula>
      <formula>24</formula>
    </cfRule>
  </conditionalFormatting>
  <conditionalFormatting sqref="AB7">
    <cfRule type="cellIs" priority="1135" stopIfTrue="1" operator="between">
      <formula>1</formula>
      <formula>24</formula>
    </cfRule>
  </conditionalFormatting>
  <conditionalFormatting sqref="AB7">
    <cfRule type="cellIs" priority="1134" stopIfTrue="1" operator="between">
      <formula>1</formula>
      <formula>24</formula>
    </cfRule>
  </conditionalFormatting>
  <conditionalFormatting sqref="AB7">
    <cfRule type="cellIs" priority="1133" stopIfTrue="1" operator="between">
      <formula>1</formula>
      <formula>24</formula>
    </cfRule>
  </conditionalFormatting>
  <conditionalFormatting sqref="AB7">
    <cfRule type="cellIs" priority="1132" stopIfTrue="1" operator="between">
      <formula>1</formula>
      <formula>24</formula>
    </cfRule>
  </conditionalFormatting>
  <conditionalFormatting sqref="AB7">
    <cfRule type="cellIs" priority="1131" stopIfTrue="1" operator="between">
      <formula>1</formula>
      <formula>24</formula>
    </cfRule>
  </conditionalFormatting>
  <conditionalFormatting sqref="AB7">
    <cfRule type="cellIs" priority="1130" stopIfTrue="1" operator="between">
      <formula>1</formula>
      <formula>24</formula>
    </cfRule>
  </conditionalFormatting>
  <conditionalFormatting sqref="AB7">
    <cfRule type="cellIs" priority="1129" stopIfTrue="1" operator="between">
      <formula>1</formula>
      <formula>24</formula>
    </cfRule>
  </conditionalFormatting>
  <conditionalFormatting sqref="AB7">
    <cfRule type="cellIs" priority="1128" stopIfTrue="1" operator="between">
      <formula>1</formula>
      <formula>24</formula>
    </cfRule>
  </conditionalFormatting>
  <conditionalFormatting sqref="AB7">
    <cfRule type="cellIs" priority="1127" stopIfTrue="1" operator="between">
      <formula>1</formula>
      <formula>24</formula>
    </cfRule>
  </conditionalFormatting>
  <conditionalFormatting sqref="AB7">
    <cfRule type="cellIs" priority="1126" stopIfTrue="1" operator="between">
      <formula>1</formula>
      <formula>24</formula>
    </cfRule>
  </conditionalFormatting>
  <conditionalFormatting sqref="AB7">
    <cfRule type="cellIs" priority="1125" stopIfTrue="1" operator="between">
      <formula>1</formula>
      <formula>24</formula>
    </cfRule>
  </conditionalFormatting>
  <conditionalFormatting sqref="AB7">
    <cfRule type="cellIs" priority="1124" stopIfTrue="1" operator="between">
      <formula>1</formula>
      <formula>24</formula>
    </cfRule>
  </conditionalFormatting>
  <conditionalFormatting sqref="AB7">
    <cfRule type="cellIs" priority="1123" stopIfTrue="1" operator="between">
      <formula>1</formula>
      <formula>24</formula>
    </cfRule>
  </conditionalFormatting>
  <conditionalFormatting sqref="AB7">
    <cfRule type="cellIs" priority="1122" stopIfTrue="1" operator="between">
      <formula>1</formula>
      <formula>24</formula>
    </cfRule>
  </conditionalFormatting>
  <conditionalFormatting sqref="AB7">
    <cfRule type="cellIs" priority="1121" stopIfTrue="1" operator="between">
      <formula>1</formula>
      <formula>24</formula>
    </cfRule>
  </conditionalFormatting>
  <conditionalFormatting sqref="AB7">
    <cfRule type="cellIs" priority="1120" stopIfTrue="1" operator="between">
      <formula>1</formula>
      <formula>24</formula>
    </cfRule>
  </conditionalFormatting>
  <conditionalFormatting sqref="AB7">
    <cfRule type="cellIs" priority="1119" stopIfTrue="1" operator="between">
      <formula>1</formula>
      <formula>24</formula>
    </cfRule>
  </conditionalFormatting>
  <conditionalFormatting sqref="AB7">
    <cfRule type="cellIs" priority="1118" stopIfTrue="1" operator="between">
      <formula>1</formula>
      <formula>24</formula>
    </cfRule>
  </conditionalFormatting>
  <conditionalFormatting sqref="AB7">
    <cfRule type="cellIs" priority="1117" stopIfTrue="1" operator="between">
      <formula>1</formula>
      <formula>24</formula>
    </cfRule>
  </conditionalFormatting>
  <conditionalFormatting sqref="AB7">
    <cfRule type="cellIs" priority="1116" stopIfTrue="1" operator="between">
      <formula>1</formula>
      <formula>24</formula>
    </cfRule>
  </conditionalFormatting>
  <conditionalFormatting sqref="AB7">
    <cfRule type="cellIs" priority="1115" stopIfTrue="1" operator="between">
      <formula>1</formula>
      <formula>24</formula>
    </cfRule>
  </conditionalFormatting>
  <conditionalFormatting sqref="AB7">
    <cfRule type="cellIs" priority="1114" stopIfTrue="1" operator="between">
      <formula>1</formula>
      <formula>24</formula>
    </cfRule>
  </conditionalFormatting>
  <conditionalFormatting sqref="AB7">
    <cfRule type="cellIs" priority="1113" stopIfTrue="1" operator="between">
      <formula>1</formula>
      <formula>24</formula>
    </cfRule>
  </conditionalFormatting>
  <conditionalFormatting sqref="AB7">
    <cfRule type="cellIs" priority="1112" stopIfTrue="1" operator="between">
      <formula>1</formula>
      <formula>24</formula>
    </cfRule>
  </conditionalFormatting>
  <conditionalFormatting sqref="AB7">
    <cfRule type="cellIs" priority="1111" stopIfTrue="1" operator="between">
      <formula>1</formula>
      <formula>24</formula>
    </cfRule>
  </conditionalFormatting>
  <conditionalFormatting sqref="AB7">
    <cfRule type="cellIs" priority="1110" stopIfTrue="1" operator="between">
      <formula>1</formula>
      <formula>24</formula>
    </cfRule>
  </conditionalFormatting>
  <conditionalFormatting sqref="AB7">
    <cfRule type="cellIs" priority="1109" stopIfTrue="1" operator="between">
      <formula>1</formula>
      <formula>24</formula>
    </cfRule>
  </conditionalFormatting>
  <conditionalFormatting sqref="AB7">
    <cfRule type="cellIs" priority="1108" stopIfTrue="1" operator="between">
      <formula>1</formula>
      <formula>24</formula>
    </cfRule>
  </conditionalFormatting>
  <conditionalFormatting sqref="AB7">
    <cfRule type="cellIs" priority="1107" stopIfTrue="1" operator="between">
      <formula>1</formula>
      <formula>24</formula>
    </cfRule>
  </conditionalFormatting>
  <conditionalFormatting sqref="AB7">
    <cfRule type="cellIs" priority="1106" stopIfTrue="1" operator="between">
      <formula>1</formula>
      <formula>24</formula>
    </cfRule>
  </conditionalFormatting>
  <conditionalFormatting sqref="AB7">
    <cfRule type="cellIs" priority="1105" stopIfTrue="1" operator="between">
      <formula>1</formula>
      <formula>24</formula>
    </cfRule>
  </conditionalFormatting>
  <conditionalFormatting sqref="AB7">
    <cfRule type="cellIs" priority="1104" stopIfTrue="1" operator="between">
      <formula>1</formula>
      <formula>24</formula>
    </cfRule>
  </conditionalFormatting>
  <conditionalFormatting sqref="AB7">
    <cfRule type="cellIs" priority="1103" stopIfTrue="1" operator="between">
      <formula>1</formula>
      <formula>24</formula>
    </cfRule>
  </conditionalFormatting>
  <conditionalFormatting sqref="AB7">
    <cfRule type="cellIs" priority="1102" stopIfTrue="1" operator="between">
      <formula>1</formula>
      <formula>24</formula>
    </cfRule>
  </conditionalFormatting>
  <conditionalFormatting sqref="AB7">
    <cfRule type="cellIs" priority="1101" stopIfTrue="1" operator="between">
      <formula>1</formula>
      <formula>24</formula>
    </cfRule>
  </conditionalFormatting>
  <conditionalFormatting sqref="AB7">
    <cfRule type="cellIs" priority="1100" stopIfTrue="1" operator="between">
      <formula>1</formula>
      <formula>24</formula>
    </cfRule>
  </conditionalFormatting>
  <conditionalFormatting sqref="AB7">
    <cfRule type="cellIs" priority="1099" stopIfTrue="1" operator="between">
      <formula>1</formula>
      <formula>24</formula>
    </cfRule>
  </conditionalFormatting>
  <conditionalFormatting sqref="AB7">
    <cfRule type="cellIs" priority="1098" stopIfTrue="1" operator="between">
      <formula>1</formula>
      <formula>24</formula>
    </cfRule>
  </conditionalFormatting>
  <conditionalFormatting sqref="AB7">
    <cfRule type="cellIs" priority="1097" stopIfTrue="1" operator="between">
      <formula>1</formula>
      <formula>24</formula>
    </cfRule>
  </conditionalFormatting>
  <conditionalFormatting sqref="AB7">
    <cfRule type="cellIs" priority="1096" stopIfTrue="1" operator="between">
      <formula>1</formula>
      <formula>24</formula>
    </cfRule>
  </conditionalFormatting>
  <conditionalFormatting sqref="AB7">
    <cfRule type="cellIs" priority="1095" stopIfTrue="1" operator="between">
      <formula>1</formula>
      <formula>24</formula>
    </cfRule>
  </conditionalFormatting>
  <conditionalFormatting sqref="AB7">
    <cfRule type="cellIs" priority="1094" stopIfTrue="1" operator="between">
      <formula>1</formula>
      <formula>24</formula>
    </cfRule>
  </conditionalFormatting>
  <conditionalFormatting sqref="AB7">
    <cfRule type="cellIs" priority="1093" stopIfTrue="1" operator="between">
      <formula>1</formula>
      <formula>24</formula>
    </cfRule>
  </conditionalFormatting>
  <conditionalFormatting sqref="AB7">
    <cfRule type="cellIs" priority="1092" stopIfTrue="1" operator="between">
      <formula>1</formula>
      <formula>24</formula>
    </cfRule>
  </conditionalFormatting>
  <conditionalFormatting sqref="AB7">
    <cfRule type="cellIs" priority="1091" stopIfTrue="1" operator="between">
      <formula>1</formula>
      <formula>24</formula>
    </cfRule>
  </conditionalFormatting>
  <conditionalFormatting sqref="AB7">
    <cfRule type="cellIs" priority="1090" stopIfTrue="1" operator="between">
      <formula>1</formula>
      <formula>24</formula>
    </cfRule>
  </conditionalFormatting>
  <conditionalFormatting sqref="AB7">
    <cfRule type="cellIs" priority="1089" stopIfTrue="1" operator="between">
      <formula>1</formula>
      <formula>24</formula>
    </cfRule>
  </conditionalFormatting>
  <conditionalFormatting sqref="AB7">
    <cfRule type="cellIs" priority="1088" stopIfTrue="1" operator="between">
      <formula>1</formula>
      <formula>24</formula>
    </cfRule>
  </conditionalFormatting>
  <conditionalFormatting sqref="AB7">
    <cfRule type="cellIs" priority="1087" stopIfTrue="1" operator="between">
      <formula>1</formula>
      <formula>24</formula>
    </cfRule>
  </conditionalFormatting>
  <conditionalFormatting sqref="AB7">
    <cfRule type="cellIs" priority="1086" stopIfTrue="1" operator="between">
      <formula>1</formula>
      <formula>24</formula>
    </cfRule>
  </conditionalFormatting>
  <conditionalFormatting sqref="AB7">
    <cfRule type="cellIs" priority="1085" stopIfTrue="1" operator="between">
      <formula>1</formula>
      <formula>24</formula>
    </cfRule>
  </conditionalFormatting>
  <conditionalFormatting sqref="AB7">
    <cfRule type="cellIs" priority="1084" stopIfTrue="1" operator="between">
      <formula>1</formula>
      <formula>24</formula>
    </cfRule>
  </conditionalFormatting>
  <conditionalFormatting sqref="AB7">
    <cfRule type="cellIs" priority="1083" stopIfTrue="1" operator="between">
      <formula>1</formula>
      <formula>24</formula>
    </cfRule>
  </conditionalFormatting>
  <conditionalFormatting sqref="AB7">
    <cfRule type="cellIs" priority="1082" stopIfTrue="1" operator="between">
      <formula>1</formula>
      <formula>24</formula>
    </cfRule>
  </conditionalFormatting>
  <conditionalFormatting sqref="AB7">
    <cfRule type="cellIs" priority="1081" stopIfTrue="1" operator="between">
      <formula>1</formula>
      <formula>24</formula>
    </cfRule>
  </conditionalFormatting>
  <conditionalFormatting sqref="AB7">
    <cfRule type="cellIs" priority="1080" stopIfTrue="1" operator="between">
      <formula>1</formula>
      <formula>24</formula>
    </cfRule>
  </conditionalFormatting>
  <conditionalFormatting sqref="AB7">
    <cfRule type="cellIs" priority="1079" stopIfTrue="1" operator="between">
      <formula>1</formula>
      <formula>24</formula>
    </cfRule>
  </conditionalFormatting>
  <conditionalFormatting sqref="AB7">
    <cfRule type="cellIs" priority="1078" stopIfTrue="1" operator="between">
      <formula>1</formula>
      <formula>24</formula>
    </cfRule>
  </conditionalFormatting>
  <conditionalFormatting sqref="AB7">
    <cfRule type="cellIs" priority="1077" stopIfTrue="1" operator="between">
      <formula>1</formula>
      <formula>24</formula>
    </cfRule>
  </conditionalFormatting>
  <conditionalFormatting sqref="AB7">
    <cfRule type="cellIs" priority="1076" stopIfTrue="1" operator="between">
      <formula>1</formula>
      <formula>24</formula>
    </cfRule>
  </conditionalFormatting>
  <conditionalFormatting sqref="AB7">
    <cfRule type="cellIs" priority="1075" stopIfTrue="1" operator="between">
      <formula>1</formula>
      <formula>24</formula>
    </cfRule>
  </conditionalFormatting>
  <conditionalFormatting sqref="AB7">
    <cfRule type="cellIs" priority="1074" stopIfTrue="1" operator="between">
      <formula>1</formula>
      <formula>24</formula>
    </cfRule>
  </conditionalFormatting>
  <conditionalFormatting sqref="AB7">
    <cfRule type="cellIs" priority="1073" stopIfTrue="1" operator="between">
      <formula>1</formula>
      <formula>24</formula>
    </cfRule>
  </conditionalFormatting>
  <conditionalFormatting sqref="AB7">
    <cfRule type="cellIs" priority="1072" stopIfTrue="1" operator="between">
      <formula>1</formula>
      <formula>24</formula>
    </cfRule>
  </conditionalFormatting>
  <conditionalFormatting sqref="AB7">
    <cfRule type="cellIs" priority="1071" stopIfTrue="1" operator="between">
      <formula>1</formula>
      <formula>24</formula>
    </cfRule>
  </conditionalFormatting>
  <conditionalFormatting sqref="AB7">
    <cfRule type="cellIs" priority="1070" stopIfTrue="1" operator="between">
      <formula>1</formula>
      <formula>24</formula>
    </cfRule>
  </conditionalFormatting>
  <conditionalFormatting sqref="AB7">
    <cfRule type="cellIs" priority="1069" stopIfTrue="1" operator="between">
      <formula>1</formula>
      <formula>24</formula>
    </cfRule>
  </conditionalFormatting>
  <conditionalFormatting sqref="AB7">
    <cfRule type="cellIs" priority="1068" stopIfTrue="1" operator="between">
      <formula>1</formula>
      <formula>24</formula>
    </cfRule>
  </conditionalFormatting>
  <conditionalFormatting sqref="AB7">
    <cfRule type="cellIs" priority="1067" stopIfTrue="1" operator="between">
      <formula>1</formula>
      <formula>24</formula>
    </cfRule>
  </conditionalFormatting>
  <conditionalFormatting sqref="AB7">
    <cfRule type="cellIs" priority="1066" stopIfTrue="1" operator="between">
      <formula>1</formula>
      <formula>24</formula>
    </cfRule>
  </conditionalFormatting>
  <conditionalFormatting sqref="AB7">
    <cfRule type="cellIs" priority="1065" stopIfTrue="1" operator="between">
      <formula>1</formula>
      <formula>24</formula>
    </cfRule>
  </conditionalFormatting>
  <conditionalFormatting sqref="AB7">
    <cfRule type="cellIs" priority="1064" stopIfTrue="1" operator="between">
      <formula>1</formula>
      <formula>24</formula>
    </cfRule>
  </conditionalFormatting>
  <conditionalFormatting sqref="AB7">
    <cfRule type="cellIs" priority="1063" stopIfTrue="1" operator="between">
      <formula>1</formula>
      <formula>24</formula>
    </cfRule>
  </conditionalFormatting>
  <conditionalFormatting sqref="AB7">
    <cfRule type="cellIs" priority="1062" stopIfTrue="1" operator="between">
      <formula>1</formula>
      <formula>24</formula>
    </cfRule>
  </conditionalFormatting>
  <conditionalFormatting sqref="AB7">
    <cfRule type="cellIs" priority="1061" stopIfTrue="1" operator="between">
      <formula>1</formula>
      <formula>24</formula>
    </cfRule>
  </conditionalFormatting>
  <conditionalFormatting sqref="AB7">
    <cfRule type="cellIs" priority="1060" stopIfTrue="1" operator="between">
      <formula>1</formula>
      <formula>24</formula>
    </cfRule>
  </conditionalFormatting>
  <conditionalFormatting sqref="AB7">
    <cfRule type="cellIs" priority="1059" stopIfTrue="1" operator="between">
      <formula>1</formula>
      <formula>24</formula>
    </cfRule>
  </conditionalFormatting>
  <conditionalFormatting sqref="AB7">
    <cfRule type="cellIs" priority="1058" stopIfTrue="1" operator="between">
      <formula>1</formula>
      <formula>24</formula>
    </cfRule>
  </conditionalFormatting>
  <conditionalFormatting sqref="AB7">
    <cfRule type="cellIs" priority="1057" stopIfTrue="1" operator="between">
      <formula>1</formula>
      <formula>24</formula>
    </cfRule>
  </conditionalFormatting>
  <conditionalFormatting sqref="AB7">
    <cfRule type="cellIs" priority="1056" stopIfTrue="1" operator="between">
      <formula>1</formula>
      <formula>24</formula>
    </cfRule>
  </conditionalFormatting>
  <conditionalFormatting sqref="AB7">
    <cfRule type="cellIs" priority="1055" stopIfTrue="1" operator="between">
      <formula>1</formula>
      <formula>24</formula>
    </cfRule>
  </conditionalFormatting>
  <conditionalFormatting sqref="AB7">
    <cfRule type="cellIs" priority="1054" stopIfTrue="1" operator="between">
      <formula>1</formula>
      <formula>24</formula>
    </cfRule>
  </conditionalFormatting>
  <conditionalFormatting sqref="AB7">
    <cfRule type="cellIs" priority="1053" stopIfTrue="1" operator="between">
      <formula>1</formula>
      <formula>24</formula>
    </cfRule>
  </conditionalFormatting>
  <conditionalFormatting sqref="AB7">
    <cfRule type="cellIs" priority="1052" stopIfTrue="1" operator="between">
      <formula>1</formula>
      <formula>24</formula>
    </cfRule>
  </conditionalFormatting>
  <conditionalFormatting sqref="AB7">
    <cfRule type="cellIs" priority="1051" stopIfTrue="1" operator="between">
      <formula>1</formula>
      <formula>24</formula>
    </cfRule>
  </conditionalFormatting>
  <conditionalFormatting sqref="AB7">
    <cfRule type="cellIs" priority="1050" stopIfTrue="1" operator="between">
      <formula>1</formula>
      <formula>24</formula>
    </cfRule>
  </conditionalFormatting>
  <conditionalFormatting sqref="AB7">
    <cfRule type="cellIs" priority="1049" stopIfTrue="1" operator="between">
      <formula>1</formula>
      <formula>24</formula>
    </cfRule>
  </conditionalFormatting>
  <conditionalFormatting sqref="AB7">
    <cfRule type="cellIs" priority="1048" stopIfTrue="1" operator="between">
      <formula>1</formula>
      <formula>24</formula>
    </cfRule>
  </conditionalFormatting>
  <conditionalFormatting sqref="AB7">
    <cfRule type="cellIs" priority="1047" stopIfTrue="1" operator="between">
      <formula>1</formula>
      <formula>24</formula>
    </cfRule>
  </conditionalFormatting>
  <conditionalFormatting sqref="AB7">
    <cfRule type="cellIs" priority="1046" stopIfTrue="1" operator="between">
      <formula>1</formula>
      <formula>24</formula>
    </cfRule>
  </conditionalFormatting>
  <conditionalFormatting sqref="AB7">
    <cfRule type="cellIs" priority="1045" stopIfTrue="1" operator="between">
      <formula>1</formula>
      <formula>24</formula>
    </cfRule>
  </conditionalFormatting>
  <conditionalFormatting sqref="AB7">
    <cfRule type="cellIs" priority="1044" stopIfTrue="1" operator="between">
      <formula>1</formula>
      <formula>24</formula>
    </cfRule>
  </conditionalFormatting>
  <conditionalFormatting sqref="AB7">
    <cfRule type="cellIs" priority="1043" stopIfTrue="1" operator="between">
      <formula>1</formula>
      <formula>24</formula>
    </cfRule>
  </conditionalFormatting>
  <conditionalFormatting sqref="AB7">
    <cfRule type="cellIs" priority="1042" stopIfTrue="1" operator="between">
      <formula>1</formula>
      <formula>24</formula>
    </cfRule>
  </conditionalFormatting>
  <conditionalFormatting sqref="AB7">
    <cfRule type="cellIs" priority="1041" stopIfTrue="1" operator="between">
      <formula>1</formula>
      <formula>24</formula>
    </cfRule>
  </conditionalFormatting>
  <conditionalFormatting sqref="AB7">
    <cfRule type="cellIs" priority="1040" stopIfTrue="1" operator="between">
      <formula>1</formula>
      <formula>24</formula>
    </cfRule>
  </conditionalFormatting>
  <conditionalFormatting sqref="AB7">
    <cfRule type="cellIs" priority="1039" stopIfTrue="1" operator="between">
      <formula>1</formula>
      <formula>24</formula>
    </cfRule>
  </conditionalFormatting>
  <conditionalFormatting sqref="AB7">
    <cfRule type="cellIs" priority="1038" stopIfTrue="1" operator="between">
      <formula>1</formula>
      <formula>24</formula>
    </cfRule>
  </conditionalFormatting>
  <conditionalFormatting sqref="AB7">
    <cfRule type="cellIs" priority="1037" stopIfTrue="1" operator="between">
      <formula>1</formula>
      <formula>24</formula>
    </cfRule>
  </conditionalFormatting>
  <conditionalFormatting sqref="AB7">
    <cfRule type="cellIs" priority="1036" stopIfTrue="1" operator="between">
      <formula>1</formula>
      <formula>24</formula>
    </cfRule>
  </conditionalFormatting>
  <conditionalFormatting sqref="AB7">
    <cfRule type="cellIs" priority="1035" stopIfTrue="1" operator="between">
      <formula>1</formula>
      <formula>24</formula>
    </cfRule>
  </conditionalFormatting>
  <conditionalFormatting sqref="AB7">
    <cfRule type="cellIs" priority="1034" stopIfTrue="1" operator="between">
      <formula>1</formula>
      <formula>24</formula>
    </cfRule>
  </conditionalFormatting>
  <conditionalFormatting sqref="AB7">
    <cfRule type="cellIs" priority="1033" stopIfTrue="1" operator="between">
      <formula>1</formula>
      <formula>24</formula>
    </cfRule>
  </conditionalFormatting>
  <conditionalFormatting sqref="AB7">
    <cfRule type="cellIs" priority="1032" stopIfTrue="1" operator="between">
      <formula>1</formula>
      <formula>24</formula>
    </cfRule>
  </conditionalFormatting>
  <conditionalFormatting sqref="AB7">
    <cfRule type="cellIs" priority="1031" stopIfTrue="1" operator="between">
      <formula>1</formula>
      <formula>24</formula>
    </cfRule>
  </conditionalFormatting>
  <conditionalFormatting sqref="AB7">
    <cfRule type="cellIs" priority="1030" stopIfTrue="1" operator="between">
      <formula>1</formula>
      <formula>24</formula>
    </cfRule>
  </conditionalFormatting>
  <conditionalFormatting sqref="AB7">
    <cfRule type="cellIs" priority="1029" stopIfTrue="1" operator="between">
      <formula>1</formula>
      <formula>24</formula>
    </cfRule>
  </conditionalFormatting>
  <conditionalFormatting sqref="AB7">
    <cfRule type="cellIs" priority="1028" stopIfTrue="1" operator="between">
      <formula>1</formula>
      <formula>24</formula>
    </cfRule>
  </conditionalFormatting>
  <conditionalFormatting sqref="AB7">
    <cfRule type="cellIs" priority="1027" stopIfTrue="1" operator="between">
      <formula>1</formula>
      <formula>24</formula>
    </cfRule>
  </conditionalFormatting>
  <conditionalFormatting sqref="AB7">
    <cfRule type="cellIs" priority="1026" stopIfTrue="1" operator="between">
      <formula>1</formula>
      <formula>24</formula>
    </cfRule>
  </conditionalFormatting>
  <conditionalFormatting sqref="AB7">
    <cfRule type="cellIs" priority="1025" stopIfTrue="1" operator="between">
      <formula>1</formula>
      <formula>24</formula>
    </cfRule>
  </conditionalFormatting>
  <conditionalFormatting sqref="AB7">
    <cfRule type="cellIs" priority="1024" stopIfTrue="1" operator="between">
      <formula>1</formula>
      <formula>24</formula>
    </cfRule>
  </conditionalFormatting>
  <conditionalFormatting sqref="AB7">
    <cfRule type="cellIs" priority="1023" stopIfTrue="1" operator="between">
      <formula>1</formula>
      <formula>24</formula>
    </cfRule>
  </conditionalFormatting>
  <conditionalFormatting sqref="AB7">
    <cfRule type="cellIs" priority="1022" stopIfTrue="1" operator="between">
      <formula>1</formula>
      <formula>24</formula>
    </cfRule>
  </conditionalFormatting>
  <conditionalFormatting sqref="AB7">
    <cfRule type="cellIs" priority="1021" stopIfTrue="1" operator="between">
      <formula>1</formula>
      <formula>24</formula>
    </cfRule>
  </conditionalFormatting>
  <conditionalFormatting sqref="AB7">
    <cfRule type="cellIs" priority="1020" stopIfTrue="1" operator="between">
      <formula>1</formula>
      <formula>24</formula>
    </cfRule>
  </conditionalFormatting>
  <conditionalFormatting sqref="AB7">
    <cfRule type="cellIs" priority="1019" stopIfTrue="1" operator="between">
      <formula>1</formula>
      <formula>24</formula>
    </cfRule>
  </conditionalFormatting>
  <conditionalFormatting sqref="AB7">
    <cfRule type="cellIs" priority="1018" stopIfTrue="1" operator="between">
      <formula>1</formula>
      <formula>24</formula>
    </cfRule>
  </conditionalFormatting>
  <conditionalFormatting sqref="AD7">
    <cfRule type="cellIs" priority="1017" stopIfTrue="1" operator="between">
      <formula>1</formula>
      <formula>24</formula>
    </cfRule>
  </conditionalFormatting>
  <conditionalFormatting sqref="AD7">
    <cfRule type="cellIs" priority="1016" stopIfTrue="1" operator="between">
      <formula>1</formula>
      <formula>24</formula>
    </cfRule>
  </conditionalFormatting>
  <conditionalFormatting sqref="AD7">
    <cfRule type="cellIs" priority="1015" stopIfTrue="1" operator="between">
      <formula>1</formula>
      <formula>24</formula>
    </cfRule>
  </conditionalFormatting>
  <conditionalFormatting sqref="AD7">
    <cfRule type="cellIs" priority="1014" stopIfTrue="1" operator="between">
      <formula>1</formula>
      <formula>24</formula>
    </cfRule>
  </conditionalFormatting>
  <conditionalFormatting sqref="AD7">
    <cfRule type="cellIs" priority="1013" stopIfTrue="1" operator="between">
      <formula>1</formula>
      <formula>24</formula>
    </cfRule>
  </conditionalFormatting>
  <conditionalFormatting sqref="AD7">
    <cfRule type="cellIs" priority="1012" stopIfTrue="1" operator="between">
      <formula>1</formula>
      <formula>24</formula>
    </cfRule>
  </conditionalFormatting>
  <conditionalFormatting sqref="AC7">
    <cfRule type="cellIs" priority="1011" stopIfTrue="1" operator="between">
      <formula>1</formula>
      <formula>24</formula>
    </cfRule>
  </conditionalFormatting>
  <conditionalFormatting sqref="AD7">
    <cfRule type="cellIs" priority="1010" stopIfTrue="1" operator="between">
      <formula>1</formula>
      <formula>24</formula>
    </cfRule>
  </conditionalFormatting>
  <conditionalFormatting sqref="AD7">
    <cfRule type="cellIs" priority="1009" stopIfTrue="1" operator="between">
      <formula>1</formula>
      <formula>24</formula>
    </cfRule>
  </conditionalFormatting>
  <conditionalFormatting sqref="AD7">
    <cfRule type="cellIs" priority="1008" stopIfTrue="1" operator="between">
      <formula>1</formula>
      <formula>24</formula>
    </cfRule>
  </conditionalFormatting>
  <conditionalFormatting sqref="AD7">
    <cfRule type="cellIs" priority="1007" stopIfTrue="1" operator="between">
      <formula>1</formula>
      <formula>24</formula>
    </cfRule>
  </conditionalFormatting>
  <conditionalFormatting sqref="AD7">
    <cfRule type="cellIs" priority="1006" stopIfTrue="1" operator="between">
      <formula>1</formula>
      <formula>24</formula>
    </cfRule>
  </conditionalFormatting>
  <conditionalFormatting sqref="AD7">
    <cfRule type="cellIs" priority="1005" stopIfTrue="1" operator="between">
      <formula>1</formula>
      <formula>24</formula>
    </cfRule>
  </conditionalFormatting>
  <conditionalFormatting sqref="AC7">
    <cfRule type="cellIs" priority="1004" stopIfTrue="1" operator="between">
      <formula>1</formula>
      <formula>24</formula>
    </cfRule>
  </conditionalFormatting>
  <conditionalFormatting sqref="AC7">
    <cfRule type="cellIs" priority="1003" stopIfTrue="1" operator="between">
      <formula>1</formula>
      <formula>24</formula>
    </cfRule>
  </conditionalFormatting>
  <conditionalFormatting sqref="AB7">
    <cfRule type="cellIs" priority="1002" stopIfTrue="1" operator="between">
      <formula>1</formula>
      <formula>24</formula>
    </cfRule>
  </conditionalFormatting>
  <conditionalFormatting sqref="AB7">
    <cfRule type="cellIs" priority="1001" stopIfTrue="1" operator="between">
      <formula>1</formula>
      <formula>24</formula>
    </cfRule>
  </conditionalFormatting>
  <conditionalFormatting sqref="AB7">
    <cfRule type="cellIs" priority="1000" stopIfTrue="1" operator="between">
      <formula>1</formula>
      <formula>24</formula>
    </cfRule>
  </conditionalFormatting>
  <conditionalFormatting sqref="AB7">
    <cfRule type="cellIs" priority="999" stopIfTrue="1" operator="between">
      <formula>1</formula>
      <formula>24</formula>
    </cfRule>
  </conditionalFormatting>
  <conditionalFormatting sqref="AB7">
    <cfRule type="cellIs" priority="998" stopIfTrue="1" operator="between">
      <formula>1</formula>
      <formula>24</formula>
    </cfRule>
  </conditionalFormatting>
  <conditionalFormatting sqref="AB7">
    <cfRule type="cellIs" priority="997" stopIfTrue="1" operator="between">
      <formula>1</formula>
      <formula>24</formula>
    </cfRule>
  </conditionalFormatting>
  <conditionalFormatting sqref="AB7">
    <cfRule type="cellIs" priority="996" stopIfTrue="1" operator="between">
      <formula>1</formula>
      <formula>24</formula>
    </cfRule>
  </conditionalFormatting>
  <conditionalFormatting sqref="AB7">
    <cfRule type="cellIs" priority="995" stopIfTrue="1" operator="between">
      <formula>1</formula>
      <formula>24</formula>
    </cfRule>
  </conditionalFormatting>
  <conditionalFormatting sqref="AB7">
    <cfRule type="cellIs" priority="994" stopIfTrue="1" operator="between">
      <formula>1</formula>
      <formula>24</formula>
    </cfRule>
  </conditionalFormatting>
  <conditionalFormatting sqref="AB7">
    <cfRule type="cellIs" priority="993" stopIfTrue="1" operator="between">
      <formula>1</formula>
      <formula>24</formula>
    </cfRule>
  </conditionalFormatting>
  <conditionalFormatting sqref="AB7">
    <cfRule type="cellIs" priority="992" stopIfTrue="1" operator="between">
      <formula>1</formula>
      <formula>24</formula>
    </cfRule>
  </conditionalFormatting>
  <conditionalFormatting sqref="AB7">
    <cfRule type="cellIs" priority="991" stopIfTrue="1" operator="between">
      <formula>1</formula>
      <formula>24</formula>
    </cfRule>
  </conditionalFormatting>
  <conditionalFormatting sqref="AB7">
    <cfRule type="cellIs" priority="990" stopIfTrue="1" operator="between">
      <formula>1</formula>
      <formula>24</formula>
    </cfRule>
  </conditionalFormatting>
  <conditionalFormatting sqref="AB7">
    <cfRule type="cellIs" priority="989" stopIfTrue="1" operator="between">
      <formula>1</formula>
      <formula>24</formula>
    </cfRule>
  </conditionalFormatting>
  <conditionalFormatting sqref="AB7">
    <cfRule type="cellIs" priority="988" stopIfTrue="1" operator="between">
      <formula>1</formula>
      <formula>24</formula>
    </cfRule>
  </conditionalFormatting>
  <conditionalFormatting sqref="AB7">
    <cfRule type="cellIs" priority="987" stopIfTrue="1" operator="between">
      <formula>1</formula>
      <formula>24</formula>
    </cfRule>
  </conditionalFormatting>
  <conditionalFormatting sqref="AB7">
    <cfRule type="cellIs" priority="986" stopIfTrue="1" operator="between">
      <formula>1</formula>
      <formula>24</formula>
    </cfRule>
  </conditionalFormatting>
  <conditionalFormatting sqref="AB7">
    <cfRule type="cellIs" priority="985" stopIfTrue="1" operator="between">
      <formula>1</formula>
      <formula>24</formula>
    </cfRule>
  </conditionalFormatting>
  <conditionalFormatting sqref="AB7">
    <cfRule type="cellIs" priority="984" stopIfTrue="1" operator="between">
      <formula>1</formula>
      <formula>24</formula>
    </cfRule>
  </conditionalFormatting>
  <conditionalFormatting sqref="AB7">
    <cfRule type="cellIs" priority="983" stopIfTrue="1" operator="between">
      <formula>1</formula>
      <formula>24</formula>
    </cfRule>
  </conditionalFormatting>
  <conditionalFormatting sqref="AB7">
    <cfRule type="cellIs" priority="982" stopIfTrue="1" operator="between">
      <formula>1</formula>
      <formula>24</formula>
    </cfRule>
  </conditionalFormatting>
  <conditionalFormatting sqref="AB7">
    <cfRule type="cellIs" priority="981" stopIfTrue="1" operator="between">
      <formula>1</formula>
      <formula>24</formula>
    </cfRule>
  </conditionalFormatting>
  <conditionalFormatting sqref="AB7">
    <cfRule type="cellIs" priority="980" stopIfTrue="1" operator="between">
      <formula>1</formula>
      <formula>24</formula>
    </cfRule>
  </conditionalFormatting>
  <conditionalFormatting sqref="AB7">
    <cfRule type="cellIs" priority="979" stopIfTrue="1" operator="between">
      <formula>1</formula>
      <formula>24</formula>
    </cfRule>
  </conditionalFormatting>
  <conditionalFormatting sqref="AB7">
    <cfRule type="cellIs" priority="978" stopIfTrue="1" operator="between">
      <formula>1</formula>
      <formula>24</formula>
    </cfRule>
  </conditionalFormatting>
  <conditionalFormatting sqref="AB7">
    <cfRule type="cellIs" priority="977" stopIfTrue="1" operator="between">
      <formula>1</formula>
      <formula>24</formula>
    </cfRule>
  </conditionalFormatting>
  <conditionalFormatting sqref="AB7">
    <cfRule type="cellIs" priority="976" stopIfTrue="1" operator="between">
      <formula>1</formula>
      <formula>24</formula>
    </cfRule>
  </conditionalFormatting>
  <conditionalFormatting sqref="AB7">
    <cfRule type="cellIs" priority="975" stopIfTrue="1" operator="between">
      <formula>1</formula>
      <formula>24</formula>
    </cfRule>
  </conditionalFormatting>
  <conditionalFormatting sqref="AB7">
    <cfRule type="cellIs" priority="974" stopIfTrue="1" operator="between">
      <formula>1</formula>
      <formula>24</formula>
    </cfRule>
  </conditionalFormatting>
  <conditionalFormatting sqref="AB7">
    <cfRule type="cellIs" priority="973" stopIfTrue="1" operator="between">
      <formula>1</formula>
      <formula>24</formula>
    </cfRule>
  </conditionalFormatting>
  <conditionalFormatting sqref="AB7">
    <cfRule type="cellIs" priority="972" stopIfTrue="1" operator="between">
      <formula>1</formula>
      <formula>24</formula>
    </cfRule>
  </conditionalFormatting>
  <conditionalFormatting sqref="AB7">
    <cfRule type="cellIs" priority="971" stopIfTrue="1" operator="between">
      <formula>1</formula>
      <formula>24</formula>
    </cfRule>
  </conditionalFormatting>
  <conditionalFormatting sqref="AB7">
    <cfRule type="cellIs" priority="970" stopIfTrue="1" operator="between">
      <formula>1</formula>
      <formula>24</formula>
    </cfRule>
  </conditionalFormatting>
  <conditionalFormatting sqref="AB7">
    <cfRule type="cellIs" priority="969" stopIfTrue="1" operator="between">
      <formula>1</formula>
      <formula>24</formula>
    </cfRule>
  </conditionalFormatting>
  <conditionalFormatting sqref="AB7">
    <cfRule type="cellIs" priority="968" stopIfTrue="1" operator="between">
      <formula>1</formula>
      <formula>24</formula>
    </cfRule>
  </conditionalFormatting>
  <conditionalFormatting sqref="AB7">
    <cfRule type="cellIs" priority="967" stopIfTrue="1" operator="between">
      <formula>1</formula>
      <formula>24</formula>
    </cfRule>
  </conditionalFormatting>
  <conditionalFormatting sqref="AB7">
    <cfRule type="cellIs" priority="966" stopIfTrue="1" operator="between">
      <formula>1</formula>
      <formula>24</formula>
    </cfRule>
  </conditionalFormatting>
  <conditionalFormatting sqref="AG6">
    <cfRule type="cellIs" priority="965" stopIfTrue="1" operator="between">
      <formula>1</formula>
      <formula>24</formula>
    </cfRule>
  </conditionalFormatting>
  <conditionalFormatting sqref="AG6">
    <cfRule type="cellIs" priority="964" stopIfTrue="1" operator="between">
      <formula>1</formula>
      <formula>24</formula>
    </cfRule>
  </conditionalFormatting>
  <conditionalFormatting sqref="AH6">
    <cfRule type="cellIs" priority="963" stopIfTrue="1" operator="between">
      <formula>1</formula>
      <formula>24</formula>
    </cfRule>
  </conditionalFormatting>
  <conditionalFormatting sqref="AG7">
    <cfRule type="cellIs" priority="962" stopIfTrue="1" operator="between">
      <formula>1</formula>
      <formula>24</formula>
    </cfRule>
  </conditionalFormatting>
  <conditionalFormatting sqref="AH7">
    <cfRule type="cellIs" priority="961" stopIfTrue="1" operator="between">
      <formula>1</formula>
      <formula>24</formula>
    </cfRule>
  </conditionalFormatting>
  <conditionalFormatting sqref="AG6">
    <cfRule type="cellIs" priority="960" stopIfTrue="1" operator="between">
      <formula>1</formula>
      <formula>24</formula>
    </cfRule>
  </conditionalFormatting>
  <conditionalFormatting sqref="AH6">
    <cfRule type="cellIs" priority="959" stopIfTrue="1" operator="between">
      <formula>1</formula>
      <formula>24</formula>
    </cfRule>
  </conditionalFormatting>
  <conditionalFormatting sqref="AG7:AH7">
    <cfRule type="cellIs" priority="958" stopIfTrue="1" operator="between">
      <formula>1</formula>
      <formula>24</formula>
    </cfRule>
  </conditionalFormatting>
  <conditionalFormatting sqref="AG7:AH7">
    <cfRule type="cellIs" priority="957" stopIfTrue="1" operator="between">
      <formula>1</formula>
      <formula>24</formula>
    </cfRule>
  </conditionalFormatting>
  <conditionalFormatting sqref="AG6">
    <cfRule type="cellIs" priority="956" stopIfTrue="1" operator="between">
      <formula>1</formula>
      <formula>24</formula>
    </cfRule>
  </conditionalFormatting>
  <conditionalFormatting sqref="AH6">
    <cfRule type="cellIs" priority="955" stopIfTrue="1" operator="between">
      <formula>1</formula>
      <formula>24</formula>
    </cfRule>
  </conditionalFormatting>
  <conditionalFormatting sqref="AG6:AH6">
    <cfRule type="cellIs" priority="954" stopIfTrue="1" operator="between">
      <formula>1</formula>
      <formula>24</formula>
    </cfRule>
  </conditionalFormatting>
  <conditionalFormatting sqref="AG6:AH6">
    <cfRule type="cellIs" priority="953" stopIfTrue="1" operator="between">
      <formula>1</formula>
      <formula>24</formula>
    </cfRule>
  </conditionalFormatting>
  <conditionalFormatting sqref="AG6">
    <cfRule type="cellIs" priority="952" stopIfTrue="1" operator="between">
      <formula>1</formula>
      <formula>24</formula>
    </cfRule>
  </conditionalFormatting>
  <conditionalFormatting sqref="AH6">
    <cfRule type="cellIs" priority="951" stopIfTrue="1" operator="between">
      <formula>1</formula>
      <formula>24</formula>
    </cfRule>
  </conditionalFormatting>
  <conditionalFormatting sqref="AG7:AH7">
    <cfRule type="cellIs" priority="950" stopIfTrue="1" operator="between">
      <formula>1</formula>
      <formula>24</formula>
    </cfRule>
  </conditionalFormatting>
  <conditionalFormatting sqref="AG7:AH7">
    <cfRule type="cellIs" priority="949" stopIfTrue="1" operator="between">
      <formula>1</formula>
      <formula>24</formula>
    </cfRule>
  </conditionalFormatting>
  <conditionalFormatting sqref="AG6:AH6">
    <cfRule type="cellIs" priority="948" stopIfTrue="1" operator="between">
      <formula>1</formula>
      <formula>24</formula>
    </cfRule>
  </conditionalFormatting>
  <conditionalFormatting sqref="AG6:AH6">
    <cfRule type="cellIs" priority="947" stopIfTrue="1" operator="between">
      <formula>1</formula>
      <formula>24</formula>
    </cfRule>
  </conditionalFormatting>
  <conditionalFormatting sqref="AG7:AH7">
    <cfRule type="cellIs" priority="946" stopIfTrue="1" operator="between">
      <formula>1</formula>
      <formula>24</formula>
    </cfRule>
  </conditionalFormatting>
  <conditionalFormatting sqref="AG7:AH7">
    <cfRule type="cellIs" priority="945" stopIfTrue="1" operator="between">
      <formula>1</formula>
      <formula>24</formula>
    </cfRule>
  </conditionalFormatting>
  <conditionalFormatting sqref="AG7:AH7">
    <cfRule type="cellIs" priority="944" stopIfTrue="1" operator="between">
      <formula>1</formula>
      <formula>24</formula>
    </cfRule>
  </conditionalFormatting>
  <conditionalFormatting sqref="AG7:AH7">
    <cfRule type="cellIs" priority="943" stopIfTrue="1" operator="between">
      <formula>1</formula>
      <formula>24</formula>
    </cfRule>
  </conditionalFormatting>
  <conditionalFormatting sqref="AG7:AH7">
    <cfRule type="cellIs" priority="942" stopIfTrue="1" operator="between">
      <formula>1</formula>
      <formula>24</formula>
    </cfRule>
  </conditionalFormatting>
  <conditionalFormatting sqref="AG7:AH7">
    <cfRule type="cellIs" priority="941" stopIfTrue="1" operator="between">
      <formula>1</formula>
      <formula>24</formula>
    </cfRule>
  </conditionalFormatting>
  <conditionalFormatting sqref="AG7:AH7">
    <cfRule type="cellIs" priority="940" stopIfTrue="1" operator="between">
      <formula>1</formula>
      <formula>24</formula>
    </cfRule>
  </conditionalFormatting>
  <conditionalFormatting sqref="AU7">
    <cfRule type="cellIs" priority="939" stopIfTrue="1" operator="between">
      <formula>1</formula>
      <formula>24</formula>
    </cfRule>
  </conditionalFormatting>
  <conditionalFormatting sqref="AU7">
    <cfRule type="cellIs" priority="938" stopIfTrue="1" operator="between">
      <formula>1</formula>
      <formula>24</formula>
    </cfRule>
  </conditionalFormatting>
  <conditionalFormatting sqref="AU7">
    <cfRule type="cellIs" priority="937" stopIfTrue="1" operator="between">
      <formula>1</formula>
      <formula>24</formula>
    </cfRule>
  </conditionalFormatting>
  <conditionalFormatting sqref="AU7">
    <cfRule type="cellIs" priority="936" stopIfTrue="1" operator="between">
      <formula>1</formula>
      <formula>24</formula>
    </cfRule>
  </conditionalFormatting>
  <conditionalFormatting sqref="AU7">
    <cfRule type="cellIs" priority="935" stopIfTrue="1" operator="between">
      <formula>1</formula>
      <formula>24</formula>
    </cfRule>
  </conditionalFormatting>
  <conditionalFormatting sqref="K12">
    <cfRule type="cellIs" priority="934" stopIfTrue="1" operator="between">
      <formula>1</formula>
      <formula>24</formula>
    </cfRule>
  </conditionalFormatting>
  <conditionalFormatting sqref="R12:S13">
    <cfRule type="cellIs" priority="933" stopIfTrue="1" operator="between">
      <formula>1</formula>
      <formula>24</formula>
    </cfRule>
  </conditionalFormatting>
  <conditionalFormatting sqref="R12:R13">
    <cfRule type="cellIs" priority="932" stopIfTrue="1" operator="between">
      <formula>1</formula>
      <formula>24</formula>
    </cfRule>
  </conditionalFormatting>
  <conditionalFormatting sqref="S12:S13">
    <cfRule type="cellIs" priority="931" stopIfTrue="1" operator="between">
      <formula>1</formula>
      <formula>24</formula>
    </cfRule>
  </conditionalFormatting>
  <conditionalFormatting sqref="X12:X13">
    <cfRule type="cellIs" priority="930" stopIfTrue="1" operator="between">
      <formula>1</formula>
      <formula>24</formula>
    </cfRule>
  </conditionalFormatting>
  <conditionalFormatting sqref="Y12:AA13">
    <cfRule type="cellIs" priority="929" stopIfTrue="1" operator="between">
      <formula>1</formula>
      <formula>24</formula>
    </cfRule>
  </conditionalFormatting>
  <conditionalFormatting sqref="AB12:AB13">
    <cfRule type="cellIs" priority="928" stopIfTrue="1" operator="between">
      <formula>1</formula>
      <formula>24</formula>
    </cfRule>
  </conditionalFormatting>
  <conditionalFormatting sqref="AB12">
    <cfRule type="cellIs" priority="927" stopIfTrue="1" operator="between">
      <formula>1</formula>
      <formula>24</formula>
    </cfRule>
  </conditionalFormatting>
  <conditionalFormatting sqref="AB13">
    <cfRule type="cellIs" priority="926" stopIfTrue="1" operator="between">
      <formula>1</formula>
      <formula>24</formula>
    </cfRule>
  </conditionalFormatting>
  <conditionalFormatting sqref="U13">
    <cfRule type="cellIs" priority="925" stopIfTrue="1" operator="between">
      <formula>1</formula>
      <formula>24</formula>
    </cfRule>
  </conditionalFormatting>
  <conditionalFormatting sqref="AB12">
    <cfRule type="cellIs" priority="924" stopIfTrue="1" operator="between">
      <formula>1</formula>
      <formula>24</formula>
    </cfRule>
  </conditionalFormatting>
  <conditionalFormatting sqref="AB13">
    <cfRule type="cellIs" priority="923" stopIfTrue="1" operator="between">
      <formula>1</formula>
      <formula>24</formula>
    </cfRule>
  </conditionalFormatting>
  <conditionalFormatting sqref="AA13">
    <cfRule type="cellIs" priority="922" stopIfTrue="1" operator="between">
      <formula>1</formula>
      <formula>24</formula>
    </cfRule>
  </conditionalFormatting>
  <conditionalFormatting sqref="U13">
    <cfRule type="cellIs" priority="921" stopIfTrue="1" operator="between">
      <formula>1</formula>
      <formula>24</formula>
    </cfRule>
  </conditionalFormatting>
  <conditionalFormatting sqref="AB12">
    <cfRule type="cellIs" priority="920" stopIfTrue="1" operator="between">
      <formula>1</formula>
      <formula>24</formula>
    </cfRule>
  </conditionalFormatting>
  <conditionalFormatting sqref="AB13">
    <cfRule type="cellIs" priority="919" stopIfTrue="1" operator="between">
      <formula>1</formula>
      <formula>24</formula>
    </cfRule>
  </conditionalFormatting>
  <conditionalFormatting sqref="AA13">
    <cfRule type="cellIs" priority="918" stopIfTrue="1" operator="between">
      <formula>1</formula>
      <formula>24</formula>
    </cfRule>
  </conditionalFormatting>
  <conditionalFormatting sqref="U12">
    <cfRule type="cellIs" priority="917" stopIfTrue="1" operator="between">
      <formula>1</formula>
      <formula>24</formula>
    </cfRule>
  </conditionalFormatting>
  <conditionalFormatting sqref="AB12">
    <cfRule type="cellIs" priority="916" stopIfTrue="1" operator="between">
      <formula>1</formula>
      <formula>24</formula>
    </cfRule>
  </conditionalFormatting>
  <conditionalFormatting sqref="AA12">
    <cfRule type="cellIs" priority="915" stopIfTrue="1" operator="between">
      <formula>1</formula>
      <formula>24</formula>
    </cfRule>
  </conditionalFormatting>
  <conditionalFormatting sqref="X13">
    <cfRule type="cellIs" priority="914" stopIfTrue="1" operator="between">
      <formula>1</formula>
      <formula>24</formula>
    </cfRule>
  </conditionalFormatting>
  <conditionalFormatting sqref="AB13">
    <cfRule type="cellIs" priority="913" stopIfTrue="1" operator="between">
      <formula>1</formula>
      <formula>24</formula>
    </cfRule>
  </conditionalFormatting>
  <conditionalFormatting sqref="Y13">
    <cfRule type="cellIs" priority="912" stopIfTrue="1" operator="between">
      <formula>1</formula>
      <formula>24</formula>
    </cfRule>
  </conditionalFormatting>
  <conditionalFormatting sqref="T12:AD13">
    <cfRule type="cellIs" priority="911" stopIfTrue="1" operator="between">
      <formula>1</formula>
      <formula>24</formula>
    </cfRule>
  </conditionalFormatting>
  <conditionalFormatting sqref="T12:T13">
    <cfRule type="cellIs" priority="910" stopIfTrue="1" operator="between">
      <formula>1</formula>
      <formula>24</formula>
    </cfRule>
  </conditionalFormatting>
  <conditionalFormatting sqref="U13">
    <cfRule type="cellIs" priority="909" stopIfTrue="1" operator="between">
      <formula>1</formula>
      <formula>24</formula>
    </cfRule>
  </conditionalFormatting>
  <conditionalFormatting sqref="V12:W13">
    <cfRule type="cellIs" priority="908" stopIfTrue="1" operator="between">
      <formula>1</formula>
      <formula>24</formula>
    </cfRule>
  </conditionalFormatting>
  <conditionalFormatting sqref="X12:X13">
    <cfRule type="cellIs" priority="907" stopIfTrue="1" operator="between">
      <formula>1</formula>
      <formula>24</formula>
    </cfRule>
  </conditionalFormatting>
  <conditionalFormatting sqref="Y12:AA13">
    <cfRule type="cellIs" priority="906" stopIfTrue="1" operator="between">
      <formula>1</formula>
      <formula>24</formula>
    </cfRule>
  </conditionalFormatting>
  <conditionalFormatting sqref="AB12:AB13">
    <cfRule type="cellIs" priority="905" stopIfTrue="1" operator="between">
      <formula>1</formula>
      <formula>24</formula>
    </cfRule>
  </conditionalFormatting>
  <conditionalFormatting sqref="AC12:AC13">
    <cfRule type="cellIs" priority="904" stopIfTrue="1" operator="between">
      <formula>1</formula>
      <formula>24</formula>
    </cfRule>
  </conditionalFormatting>
  <conditionalFormatting sqref="AD12:AD13">
    <cfRule type="cellIs" priority="903" stopIfTrue="1" operator="between">
      <formula>1</formula>
      <formula>24</formula>
    </cfRule>
  </conditionalFormatting>
  <conditionalFormatting sqref="AE12:AE13">
    <cfRule type="cellIs" priority="902" stopIfTrue="1" operator="between">
      <formula>1</formula>
      <formula>24</formula>
    </cfRule>
  </conditionalFormatting>
  <conditionalFormatting sqref="Y12:Y13">
    <cfRule type="cellIs" priority="901" stopIfTrue="1" operator="between">
      <formula>1</formula>
      <formula>24</formula>
    </cfRule>
  </conditionalFormatting>
  <conditionalFormatting sqref="AB12">
    <cfRule type="cellIs" priority="900" stopIfTrue="1" operator="between">
      <formula>1</formula>
      <formula>24</formula>
    </cfRule>
  </conditionalFormatting>
  <conditionalFormatting sqref="AB13">
    <cfRule type="cellIs" priority="899" stopIfTrue="1" operator="between">
      <formula>1</formula>
      <formula>24</formula>
    </cfRule>
  </conditionalFormatting>
  <conditionalFormatting sqref="AA13">
    <cfRule type="cellIs" priority="898" stopIfTrue="1" operator="between">
      <formula>1</formula>
      <formula>24</formula>
    </cfRule>
  </conditionalFormatting>
  <conditionalFormatting sqref="U12">
    <cfRule type="cellIs" priority="897" stopIfTrue="1" operator="between">
      <formula>1</formula>
      <formula>24</formula>
    </cfRule>
  </conditionalFormatting>
  <conditionalFormatting sqref="AB12">
    <cfRule type="cellIs" priority="896" stopIfTrue="1" operator="between">
      <formula>1</formula>
      <formula>24</formula>
    </cfRule>
  </conditionalFormatting>
  <conditionalFormatting sqref="AA12">
    <cfRule type="cellIs" priority="895" stopIfTrue="1" operator="between">
      <formula>1</formula>
      <formula>24</formula>
    </cfRule>
  </conditionalFormatting>
  <conditionalFormatting sqref="X13">
    <cfRule type="cellIs" priority="894" stopIfTrue="1" operator="between">
      <formula>1</formula>
      <formula>24</formula>
    </cfRule>
  </conditionalFormatting>
  <conditionalFormatting sqref="AB13">
    <cfRule type="cellIs" priority="893" stopIfTrue="1" operator="between">
      <formula>1</formula>
      <formula>24</formula>
    </cfRule>
  </conditionalFormatting>
  <conditionalFormatting sqref="Y13">
    <cfRule type="cellIs" priority="892" stopIfTrue="1" operator="between">
      <formula>1</formula>
      <formula>24</formula>
    </cfRule>
  </conditionalFormatting>
  <conditionalFormatting sqref="U13">
    <cfRule type="cellIs" priority="891" stopIfTrue="1" operator="between">
      <formula>1</formula>
      <formula>24</formula>
    </cfRule>
  </conditionalFormatting>
  <conditionalFormatting sqref="U12">
    <cfRule type="cellIs" priority="890" stopIfTrue="1" operator="between">
      <formula>1</formula>
      <formula>24</formula>
    </cfRule>
  </conditionalFormatting>
  <conditionalFormatting sqref="X13">
    <cfRule type="cellIs" priority="889" stopIfTrue="1" operator="between">
      <formula>1</formula>
      <formula>24</formula>
    </cfRule>
  </conditionalFormatting>
  <conditionalFormatting sqref="Y13">
    <cfRule type="cellIs" priority="888" stopIfTrue="1" operator="between">
      <formula>1</formula>
      <formula>24</formula>
    </cfRule>
  </conditionalFormatting>
  <conditionalFormatting sqref="U12">
    <cfRule type="cellIs" priority="887" stopIfTrue="1" operator="between">
      <formula>1</formula>
      <formula>24</formula>
    </cfRule>
  </conditionalFormatting>
  <conditionalFormatting sqref="X13">
    <cfRule type="cellIs" priority="886" stopIfTrue="1" operator="between">
      <formula>1</formula>
      <formula>24</formula>
    </cfRule>
  </conditionalFormatting>
  <conditionalFormatting sqref="Y13">
    <cfRule type="cellIs" priority="885" stopIfTrue="1" operator="between">
      <formula>1</formula>
      <formula>24</formula>
    </cfRule>
  </conditionalFormatting>
  <conditionalFormatting sqref="U13">
    <cfRule type="cellIs" priority="884" stopIfTrue="1" operator="between">
      <formula>1</formula>
      <formula>24</formula>
    </cfRule>
  </conditionalFormatting>
  <conditionalFormatting sqref="Y13:Z13">
    <cfRule type="cellIs" priority="883" stopIfTrue="1" operator="between">
      <formula>1</formula>
      <formula>24</formula>
    </cfRule>
  </conditionalFormatting>
  <conditionalFormatting sqref="X12">
    <cfRule type="cellIs" priority="882" stopIfTrue="1" operator="between">
      <formula>1</formula>
      <formula>24</formula>
    </cfRule>
  </conditionalFormatting>
  <conditionalFormatting sqref="Y12">
    <cfRule type="cellIs" priority="881" stopIfTrue="1" operator="between">
      <formula>1</formula>
      <formula>24</formula>
    </cfRule>
  </conditionalFormatting>
  <conditionalFormatting sqref="U12">
    <cfRule type="cellIs" priority="880" stopIfTrue="1" operator="between">
      <formula>1</formula>
      <formula>24</formula>
    </cfRule>
  </conditionalFormatting>
  <conditionalFormatting sqref="X13">
    <cfRule type="cellIs" priority="879" stopIfTrue="1" operator="between">
      <formula>1</formula>
      <formula>24</formula>
    </cfRule>
  </conditionalFormatting>
  <conditionalFormatting sqref="Y13">
    <cfRule type="cellIs" priority="878" stopIfTrue="1" operator="between">
      <formula>1</formula>
      <formula>24</formula>
    </cfRule>
  </conditionalFormatting>
  <conditionalFormatting sqref="U13">
    <cfRule type="cellIs" priority="877" stopIfTrue="1" operator="between">
      <formula>1</formula>
      <formula>24</formula>
    </cfRule>
  </conditionalFormatting>
  <conditionalFormatting sqref="Y13:Z13">
    <cfRule type="cellIs" priority="876" stopIfTrue="1" operator="between">
      <formula>1</formula>
      <formula>24</formula>
    </cfRule>
  </conditionalFormatting>
  <conditionalFormatting sqref="X12">
    <cfRule type="cellIs" priority="875" stopIfTrue="1" operator="between">
      <formula>1</formula>
      <formula>24</formula>
    </cfRule>
  </conditionalFormatting>
  <conditionalFormatting sqref="Y12">
    <cfRule type="cellIs" priority="874" stopIfTrue="1" operator="between">
      <formula>1</formula>
      <formula>24</formula>
    </cfRule>
  </conditionalFormatting>
  <conditionalFormatting sqref="AB12">
    <cfRule type="cellIs" priority="873" stopIfTrue="1" operator="between">
      <formula>1</formula>
      <formula>24</formula>
    </cfRule>
  </conditionalFormatting>
  <conditionalFormatting sqref="AB13">
    <cfRule type="cellIs" priority="872" stopIfTrue="1" operator="between">
      <formula>1</formula>
      <formula>24</formula>
    </cfRule>
  </conditionalFormatting>
  <conditionalFormatting sqref="AA13">
    <cfRule type="cellIs" priority="871" stopIfTrue="1" operator="between">
      <formula>1</formula>
      <formula>24</formula>
    </cfRule>
  </conditionalFormatting>
  <conditionalFormatting sqref="AB12">
    <cfRule type="cellIs" priority="870" stopIfTrue="1" operator="between">
      <formula>1</formula>
      <formula>24</formula>
    </cfRule>
  </conditionalFormatting>
  <conditionalFormatting sqref="AA12">
    <cfRule type="cellIs" priority="869" stopIfTrue="1" operator="between">
      <formula>1</formula>
      <formula>24</formula>
    </cfRule>
  </conditionalFormatting>
  <conditionalFormatting sqref="AB13">
    <cfRule type="cellIs" priority="868" stopIfTrue="1" operator="between">
      <formula>1</formula>
      <formula>24</formula>
    </cfRule>
  </conditionalFormatting>
  <conditionalFormatting sqref="AB12">
    <cfRule type="cellIs" priority="867" stopIfTrue="1" operator="between">
      <formula>1</formula>
      <formula>24</formula>
    </cfRule>
  </conditionalFormatting>
  <conditionalFormatting sqref="AA12">
    <cfRule type="cellIs" priority="866" stopIfTrue="1" operator="between">
      <formula>1</formula>
      <formula>24</formula>
    </cfRule>
  </conditionalFormatting>
  <conditionalFormatting sqref="AB13">
    <cfRule type="cellIs" priority="865" stopIfTrue="1" operator="between">
      <formula>1</formula>
      <formula>24</formula>
    </cfRule>
  </conditionalFormatting>
  <conditionalFormatting sqref="AB12">
    <cfRule type="cellIs" priority="864" stopIfTrue="1" operator="between">
      <formula>1</formula>
      <formula>24</formula>
    </cfRule>
  </conditionalFormatting>
  <conditionalFormatting sqref="AB12">
    <cfRule type="cellIs" priority="863" stopIfTrue="1" operator="between">
      <formula>1</formula>
      <formula>24</formula>
    </cfRule>
  </conditionalFormatting>
  <conditionalFormatting sqref="AA12">
    <cfRule type="cellIs" priority="862" stopIfTrue="1" operator="between">
      <formula>1</formula>
      <formula>24</formula>
    </cfRule>
  </conditionalFormatting>
  <conditionalFormatting sqref="AB13">
    <cfRule type="cellIs" priority="861" stopIfTrue="1" operator="between">
      <formula>1</formula>
      <formula>24</formula>
    </cfRule>
  </conditionalFormatting>
  <conditionalFormatting sqref="AB12">
    <cfRule type="cellIs" priority="860" stopIfTrue="1" operator="between">
      <formula>1</formula>
      <formula>24</formula>
    </cfRule>
  </conditionalFormatting>
  <conditionalFormatting sqref="AG12:AH12">
    <cfRule type="cellIs" priority="859" stopIfTrue="1" operator="between">
      <formula>1</formula>
      <formula>24</formula>
    </cfRule>
  </conditionalFormatting>
  <conditionalFormatting sqref="AG13:AH13">
    <cfRule type="cellIs" priority="858" stopIfTrue="1" operator="between">
      <formula>1</formula>
      <formula>24</formula>
    </cfRule>
  </conditionalFormatting>
  <conditionalFormatting sqref="AG12:AH12">
    <cfRule type="cellIs" priority="857" stopIfTrue="1" operator="between">
      <formula>1</formula>
      <formula>24</formula>
    </cfRule>
  </conditionalFormatting>
  <conditionalFormatting sqref="AG13">
    <cfRule type="cellIs" priority="856" stopIfTrue="1" operator="between">
      <formula>1</formula>
      <formula>24</formula>
    </cfRule>
  </conditionalFormatting>
  <conditionalFormatting sqref="AG13">
    <cfRule type="cellIs" priority="855" stopIfTrue="1" operator="between">
      <formula>1</formula>
      <formula>24</formula>
    </cfRule>
  </conditionalFormatting>
  <conditionalFormatting sqref="AH13">
    <cfRule type="cellIs" priority="854" stopIfTrue="1" operator="between">
      <formula>1</formula>
      <formula>24</formula>
    </cfRule>
  </conditionalFormatting>
  <conditionalFormatting sqref="AG12:AH12">
    <cfRule type="cellIs" priority="853" stopIfTrue="1" operator="between">
      <formula>1</formula>
      <formula>24</formula>
    </cfRule>
  </conditionalFormatting>
  <conditionalFormatting sqref="AG13">
    <cfRule type="cellIs" priority="852" stopIfTrue="1" operator="between">
      <formula>1</formula>
      <formula>24</formula>
    </cfRule>
  </conditionalFormatting>
  <conditionalFormatting sqref="AG13">
    <cfRule type="cellIs" priority="851" stopIfTrue="1" operator="between">
      <formula>1</formula>
      <formula>24</formula>
    </cfRule>
  </conditionalFormatting>
  <conditionalFormatting sqref="AH13">
    <cfRule type="cellIs" priority="850" stopIfTrue="1" operator="between">
      <formula>1</formula>
      <formula>24</formula>
    </cfRule>
  </conditionalFormatting>
  <conditionalFormatting sqref="AG12">
    <cfRule type="cellIs" priority="849" stopIfTrue="1" operator="between">
      <formula>1</formula>
      <formula>24</formula>
    </cfRule>
  </conditionalFormatting>
  <conditionalFormatting sqref="AG12">
    <cfRule type="cellIs" priority="848" stopIfTrue="1" operator="between">
      <formula>1</formula>
      <formula>24</formula>
    </cfRule>
  </conditionalFormatting>
  <conditionalFormatting sqref="AH12">
    <cfRule type="cellIs" priority="847" stopIfTrue="1" operator="between">
      <formula>1</formula>
      <formula>24</formula>
    </cfRule>
  </conditionalFormatting>
  <conditionalFormatting sqref="AG13">
    <cfRule type="cellIs" priority="846" stopIfTrue="1" operator="between">
      <formula>1</formula>
      <formula>24</formula>
    </cfRule>
  </conditionalFormatting>
  <conditionalFormatting sqref="AH13">
    <cfRule type="cellIs" priority="845" stopIfTrue="1" operator="between">
      <formula>1</formula>
      <formula>24</formula>
    </cfRule>
  </conditionalFormatting>
  <conditionalFormatting sqref="AG12:AH12">
    <cfRule type="cellIs" priority="844" stopIfTrue="1" operator="between">
      <formula>1</formula>
      <formula>24</formula>
    </cfRule>
  </conditionalFormatting>
  <conditionalFormatting sqref="AG13">
    <cfRule type="cellIs" priority="843" stopIfTrue="1" operator="between">
      <formula>1</formula>
      <formula>24</formula>
    </cfRule>
  </conditionalFormatting>
  <conditionalFormatting sqref="AG13">
    <cfRule type="cellIs" priority="842" stopIfTrue="1" operator="between">
      <formula>1</formula>
      <formula>24</formula>
    </cfRule>
  </conditionalFormatting>
  <conditionalFormatting sqref="AH13">
    <cfRule type="cellIs" priority="841" stopIfTrue="1" operator="between">
      <formula>1</formula>
      <formula>24</formula>
    </cfRule>
  </conditionalFormatting>
  <conditionalFormatting sqref="AG12">
    <cfRule type="cellIs" priority="840" stopIfTrue="1" operator="between">
      <formula>1</formula>
      <formula>24</formula>
    </cfRule>
  </conditionalFormatting>
  <conditionalFormatting sqref="AG12">
    <cfRule type="cellIs" priority="839" stopIfTrue="1" operator="between">
      <formula>1</formula>
      <formula>24</formula>
    </cfRule>
  </conditionalFormatting>
  <conditionalFormatting sqref="AH12">
    <cfRule type="cellIs" priority="838" stopIfTrue="1" operator="between">
      <formula>1</formula>
      <formula>24</formula>
    </cfRule>
  </conditionalFormatting>
  <conditionalFormatting sqref="AG13">
    <cfRule type="cellIs" priority="837" stopIfTrue="1" operator="between">
      <formula>1</formula>
      <formula>24</formula>
    </cfRule>
  </conditionalFormatting>
  <conditionalFormatting sqref="AH13">
    <cfRule type="cellIs" priority="836" stopIfTrue="1" operator="between">
      <formula>1</formula>
      <formula>24</formula>
    </cfRule>
  </conditionalFormatting>
  <conditionalFormatting sqref="AG12">
    <cfRule type="cellIs" priority="835" stopIfTrue="1" operator="between">
      <formula>1</formula>
      <formula>24</formula>
    </cfRule>
  </conditionalFormatting>
  <conditionalFormatting sqref="AG12">
    <cfRule type="cellIs" priority="834" stopIfTrue="1" operator="between">
      <formula>1</formula>
      <formula>24</formula>
    </cfRule>
  </conditionalFormatting>
  <conditionalFormatting sqref="AH12">
    <cfRule type="cellIs" priority="833" stopIfTrue="1" operator="between">
      <formula>1</formula>
      <formula>24</formula>
    </cfRule>
  </conditionalFormatting>
  <conditionalFormatting sqref="AG13">
    <cfRule type="cellIs" priority="832" stopIfTrue="1" operator="between">
      <formula>1</formula>
      <formula>24</formula>
    </cfRule>
  </conditionalFormatting>
  <conditionalFormatting sqref="AH13">
    <cfRule type="cellIs" priority="831" stopIfTrue="1" operator="between">
      <formula>1</formula>
      <formula>24</formula>
    </cfRule>
  </conditionalFormatting>
  <conditionalFormatting sqref="AG12">
    <cfRule type="cellIs" priority="830" stopIfTrue="1" operator="between">
      <formula>1</formula>
      <formula>24</formula>
    </cfRule>
  </conditionalFormatting>
  <conditionalFormatting sqref="AH12">
    <cfRule type="cellIs" priority="829" stopIfTrue="1" operator="between">
      <formula>1</formula>
      <formula>24</formula>
    </cfRule>
  </conditionalFormatting>
  <conditionalFormatting sqref="AG13:AH13">
    <cfRule type="cellIs" priority="828" stopIfTrue="1" operator="between">
      <formula>1</formula>
      <formula>24</formula>
    </cfRule>
  </conditionalFormatting>
  <conditionalFormatting sqref="AG13:AH13">
    <cfRule type="cellIs" priority="827" stopIfTrue="1" operator="between">
      <formula>1</formula>
      <formula>24</formula>
    </cfRule>
  </conditionalFormatting>
  <conditionalFormatting sqref="AB9">
    <cfRule type="cellIs" priority="826" stopIfTrue="1" operator="between">
      <formula>1</formula>
      <formula>24</formula>
    </cfRule>
  </conditionalFormatting>
  <conditionalFormatting sqref="AB8">
    <cfRule type="cellIs" priority="825" stopIfTrue="1" operator="between">
      <formula>1</formula>
      <formula>24</formula>
    </cfRule>
  </conditionalFormatting>
  <conditionalFormatting sqref="AD8">
    <cfRule type="cellIs" priority="824" stopIfTrue="1" operator="between">
      <formula>1</formula>
      <formula>24</formula>
    </cfRule>
  </conditionalFormatting>
  <conditionalFormatting sqref="AD8">
    <cfRule type="cellIs" priority="823" stopIfTrue="1" operator="between">
      <formula>1</formula>
      <formula>24</formula>
    </cfRule>
  </conditionalFormatting>
  <conditionalFormatting sqref="AD8">
    <cfRule type="cellIs" priority="822" stopIfTrue="1" operator="between">
      <formula>1</formula>
      <formula>24</formula>
    </cfRule>
  </conditionalFormatting>
  <conditionalFormatting sqref="AD8">
    <cfRule type="cellIs" priority="821" stopIfTrue="1" operator="between">
      <formula>1</formula>
      <formula>24</formula>
    </cfRule>
  </conditionalFormatting>
  <conditionalFormatting sqref="AD8">
    <cfRule type="cellIs" priority="820" stopIfTrue="1" operator="between">
      <formula>1</formula>
      <formula>24</formula>
    </cfRule>
  </conditionalFormatting>
  <conditionalFormatting sqref="AD8">
    <cfRule type="cellIs" priority="819" stopIfTrue="1" operator="between">
      <formula>1</formula>
      <formula>24</formula>
    </cfRule>
  </conditionalFormatting>
  <conditionalFormatting sqref="AD8">
    <cfRule type="cellIs" priority="818" stopIfTrue="1" operator="between">
      <formula>1</formula>
      <formula>24</formula>
    </cfRule>
  </conditionalFormatting>
  <conditionalFormatting sqref="AD8">
    <cfRule type="cellIs" priority="817" stopIfTrue="1" operator="between">
      <formula>1</formula>
      <formula>24</formula>
    </cfRule>
  </conditionalFormatting>
  <conditionalFormatting sqref="AD8">
    <cfRule type="cellIs" priority="816" stopIfTrue="1" operator="between">
      <formula>1</formula>
      <formula>24</formula>
    </cfRule>
  </conditionalFormatting>
  <conditionalFormatting sqref="AB8">
    <cfRule type="cellIs" priority="815" stopIfTrue="1" operator="between">
      <formula>1</formula>
      <formula>24</formula>
    </cfRule>
  </conditionalFormatting>
  <conditionalFormatting sqref="AB8">
    <cfRule type="cellIs" priority="814" stopIfTrue="1" operator="between">
      <formula>1</formula>
      <formula>24</formula>
    </cfRule>
  </conditionalFormatting>
  <conditionalFormatting sqref="AB9">
    <cfRule type="cellIs" priority="813" stopIfTrue="1" operator="between">
      <formula>1</formula>
      <formula>24</formula>
    </cfRule>
  </conditionalFormatting>
  <conditionalFormatting sqref="AD9">
    <cfRule type="cellIs" priority="812" stopIfTrue="1" operator="between">
      <formula>1</formula>
      <formula>24</formula>
    </cfRule>
  </conditionalFormatting>
  <conditionalFormatting sqref="AD9">
    <cfRule type="cellIs" priority="811" stopIfTrue="1" operator="between">
      <formula>1</formula>
      <formula>24</formula>
    </cfRule>
  </conditionalFormatting>
  <conditionalFormatting sqref="AD9">
    <cfRule type="cellIs" priority="810" stopIfTrue="1" operator="between">
      <formula>1</formula>
      <formula>24</formula>
    </cfRule>
  </conditionalFormatting>
  <conditionalFormatting sqref="AD9">
    <cfRule type="cellIs" priority="809" stopIfTrue="1" operator="between">
      <formula>1</formula>
      <formula>24</formula>
    </cfRule>
  </conditionalFormatting>
  <conditionalFormatting sqref="AD9">
    <cfRule type="cellIs" priority="808" stopIfTrue="1" operator="between">
      <formula>1</formula>
      <formula>24</formula>
    </cfRule>
  </conditionalFormatting>
  <conditionalFormatting sqref="AD9">
    <cfRule type="cellIs" priority="807" stopIfTrue="1" operator="between">
      <formula>1</formula>
      <formula>24</formula>
    </cfRule>
  </conditionalFormatting>
  <conditionalFormatting sqref="AD9">
    <cfRule type="cellIs" priority="806" stopIfTrue="1" operator="between">
      <formula>1</formula>
      <formula>24</formula>
    </cfRule>
  </conditionalFormatting>
  <conditionalFormatting sqref="AD9">
    <cfRule type="cellIs" priority="805" stopIfTrue="1" operator="between">
      <formula>1</formula>
      <formula>24</formula>
    </cfRule>
  </conditionalFormatting>
  <conditionalFormatting sqref="AD9">
    <cfRule type="cellIs" priority="804" stopIfTrue="1" operator="between">
      <formula>1</formula>
      <formula>24</formula>
    </cfRule>
  </conditionalFormatting>
  <conditionalFormatting sqref="AD9">
    <cfRule type="cellIs" priority="803" stopIfTrue="1" operator="between">
      <formula>1</formula>
      <formula>24</formula>
    </cfRule>
  </conditionalFormatting>
  <conditionalFormatting sqref="AD9">
    <cfRule type="cellIs" priority="802" stopIfTrue="1" operator="between">
      <formula>1</formula>
      <formula>24</formula>
    </cfRule>
  </conditionalFormatting>
  <conditionalFormatting sqref="AD9">
    <cfRule type="cellIs" priority="801" stopIfTrue="1" operator="between">
      <formula>1</formula>
      <formula>24</formula>
    </cfRule>
  </conditionalFormatting>
  <conditionalFormatting sqref="AD9">
    <cfRule type="cellIs" priority="800" stopIfTrue="1" operator="between">
      <formula>1</formula>
      <formula>24</formula>
    </cfRule>
  </conditionalFormatting>
  <conditionalFormatting sqref="AD9">
    <cfRule type="cellIs" priority="799" stopIfTrue="1" operator="between">
      <formula>1</formula>
      <formula>24</formula>
    </cfRule>
  </conditionalFormatting>
  <conditionalFormatting sqref="AD9">
    <cfRule type="cellIs" priority="798" stopIfTrue="1" operator="between">
      <formula>1</formula>
      <formula>24</formula>
    </cfRule>
  </conditionalFormatting>
  <conditionalFormatting sqref="AD9">
    <cfRule type="cellIs" priority="797" stopIfTrue="1" operator="between">
      <formula>1</formula>
      <formula>24</formula>
    </cfRule>
  </conditionalFormatting>
  <conditionalFormatting sqref="AD9">
    <cfRule type="cellIs" priority="796" stopIfTrue="1" operator="between">
      <formula>1</formula>
      <formula>24</formula>
    </cfRule>
  </conditionalFormatting>
  <conditionalFormatting sqref="AD9">
    <cfRule type="cellIs" priority="795" stopIfTrue="1" operator="between">
      <formula>1</formula>
      <formula>24</formula>
    </cfRule>
  </conditionalFormatting>
  <conditionalFormatting sqref="AD9">
    <cfRule type="cellIs" priority="794" stopIfTrue="1" operator="between">
      <formula>1</formula>
      <formula>24</formula>
    </cfRule>
  </conditionalFormatting>
  <conditionalFormatting sqref="AD9">
    <cfRule type="cellIs" priority="793" stopIfTrue="1" operator="between">
      <formula>1</formula>
      <formula>24</formula>
    </cfRule>
  </conditionalFormatting>
  <conditionalFormatting sqref="AD9">
    <cfRule type="cellIs" priority="792" stopIfTrue="1" operator="between">
      <formula>1</formula>
      <formula>24</formula>
    </cfRule>
  </conditionalFormatting>
  <conditionalFormatting sqref="AD9">
    <cfRule type="cellIs" priority="791" stopIfTrue="1" operator="between">
      <formula>1</formula>
      <formula>24</formula>
    </cfRule>
  </conditionalFormatting>
  <conditionalFormatting sqref="AD9">
    <cfRule type="cellIs" priority="790" stopIfTrue="1" operator="between">
      <formula>1</formula>
      <formula>24</formula>
    </cfRule>
  </conditionalFormatting>
  <conditionalFormatting sqref="AD9">
    <cfRule type="cellIs" priority="789" stopIfTrue="1" operator="between">
      <formula>1</formula>
      <formula>24</formula>
    </cfRule>
  </conditionalFormatting>
  <conditionalFormatting sqref="AD9">
    <cfRule type="cellIs" priority="788" stopIfTrue="1" operator="between">
      <formula>1</formula>
      <formula>24</formula>
    </cfRule>
  </conditionalFormatting>
  <conditionalFormatting sqref="AD9">
    <cfRule type="cellIs" priority="787" stopIfTrue="1" operator="between">
      <formula>1</formula>
      <formula>24</formula>
    </cfRule>
  </conditionalFormatting>
  <conditionalFormatting sqref="AD9">
    <cfRule type="cellIs" priority="786" stopIfTrue="1" operator="between">
      <formula>1</formula>
      <formula>24</formula>
    </cfRule>
  </conditionalFormatting>
  <conditionalFormatting sqref="AD9">
    <cfRule type="cellIs" priority="785" stopIfTrue="1" operator="between">
      <formula>1</formula>
      <formula>24</formula>
    </cfRule>
  </conditionalFormatting>
  <conditionalFormatting sqref="AD9">
    <cfRule type="cellIs" priority="784" stopIfTrue="1" operator="between">
      <formula>1</formula>
      <formula>24</formula>
    </cfRule>
  </conditionalFormatting>
  <conditionalFormatting sqref="AB14:AB16">
    <cfRule type="cellIs" priority="783" stopIfTrue="1" operator="between">
      <formula>1</formula>
      <formula>24</formula>
    </cfRule>
  </conditionalFormatting>
  <conditionalFormatting sqref="AD14:AD16">
    <cfRule type="cellIs" priority="782" stopIfTrue="1" operator="between">
      <formula>1</formula>
      <formula>24</formula>
    </cfRule>
  </conditionalFormatting>
  <conditionalFormatting sqref="AD14:AD16">
    <cfRule type="cellIs" priority="781" stopIfTrue="1" operator="between">
      <formula>1</formula>
      <formula>24</formula>
    </cfRule>
  </conditionalFormatting>
  <conditionalFormatting sqref="AD14:AD16">
    <cfRule type="cellIs" priority="780" stopIfTrue="1" operator="between">
      <formula>1</formula>
      <formula>24</formula>
    </cfRule>
  </conditionalFormatting>
  <conditionalFormatting sqref="AD14:AD16">
    <cfRule type="cellIs" priority="779" stopIfTrue="1" operator="between">
      <formula>1</formula>
      <formula>24</formula>
    </cfRule>
  </conditionalFormatting>
  <conditionalFormatting sqref="AD14:AD16">
    <cfRule type="cellIs" priority="778" stopIfTrue="1" operator="between">
      <formula>1</formula>
      <formula>24</formula>
    </cfRule>
  </conditionalFormatting>
  <conditionalFormatting sqref="AD14:AD16">
    <cfRule type="cellIs" priority="777" stopIfTrue="1" operator="between">
      <formula>1</formula>
      <formula>24</formula>
    </cfRule>
  </conditionalFormatting>
  <conditionalFormatting sqref="AD14:AD16">
    <cfRule type="cellIs" priority="776" stopIfTrue="1" operator="between">
      <formula>1</formula>
      <formula>24</formula>
    </cfRule>
  </conditionalFormatting>
  <conditionalFormatting sqref="AD14:AD16">
    <cfRule type="cellIs" priority="775" stopIfTrue="1" operator="between">
      <formula>1</formula>
      <formula>24</formula>
    </cfRule>
  </conditionalFormatting>
  <conditionalFormatting sqref="AD14:AD16">
    <cfRule type="cellIs" priority="774" stopIfTrue="1" operator="between">
      <formula>1</formula>
      <formula>24</formula>
    </cfRule>
  </conditionalFormatting>
  <conditionalFormatting sqref="AD14:AD16">
    <cfRule type="cellIs" priority="773" stopIfTrue="1" operator="between">
      <formula>1</formula>
      <formula>24</formula>
    </cfRule>
  </conditionalFormatting>
  <conditionalFormatting sqref="AD14:AD16">
    <cfRule type="cellIs" priority="772" stopIfTrue="1" operator="between">
      <formula>1</formula>
      <formula>24</formula>
    </cfRule>
  </conditionalFormatting>
  <conditionalFormatting sqref="AD14:AD16">
    <cfRule type="cellIs" priority="771" stopIfTrue="1" operator="between">
      <formula>1</formula>
      <formula>24</formula>
    </cfRule>
  </conditionalFormatting>
  <conditionalFormatting sqref="AD14:AD16">
    <cfRule type="cellIs" priority="770" stopIfTrue="1" operator="between">
      <formula>1</formula>
      <formula>24</formula>
    </cfRule>
  </conditionalFormatting>
  <conditionalFormatting sqref="AD14:AD16">
    <cfRule type="cellIs" priority="769" stopIfTrue="1" operator="between">
      <formula>1</formula>
      <formula>24</formula>
    </cfRule>
  </conditionalFormatting>
  <conditionalFormatting sqref="AD14:AD16">
    <cfRule type="cellIs" priority="768" stopIfTrue="1" operator="between">
      <formula>1</formula>
      <formula>24</formula>
    </cfRule>
  </conditionalFormatting>
  <conditionalFormatting sqref="AD14:AD16">
    <cfRule type="cellIs" priority="767" stopIfTrue="1" operator="between">
      <formula>1</formula>
      <formula>24</formula>
    </cfRule>
  </conditionalFormatting>
  <conditionalFormatting sqref="AD14:AD16">
    <cfRule type="cellIs" priority="766" stopIfTrue="1" operator="between">
      <formula>1</formula>
      <formula>24</formula>
    </cfRule>
  </conditionalFormatting>
  <conditionalFormatting sqref="AD14:AD16">
    <cfRule type="cellIs" priority="765" stopIfTrue="1" operator="between">
      <formula>1</formula>
      <formula>24</formula>
    </cfRule>
  </conditionalFormatting>
  <conditionalFormatting sqref="AD14:AD16">
    <cfRule type="cellIs" priority="764" stopIfTrue="1" operator="between">
      <formula>1</formula>
      <formula>24</formula>
    </cfRule>
  </conditionalFormatting>
  <conditionalFormatting sqref="AD14:AD16">
    <cfRule type="cellIs" priority="763" stopIfTrue="1" operator="between">
      <formula>1</formula>
      <formula>24</formula>
    </cfRule>
  </conditionalFormatting>
  <conditionalFormatting sqref="AD14:AD16">
    <cfRule type="cellIs" priority="762" stopIfTrue="1" operator="between">
      <formula>1</formula>
      <formula>24</formula>
    </cfRule>
  </conditionalFormatting>
  <conditionalFormatting sqref="AD14:AD16">
    <cfRule type="cellIs" priority="761" stopIfTrue="1" operator="between">
      <formula>1</formula>
      <formula>24</formula>
    </cfRule>
  </conditionalFormatting>
  <conditionalFormatting sqref="AD14:AD16">
    <cfRule type="cellIs" priority="760" stopIfTrue="1" operator="between">
      <formula>1</formula>
      <formula>24</formula>
    </cfRule>
  </conditionalFormatting>
  <conditionalFormatting sqref="AD14:AD16">
    <cfRule type="cellIs" priority="759" stopIfTrue="1" operator="between">
      <formula>1</formula>
      <formula>24</formula>
    </cfRule>
  </conditionalFormatting>
  <conditionalFormatting sqref="AD14:AD16">
    <cfRule type="cellIs" priority="758" stopIfTrue="1" operator="between">
      <formula>1</formula>
      <formula>24</formula>
    </cfRule>
  </conditionalFormatting>
  <conditionalFormatting sqref="AD14:AD16">
    <cfRule type="cellIs" priority="757" stopIfTrue="1" operator="between">
      <formula>1</formula>
      <formula>24</formula>
    </cfRule>
  </conditionalFormatting>
  <conditionalFormatting sqref="AD14:AD16">
    <cfRule type="cellIs" priority="756" stopIfTrue="1" operator="between">
      <formula>1</formula>
      <formula>24</formula>
    </cfRule>
  </conditionalFormatting>
  <conditionalFormatting sqref="AD14:AD16">
    <cfRule type="cellIs" priority="755" stopIfTrue="1" operator="between">
      <formula>1</formula>
      <formula>24</formula>
    </cfRule>
  </conditionalFormatting>
  <conditionalFormatting sqref="AD14:AD16">
    <cfRule type="cellIs" priority="754" stopIfTrue="1" operator="between">
      <formula>1</formula>
      <formula>24</formula>
    </cfRule>
  </conditionalFormatting>
  <conditionalFormatting sqref="U14:U16">
    <cfRule type="cellIs" priority="753" stopIfTrue="1" operator="between">
      <formula>1</formula>
      <formula>24</formula>
    </cfRule>
  </conditionalFormatting>
  <conditionalFormatting sqref="U14:U16">
    <cfRule type="cellIs" priority="752" stopIfTrue="1" operator="between">
      <formula>1</formula>
      <formula>24</formula>
    </cfRule>
  </conditionalFormatting>
  <conditionalFormatting sqref="U14:U16">
    <cfRule type="cellIs" priority="751" stopIfTrue="1" operator="between">
      <formula>1</formula>
      <formula>24</formula>
    </cfRule>
  </conditionalFormatting>
  <conditionalFormatting sqref="Y14:Y16">
    <cfRule type="cellIs" priority="750" stopIfTrue="1" operator="between">
      <formula>1</formula>
      <formula>24</formula>
    </cfRule>
  </conditionalFormatting>
  <conditionalFormatting sqref="Y14:Y16">
    <cfRule type="cellIs" priority="749" stopIfTrue="1" operator="between">
      <formula>1</formula>
      <formula>24</formula>
    </cfRule>
  </conditionalFormatting>
  <conditionalFormatting sqref="Y14:Y16">
    <cfRule type="cellIs" priority="748" stopIfTrue="1" operator="between">
      <formula>1</formula>
      <formula>24</formula>
    </cfRule>
  </conditionalFormatting>
  <conditionalFormatting sqref="AB14:AB16">
    <cfRule type="cellIs" priority="747" stopIfTrue="1" operator="between">
      <formula>1</formula>
      <formula>24</formula>
    </cfRule>
  </conditionalFormatting>
  <conditionalFormatting sqref="AD14:AD16">
    <cfRule type="cellIs" priority="746" stopIfTrue="1" operator="between">
      <formula>1</formula>
      <formula>24</formula>
    </cfRule>
  </conditionalFormatting>
  <conditionalFormatting sqref="AD14:AD16">
    <cfRule type="cellIs" priority="745" stopIfTrue="1" operator="between">
      <formula>1</formula>
      <formula>24</formula>
    </cfRule>
  </conditionalFormatting>
  <conditionalFormatting sqref="AD14:AD16">
    <cfRule type="cellIs" priority="744" stopIfTrue="1" operator="between">
      <formula>1</formula>
      <formula>24</formula>
    </cfRule>
  </conditionalFormatting>
  <conditionalFormatting sqref="AD14:AD16">
    <cfRule type="cellIs" priority="743" stopIfTrue="1" operator="between">
      <formula>1</formula>
      <formula>24</formula>
    </cfRule>
  </conditionalFormatting>
  <conditionalFormatting sqref="AD14:AD16">
    <cfRule type="cellIs" priority="742" stopIfTrue="1" operator="between">
      <formula>1</formula>
      <formula>24</formula>
    </cfRule>
  </conditionalFormatting>
  <conditionalFormatting sqref="AD14:AD16">
    <cfRule type="cellIs" priority="741" stopIfTrue="1" operator="between">
      <formula>1</formula>
      <formula>24</formula>
    </cfRule>
  </conditionalFormatting>
  <conditionalFormatting sqref="AD14:AD16">
    <cfRule type="cellIs" priority="740" stopIfTrue="1" operator="between">
      <formula>1</formula>
      <formula>24</formula>
    </cfRule>
  </conditionalFormatting>
  <conditionalFormatting sqref="AD14:AD16">
    <cfRule type="cellIs" priority="739" stopIfTrue="1" operator="between">
      <formula>1</formula>
      <formula>24</formula>
    </cfRule>
  </conditionalFormatting>
  <conditionalFormatting sqref="AD14:AD16">
    <cfRule type="cellIs" priority="738" stopIfTrue="1" operator="between">
      <formula>1</formula>
      <formula>24</formula>
    </cfRule>
  </conditionalFormatting>
  <conditionalFormatting sqref="AD14:AD16">
    <cfRule type="cellIs" priority="737" stopIfTrue="1" operator="between">
      <formula>1</formula>
      <formula>24</formula>
    </cfRule>
  </conditionalFormatting>
  <conditionalFormatting sqref="AD14:AD16">
    <cfRule type="cellIs" priority="736" stopIfTrue="1" operator="between">
      <formula>1</formula>
      <formula>24</formula>
    </cfRule>
  </conditionalFormatting>
  <conditionalFormatting sqref="AD14:AD16">
    <cfRule type="cellIs" priority="735" stopIfTrue="1" operator="between">
      <formula>1</formula>
      <formula>24</formula>
    </cfRule>
  </conditionalFormatting>
  <conditionalFormatting sqref="AD14:AD16">
    <cfRule type="cellIs" priority="734" stopIfTrue="1" operator="between">
      <formula>1</formula>
      <formula>24</formula>
    </cfRule>
  </conditionalFormatting>
  <conditionalFormatting sqref="AD14:AD16">
    <cfRule type="cellIs" priority="733" stopIfTrue="1" operator="between">
      <formula>1</formula>
      <formula>24</formula>
    </cfRule>
  </conditionalFormatting>
  <conditionalFormatting sqref="AD14:AD16">
    <cfRule type="cellIs" priority="732" stopIfTrue="1" operator="between">
      <formula>1</formula>
      <formula>24</formula>
    </cfRule>
  </conditionalFormatting>
  <conditionalFormatting sqref="AD14:AD16">
    <cfRule type="cellIs" priority="731" stopIfTrue="1" operator="between">
      <formula>1</formula>
      <formula>24</formula>
    </cfRule>
  </conditionalFormatting>
  <conditionalFormatting sqref="AD14:AD16">
    <cfRule type="cellIs" priority="730" stopIfTrue="1" operator="between">
      <formula>1</formula>
      <formula>24</formula>
    </cfRule>
  </conditionalFormatting>
  <conditionalFormatting sqref="AD14:AD16">
    <cfRule type="cellIs" priority="729" stopIfTrue="1" operator="between">
      <formula>1</formula>
      <formula>24</formula>
    </cfRule>
  </conditionalFormatting>
  <conditionalFormatting sqref="AD14:AD16">
    <cfRule type="cellIs" priority="728" stopIfTrue="1" operator="between">
      <formula>1</formula>
      <formula>24</formula>
    </cfRule>
  </conditionalFormatting>
  <conditionalFormatting sqref="AD14:AD16">
    <cfRule type="cellIs" priority="727" stopIfTrue="1" operator="between">
      <formula>1</formula>
      <formula>24</formula>
    </cfRule>
  </conditionalFormatting>
  <conditionalFormatting sqref="AD14:AD16">
    <cfRule type="cellIs" priority="726" stopIfTrue="1" operator="between">
      <formula>1</formula>
      <formula>24</formula>
    </cfRule>
  </conditionalFormatting>
  <conditionalFormatting sqref="AD14:AD16">
    <cfRule type="cellIs" priority="725" stopIfTrue="1" operator="between">
      <formula>1</formula>
      <formula>24</formula>
    </cfRule>
  </conditionalFormatting>
  <conditionalFormatting sqref="AD14:AD16">
    <cfRule type="cellIs" priority="724" stopIfTrue="1" operator="between">
      <formula>1</formula>
      <formula>24</formula>
    </cfRule>
  </conditionalFormatting>
  <conditionalFormatting sqref="AD14:AD16">
    <cfRule type="cellIs" priority="723" stopIfTrue="1" operator="between">
      <formula>1</formula>
      <formula>24</formula>
    </cfRule>
  </conditionalFormatting>
  <conditionalFormatting sqref="AD14:AD16">
    <cfRule type="cellIs" priority="722" stopIfTrue="1" operator="between">
      <formula>1</formula>
      <formula>24</formula>
    </cfRule>
  </conditionalFormatting>
  <conditionalFormatting sqref="AD14:AD16">
    <cfRule type="cellIs" priority="721" stopIfTrue="1" operator="between">
      <formula>1</formula>
      <formula>24</formula>
    </cfRule>
  </conditionalFormatting>
  <conditionalFormatting sqref="AD14:AD16">
    <cfRule type="cellIs" priority="720" stopIfTrue="1" operator="between">
      <formula>1</formula>
      <formula>24</formula>
    </cfRule>
  </conditionalFormatting>
  <conditionalFormatting sqref="AD14:AD16">
    <cfRule type="cellIs" priority="719" stopIfTrue="1" operator="between">
      <formula>1</formula>
      <formula>24</formula>
    </cfRule>
  </conditionalFormatting>
  <conditionalFormatting sqref="AD14:AD16">
    <cfRule type="cellIs" priority="718" stopIfTrue="1" operator="between">
      <formula>1</formula>
      <formula>24</formula>
    </cfRule>
  </conditionalFormatting>
  <conditionalFormatting sqref="G10:H11">
    <cfRule type="cellIs" priority="717" stopIfTrue="1" operator="between">
      <formula>1</formula>
      <formula>24</formula>
    </cfRule>
  </conditionalFormatting>
  <conditionalFormatting sqref="K10:K11">
    <cfRule type="cellIs" priority="716" stopIfTrue="1" operator="between">
      <formula>1</formula>
      <formula>24</formula>
    </cfRule>
  </conditionalFormatting>
  <conditionalFormatting sqref="K11">
    <cfRule type="cellIs" priority="715" stopIfTrue="1" operator="between">
      <formula>1</formula>
      <formula>24</formula>
    </cfRule>
  </conditionalFormatting>
  <conditionalFormatting sqref="K11">
    <cfRule type="cellIs" priority="714" stopIfTrue="1" operator="between">
      <formula>1</formula>
      <formula>24</formula>
    </cfRule>
  </conditionalFormatting>
  <conditionalFormatting sqref="K11">
    <cfRule type="cellIs" priority="713" stopIfTrue="1" operator="between">
      <formula>1</formula>
      <formula>24</formula>
    </cfRule>
  </conditionalFormatting>
  <conditionalFormatting sqref="K10">
    <cfRule type="cellIs" priority="712" stopIfTrue="1" operator="between">
      <formula>1</formula>
      <formula>24</formula>
    </cfRule>
  </conditionalFormatting>
  <conditionalFormatting sqref="R10:AD11">
    <cfRule type="cellIs" priority="711" stopIfTrue="1" operator="between">
      <formula>1</formula>
      <formula>24</formula>
    </cfRule>
  </conditionalFormatting>
  <conditionalFormatting sqref="R10:R11">
    <cfRule type="cellIs" priority="710" stopIfTrue="1" operator="between">
      <formula>1</formula>
      <formula>24</formula>
    </cfRule>
  </conditionalFormatting>
  <conditionalFormatting sqref="S10:S11">
    <cfRule type="cellIs" priority="709" stopIfTrue="1" operator="between">
      <formula>1</formula>
      <formula>24</formula>
    </cfRule>
  </conditionalFormatting>
  <conditionalFormatting sqref="T10:T11">
    <cfRule type="cellIs" priority="708" stopIfTrue="1" operator="between">
      <formula>1</formula>
      <formula>24</formula>
    </cfRule>
  </conditionalFormatting>
  <conditionalFormatting sqref="V10:W11">
    <cfRule type="cellIs" priority="707" stopIfTrue="1" operator="between">
      <formula>1</formula>
      <formula>24</formula>
    </cfRule>
  </conditionalFormatting>
  <conditionalFormatting sqref="X10:X11">
    <cfRule type="cellIs" priority="706" stopIfTrue="1" operator="between">
      <formula>1</formula>
      <formula>24</formula>
    </cfRule>
  </conditionalFormatting>
  <conditionalFormatting sqref="Y10:AA11">
    <cfRule type="cellIs" priority="705" stopIfTrue="1" operator="between">
      <formula>1</formula>
      <formula>24</formula>
    </cfRule>
  </conditionalFormatting>
  <conditionalFormatting sqref="AB10:AB11">
    <cfRule type="cellIs" priority="704" stopIfTrue="1" operator="between">
      <formula>1</formula>
      <formula>24</formula>
    </cfRule>
  </conditionalFormatting>
  <conditionalFormatting sqref="AC10:AC11">
    <cfRule type="cellIs" priority="703" stopIfTrue="1" operator="between">
      <formula>1</formula>
      <formula>24</formula>
    </cfRule>
  </conditionalFormatting>
  <conditionalFormatting sqref="AD10:AD11">
    <cfRule type="cellIs" priority="702" stopIfTrue="1" operator="between">
      <formula>1</formula>
      <formula>24</formula>
    </cfRule>
  </conditionalFormatting>
  <conditionalFormatting sqref="AE10:AE11">
    <cfRule type="cellIs" priority="701" stopIfTrue="1" operator="between">
      <formula>1</formula>
      <formula>24</formula>
    </cfRule>
  </conditionalFormatting>
  <conditionalFormatting sqref="Y10:Y11">
    <cfRule type="cellIs" priority="700" stopIfTrue="1" operator="between">
      <formula>1</formula>
      <formula>24</formula>
    </cfRule>
  </conditionalFormatting>
  <conditionalFormatting sqref="AB11">
    <cfRule type="cellIs" priority="699" stopIfTrue="1" operator="between">
      <formula>1</formula>
      <formula>24</formula>
    </cfRule>
  </conditionalFormatting>
  <conditionalFormatting sqref="U11">
    <cfRule type="cellIs" priority="698" stopIfTrue="1" operator="between">
      <formula>1</formula>
      <formula>24</formula>
    </cfRule>
  </conditionalFormatting>
  <conditionalFormatting sqref="AB11">
    <cfRule type="cellIs" priority="697" stopIfTrue="1" operator="between">
      <formula>1</formula>
      <formula>24</formula>
    </cfRule>
  </conditionalFormatting>
  <conditionalFormatting sqref="U11">
    <cfRule type="cellIs" priority="696" stopIfTrue="1" operator="between">
      <formula>1</formula>
      <formula>24</formula>
    </cfRule>
  </conditionalFormatting>
  <conditionalFormatting sqref="AB10">
    <cfRule type="cellIs" priority="695" stopIfTrue="1" operator="between">
      <formula>1</formula>
      <formula>24</formula>
    </cfRule>
  </conditionalFormatting>
  <conditionalFormatting sqref="U10">
    <cfRule type="cellIs" priority="694" stopIfTrue="1" operator="between">
      <formula>1</formula>
      <formula>24</formula>
    </cfRule>
  </conditionalFormatting>
  <conditionalFormatting sqref="AB11">
    <cfRule type="cellIs" priority="693" stopIfTrue="1" operator="between">
      <formula>1</formula>
      <formula>24</formula>
    </cfRule>
  </conditionalFormatting>
  <conditionalFormatting sqref="X10:X11">
    <cfRule type="cellIs" priority="692" stopIfTrue="1" operator="between">
      <formula>1</formula>
      <formula>24</formula>
    </cfRule>
  </conditionalFormatting>
  <conditionalFormatting sqref="AB10:AB11">
    <cfRule type="cellIs" priority="691" stopIfTrue="1" operator="between">
      <formula>1</formula>
      <formula>24</formula>
    </cfRule>
  </conditionalFormatting>
  <conditionalFormatting sqref="R10:AD11">
    <cfRule type="cellIs" priority="690" stopIfTrue="1" operator="between">
      <formula>1</formula>
      <formula>24</formula>
    </cfRule>
  </conditionalFormatting>
  <conditionalFormatting sqref="R10:R11">
    <cfRule type="cellIs" priority="689" stopIfTrue="1" operator="between">
      <formula>1</formula>
      <formula>24</formula>
    </cfRule>
  </conditionalFormatting>
  <conditionalFormatting sqref="S10:S11">
    <cfRule type="cellIs" priority="688" stopIfTrue="1" operator="between">
      <formula>1</formula>
      <formula>24</formula>
    </cfRule>
  </conditionalFormatting>
  <conditionalFormatting sqref="T10:T11">
    <cfRule type="cellIs" priority="687" stopIfTrue="1" operator="between">
      <formula>1</formula>
      <formula>24</formula>
    </cfRule>
  </conditionalFormatting>
  <conditionalFormatting sqref="V10:W11">
    <cfRule type="cellIs" priority="686" stopIfTrue="1" operator="between">
      <formula>1</formula>
      <formula>24</formula>
    </cfRule>
  </conditionalFormatting>
  <conditionalFormatting sqref="X10:X11">
    <cfRule type="cellIs" priority="685" stopIfTrue="1" operator="between">
      <formula>1</formula>
      <formula>24</formula>
    </cfRule>
  </conditionalFormatting>
  <conditionalFormatting sqref="Y10:AA11">
    <cfRule type="cellIs" priority="684" stopIfTrue="1" operator="between">
      <formula>1</formula>
      <formula>24</formula>
    </cfRule>
  </conditionalFormatting>
  <conditionalFormatting sqref="AB10:AB11">
    <cfRule type="cellIs" priority="683" stopIfTrue="1" operator="between">
      <formula>1</formula>
      <formula>24</formula>
    </cfRule>
  </conditionalFormatting>
  <conditionalFormatting sqref="AC10:AC11">
    <cfRule type="cellIs" priority="682" stopIfTrue="1" operator="between">
      <formula>1</formula>
      <formula>24</formula>
    </cfRule>
  </conditionalFormatting>
  <conditionalFormatting sqref="AD10:AD11">
    <cfRule type="cellIs" priority="681" stopIfTrue="1" operator="between">
      <formula>1</formula>
      <formula>24</formula>
    </cfRule>
  </conditionalFormatting>
  <conditionalFormatting sqref="AE10:AE11">
    <cfRule type="cellIs" priority="680" stopIfTrue="1" operator="between">
      <formula>1</formula>
      <formula>24</formula>
    </cfRule>
  </conditionalFormatting>
  <conditionalFormatting sqref="AB11">
    <cfRule type="cellIs" priority="679" stopIfTrue="1" operator="between">
      <formula>1</formula>
      <formula>24</formula>
    </cfRule>
  </conditionalFormatting>
  <conditionalFormatting sqref="U11">
    <cfRule type="cellIs" priority="678" stopIfTrue="1" operator="between">
      <formula>1</formula>
      <formula>24</formula>
    </cfRule>
  </conditionalFormatting>
  <conditionalFormatting sqref="Y10:Y11">
    <cfRule type="cellIs" priority="677" stopIfTrue="1" operator="between">
      <formula>1</formula>
      <formula>24</formula>
    </cfRule>
  </conditionalFormatting>
  <conditionalFormatting sqref="AB10">
    <cfRule type="cellIs" priority="676" stopIfTrue="1" operator="between">
      <formula>1</formula>
      <formula>24</formula>
    </cfRule>
  </conditionalFormatting>
  <conditionalFormatting sqref="U10">
    <cfRule type="cellIs" priority="675" stopIfTrue="1" operator="between">
      <formula>1</formula>
      <formula>24</formula>
    </cfRule>
  </conditionalFormatting>
  <conditionalFormatting sqref="AB11">
    <cfRule type="cellIs" priority="674" stopIfTrue="1" operator="between">
      <formula>1</formula>
      <formula>24</formula>
    </cfRule>
  </conditionalFormatting>
  <conditionalFormatting sqref="U11">
    <cfRule type="cellIs" priority="673" stopIfTrue="1" operator="between">
      <formula>1</formula>
      <formula>24</formula>
    </cfRule>
  </conditionalFormatting>
  <conditionalFormatting sqref="U10">
    <cfRule type="cellIs" priority="672" stopIfTrue="1" operator="between">
      <formula>1</formula>
      <formula>24</formula>
    </cfRule>
  </conditionalFormatting>
  <conditionalFormatting sqref="U10">
    <cfRule type="cellIs" priority="671" stopIfTrue="1" operator="between">
      <formula>1</formula>
      <formula>24</formula>
    </cfRule>
  </conditionalFormatting>
  <conditionalFormatting sqref="U10">
    <cfRule type="cellIs" priority="670" stopIfTrue="1" operator="between">
      <formula>1</formula>
      <formula>24</formula>
    </cfRule>
  </conditionalFormatting>
  <conditionalFormatting sqref="AB11">
    <cfRule type="cellIs" priority="669" stopIfTrue="1" operator="between">
      <formula>1</formula>
      <formula>24</formula>
    </cfRule>
  </conditionalFormatting>
  <conditionalFormatting sqref="AB10">
    <cfRule type="cellIs" priority="668" stopIfTrue="1" operator="between">
      <formula>1</formula>
      <formula>24</formula>
    </cfRule>
  </conditionalFormatting>
  <conditionalFormatting sqref="AB11">
    <cfRule type="cellIs" priority="667" stopIfTrue="1" operator="between">
      <formula>1</formula>
      <formula>24</formula>
    </cfRule>
  </conditionalFormatting>
  <conditionalFormatting sqref="AB10">
    <cfRule type="cellIs" priority="666" stopIfTrue="1" operator="between">
      <formula>1</formula>
      <formula>24</formula>
    </cfRule>
  </conditionalFormatting>
  <conditionalFormatting sqref="AB11">
    <cfRule type="cellIs" priority="665" stopIfTrue="1" operator="between">
      <formula>1</formula>
      <formula>24</formula>
    </cfRule>
  </conditionalFormatting>
  <conditionalFormatting sqref="AB10">
    <cfRule type="cellIs" priority="664" stopIfTrue="1" operator="between">
      <formula>1</formula>
      <formula>24</formula>
    </cfRule>
  </conditionalFormatting>
  <conditionalFormatting sqref="AB11">
    <cfRule type="cellIs" priority="663" stopIfTrue="1" operator="between">
      <formula>1</formula>
      <formula>24</formula>
    </cfRule>
  </conditionalFormatting>
  <conditionalFormatting sqref="AB10">
    <cfRule type="cellIs" priority="662" stopIfTrue="1" operator="between">
      <formula>1</formula>
      <formula>24</formula>
    </cfRule>
  </conditionalFormatting>
  <conditionalFormatting sqref="AB11">
    <cfRule type="cellIs" priority="661" stopIfTrue="1" operator="between">
      <formula>1</formula>
      <formula>24</formula>
    </cfRule>
  </conditionalFormatting>
  <conditionalFormatting sqref="AB10">
    <cfRule type="cellIs" priority="660" stopIfTrue="1" operator="between">
      <formula>1</formula>
      <formula>24</formula>
    </cfRule>
  </conditionalFormatting>
  <conditionalFormatting sqref="AB11">
    <cfRule type="cellIs" priority="659" stopIfTrue="1" operator="between">
      <formula>1</formula>
      <formula>24</formula>
    </cfRule>
  </conditionalFormatting>
  <conditionalFormatting sqref="AM11 AG10:AH11">
    <cfRule type="cellIs" priority="658" stopIfTrue="1" operator="between">
      <formula>1</formula>
      <formula>24</formula>
    </cfRule>
  </conditionalFormatting>
  <conditionalFormatting sqref="AG10:AH11">
    <cfRule type="cellIs" priority="657" stopIfTrue="1" operator="between">
      <formula>1</formula>
      <formula>24</formula>
    </cfRule>
  </conditionalFormatting>
  <conditionalFormatting sqref="AG10">
    <cfRule type="cellIs" priority="656" stopIfTrue="1" operator="between">
      <formula>1</formula>
      <formula>24</formula>
    </cfRule>
  </conditionalFormatting>
  <conditionalFormatting sqref="AH10">
    <cfRule type="cellIs" priority="655" stopIfTrue="1" operator="between">
      <formula>1</formula>
      <formula>24</formula>
    </cfRule>
  </conditionalFormatting>
  <conditionalFormatting sqref="AG11:AH11">
    <cfRule type="cellIs" priority="654" stopIfTrue="1" operator="between">
      <formula>1</formula>
      <formula>24</formula>
    </cfRule>
  </conditionalFormatting>
  <conditionalFormatting sqref="AG11:AH11">
    <cfRule type="cellIs" priority="653" stopIfTrue="1" operator="between">
      <formula>1</formula>
      <formula>24</formula>
    </cfRule>
  </conditionalFormatting>
  <conditionalFormatting sqref="AG10:AH10">
    <cfRule type="cellIs" priority="652" stopIfTrue="1" operator="between">
      <formula>1</formula>
      <formula>24</formula>
    </cfRule>
  </conditionalFormatting>
  <conditionalFormatting sqref="AG11:AH11">
    <cfRule type="cellIs" priority="651" stopIfTrue="1" operator="between">
      <formula>1</formula>
      <formula>24</formula>
    </cfRule>
  </conditionalFormatting>
  <conditionalFormatting sqref="AG10:AH10">
    <cfRule type="cellIs" priority="650" stopIfTrue="1" operator="between">
      <formula>1</formula>
      <formula>24</formula>
    </cfRule>
  </conditionalFormatting>
  <conditionalFormatting sqref="AG10:AH10">
    <cfRule type="cellIs" priority="649" stopIfTrue="1" operator="between">
      <formula>1</formula>
      <formula>24</formula>
    </cfRule>
  </conditionalFormatting>
  <conditionalFormatting sqref="AG11:AH11">
    <cfRule type="cellIs" priority="648" stopIfTrue="1" operator="between">
      <formula>1</formula>
      <formula>24</formula>
    </cfRule>
  </conditionalFormatting>
  <conditionalFormatting sqref="AG11:AH11">
    <cfRule type="cellIs" priority="647" stopIfTrue="1" operator="between">
      <formula>1</formula>
      <formula>24</formula>
    </cfRule>
  </conditionalFormatting>
  <conditionalFormatting sqref="AG10:AH10">
    <cfRule type="cellIs" priority="646" stopIfTrue="1" operator="between">
      <formula>1</formula>
      <formula>24</formula>
    </cfRule>
  </conditionalFormatting>
  <conditionalFormatting sqref="AG10:AH10">
    <cfRule type="cellIs" priority="645" stopIfTrue="1" operator="between">
      <formula>1</formula>
      <formula>24</formula>
    </cfRule>
  </conditionalFormatting>
  <conditionalFormatting sqref="AG11:AH11">
    <cfRule type="cellIs" priority="644" stopIfTrue="1" operator="between">
      <formula>1</formula>
      <formula>24</formula>
    </cfRule>
  </conditionalFormatting>
  <conditionalFormatting sqref="AG10:AH10">
    <cfRule type="cellIs" priority="643" stopIfTrue="1" operator="between">
      <formula>1</formula>
      <formula>24</formula>
    </cfRule>
  </conditionalFormatting>
  <conditionalFormatting sqref="AG11:AH11">
    <cfRule type="cellIs" priority="642" stopIfTrue="1" operator="between">
      <formula>1</formula>
      <formula>24</formula>
    </cfRule>
  </conditionalFormatting>
  <conditionalFormatting sqref="AG10:AH10">
    <cfRule type="cellIs" priority="641" stopIfTrue="1" operator="between">
      <formula>1</formula>
      <formula>24</formula>
    </cfRule>
  </conditionalFormatting>
  <conditionalFormatting sqref="AG11:AH11">
    <cfRule type="cellIs" priority="640" stopIfTrue="1" operator="between">
      <formula>1</formula>
      <formula>24</formula>
    </cfRule>
  </conditionalFormatting>
  <conditionalFormatting sqref="AC17">
    <cfRule type="cellIs" priority="639" stopIfTrue="1" operator="between">
      <formula>1</formula>
      <formula>24</formula>
    </cfRule>
  </conditionalFormatting>
  <conditionalFormatting sqref="AC17">
    <cfRule type="cellIs" priority="638" stopIfTrue="1" operator="between">
      <formula>1</formula>
      <formula>24</formula>
    </cfRule>
  </conditionalFormatting>
  <conditionalFormatting sqref="AC17">
    <cfRule type="cellIs" priority="637" stopIfTrue="1" operator="between">
      <formula>1</formula>
      <formula>24</formula>
    </cfRule>
  </conditionalFormatting>
  <conditionalFormatting sqref="AC17">
    <cfRule type="cellIs" priority="636" stopIfTrue="1" operator="between">
      <formula>1</formula>
      <formula>24</formula>
    </cfRule>
  </conditionalFormatting>
  <conditionalFormatting sqref="AC17">
    <cfRule type="cellIs" priority="635" stopIfTrue="1" operator="between">
      <formula>1</formula>
      <formula>24</formula>
    </cfRule>
  </conditionalFormatting>
  <conditionalFormatting sqref="AC17">
    <cfRule type="cellIs" priority="634" stopIfTrue="1" operator="between">
      <formula>1</formula>
      <formula>24</formula>
    </cfRule>
  </conditionalFormatting>
  <conditionalFormatting sqref="AC17">
    <cfRule type="cellIs" priority="633" stopIfTrue="1" operator="between">
      <formula>1</formula>
      <formula>24</formula>
    </cfRule>
  </conditionalFormatting>
  <conditionalFormatting sqref="AC17">
    <cfRule type="cellIs" priority="632" stopIfTrue="1" operator="between">
      <formula>1</formula>
      <formula>24</formula>
    </cfRule>
  </conditionalFormatting>
  <conditionalFormatting sqref="AC17">
    <cfRule type="cellIs" priority="631" stopIfTrue="1" operator="between">
      <formula>1</formula>
      <formula>24</formula>
    </cfRule>
  </conditionalFormatting>
  <conditionalFormatting sqref="AC17">
    <cfRule type="cellIs" priority="630" stopIfTrue="1" operator="between">
      <formula>1</formula>
      <formula>24</formula>
    </cfRule>
  </conditionalFormatting>
  <conditionalFormatting sqref="AC17">
    <cfRule type="cellIs" priority="629" stopIfTrue="1" operator="between">
      <formula>1</formula>
      <formula>24</formula>
    </cfRule>
  </conditionalFormatting>
  <conditionalFormatting sqref="AC17">
    <cfRule type="cellIs" priority="628" stopIfTrue="1" operator="between">
      <formula>1</formula>
      <formula>24</formula>
    </cfRule>
  </conditionalFormatting>
  <conditionalFormatting sqref="AC17">
    <cfRule type="cellIs" priority="627" stopIfTrue="1" operator="between">
      <formula>1</formula>
      <formula>24</formula>
    </cfRule>
  </conditionalFormatting>
  <conditionalFormatting sqref="AC17">
    <cfRule type="cellIs" priority="626" stopIfTrue="1" operator="between">
      <formula>1</formula>
      <formula>24</formula>
    </cfRule>
  </conditionalFormatting>
  <conditionalFormatting sqref="AD17">
    <cfRule type="cellIs" priority="625" stopIfTrue="1" operator="between">
      <formula>1</formula>
      <formula>24</formula>
    </cfRule>
  </conditionalFormatting>
  <conditionalFormatting sqref="AD17">
    <cfRule type="cellIs" priority="624" stopIfTrue="1" operator="between">
      <formula>1</formula>
      <formula>24</formula>
    </cfRule>
  </conditionalFormatting>
  <conditionalFormatting sqref="AD17">
    <cfRule type="cellIs" priority="623" stopIfTrue="1" operator="between">
      <formula>1</formula>
      <formula>24</formula>
    </cfRule>
  </conditionalFormatting>
  <conditionalFormatting sqref="AD17">
    <cfRule type="cellIs" priority="622" stopIfTrue="1" operator="between">
      <formula>1</formula>
      <formula>24</formula>
    </cfRule>
  </conditionalFormatting>
  <conditionalFormatting sqref="AD17">
    <cfRule type="cellIs" priority="621" stopIfTrue="1" operator="between">
      <formula>1</formula>
      <formula>24</formula>
    </cfRule>
  </conditionalFormatting>
  <conditionalFormatting sqref="AD17">
    <cfRule type="cellIs" priority="620" stopIfTrue="1" operator="between">
      <formula>1</formula>
      <formula>24</formula>
    </cfRule>
  </conditionalFormatting>
  <conditionalFormatting sqref="AD17">
    <cfRule type="cellIs" priority="619" stopIfTrue="1" operator="between">
      <formula>1</formula>
      <formula>24</formula>
    </cfRule>
  </conditionalFormatting>
  <conditionalFormatting sqref="AD17">
    <cfRule type="cellIs" priority="618" stopIfTrue="1" operator="between">
      <formula>1</formula>
      <formula>24</formula>
    </cfRule>
  </conditionalFormatting>
  <conditionalFormatting sqref="AD17">
    <cfRule type="cellIs" priority="617" stopIfTrue="1" operator="between">
      <formula>1</formula>
      <formula>24</formula>
    </cfRule>
  </conditionalFormatting>
  <conditionalFormatting sqref="AD17">
    <cfRule type="cellIs" priority="616" stopIfTrue="1" operator="between">
      <formula>1</formula>
      <formula>24</formula>
    </cfRule>
  </conditionalFormatting>
  <conditionalFormatting sqref="AD17">
    <cfRule type="cellIs" priority="615" stopIfTrue="1" operator="between">
      <formula>1</formula>
      <formula>24</formula>
    </cfRule>
  </conditionalFormatting>
  <conditionalFormatting sqref="AD17">
    <cfRule type="cellIs" priority="614" stopIfTrue="1" operator="between">
      <formula>1</formula>
      <formula>24</formula>
    </cfRule>
  </conditionalFormatting>
  <conditionalFormatting sqref="AD17">
    <cfRule type="cellIs" priority="613" stopIfTrue="1" operator="between">
      <formula>1</formula>
      <formula>24</formula>
    </cfRule>
  </conditionalFormatting>
  <conditionalFormatting sqref="AD17">
    <cfRule type="cellIs" priority="612" stopIfTrue="1" operator="between">
      <formula>1</formula>
      <formula>24</formula>
    </cfRule>
  </conditionalFormatting>
  <conditionalFormatting sqref="AD17">
    <cfRule type="cellIs" priority="611" stopIfTrue="1" operator="between">
      <formula>1</formula>
      <formula>24</formula>
    </cfRule>
  </conditionalFormatting>
  <conditionalFormatting sqref="AD17">
    <cfRule type="cellIs" priority="610" stopIfTrue="1" operator="between">
      <formula>1</formula>
      <formula>24</formula>
    </cfRule>
  </conditionalFormatting>
  <conditionalFormatting sqref="AD17">
    <cfRule type="cellIs" priority="609" stopIfTrue="1" operator="between">
      <formula>1</formula>
      <formula>24</formula>
    </cfRule>
  </conditionalFormatting>
  <conditionalFormatting sqref="AD17">
    <cfRule type="cellIs" priority="608" stopIfTrue="1" operator="between">
      <formula>1</formula>
      <formula>24</formula>
    </cfRule>
  </conditionalFormatting>
  <conditionalFormatting sqref="AD17">
    <cfRule type="cellIs" priority="607" stopIfTrue="1" operator="between">
      <formula>1</formula>
      <formula>24</formula>
    </cfRule>
  </conditionalFormatting>
  <conditionalFormatting sqref="AD17">
    <cfRule type="cellIs" priority="606" stopIfTrue="1" operator="between">
      <formula>1</formula>
      <formula>24</formula>
    </cfRule>
  </conditionalFormatting>
  <conditionalFormatting sqref="AD17">
    <cfRule type="cellIs" priority="605" stopIfTrue="1" operator="between">
      <formula>1</formula>
      <formula>24</formula>
    </cfRule>
  </conditionalFormatting>
  <conditionalFormatting sqref="AD17">
    <cfRule type="cellIs" priority="604" stopIfTrue="1" operator="between">
      <formula>1</formula>
      <formula>24</formula>
    </cfRule>
  </conditionalFormatting>
  <conditionalFormatting sqref="AD17">
    <cfRule type="cellIs" priority="603" stopIfTrue="1" operator="between">
      <formula>1</formula>
      <formula>24</formula>
    </cfRule>
  </conditionalFormatting>
  <conditionalFormatting sqref="AD17">
    <cfRule type="cellIs" priority="602" stopIfTrue="1" operator="between">
      <formula>1</formula>
      <formula>24</formula>
    </cfRule>
  </conditionalFormatting>
  <conditionalFormatting sqref="AD17">
    <cfRule type="cellIs" priority="601" stopIfTrue="1" operator="between">
      <formula>1</formula>
      <formula>24</formula>
    </cfRule>
  </conditionalFormatting>
  <conditionalFormatting sqref="AD17">
    <cfRule type="cellIs" priority="600" stopIfTrue="1" operator="between">
      <formula>1</formula>
      <formula>24</formula>
    </cfRule>
  </conditionalFormatting>
  <conditionalFormatting sqref="AD17">
    <cfRule type="cellIs" priority="599" stopIfTrue="1" operator="between">
      <formula>1</formula>
      <formula>24</formula>
    </cfRule>
  </conditionalFormatting>
  <conditionalFormatting sqref="AD17">
    <cfRule type="cellIs" priority="598" stopIfTrue="1" operator="between">
      <formula>1</formula>
      <formula>24</formula>
    </cfRule>
  </conditionalFormatting>
  <conditionalFormatting sqref="AD17">
    <cfRule type="cellIs" priority="597" stopIfTrue="1" operator="between">
      <formula>1</formula>
      <formula>24</formula>
    </cfRule>
  </conditionalFormatting>
  <conditionalFormatting sqref="AD17">
    <cfRule type="cellIs" priority="596" stopIfTrue="1" operator="between">
      <formula>1</formula>
      <formula>24</formula>
    </cfRule>
  </conditionalFormatting>
  <conditionalFormatting sqref="AD17">
    <cfRule type="cellIs" priority="595" stopIfTrue="1" operator="between">
      <formula>1</formula>
      <formula>24</formula>
    </cfRule>
  </conditionalFormatting>
  <conditionalFormatting sqref="AD17">
    <cfRule type="cellIs" priority="594" stopIfTrue="1" operator="between">
      <formula>1</formula>
      <formula>24</formula>
    </cfRule>
  </conditionalFormatting>
  <conditionalFormatting sqref="AD17">
    <cfRule type="cellIs" priority="593" stopIfTrue="1" operator="between">
      <formula>1</formula>
      <formula>24</formula>
    </cfRule>
  </conditionalFormatting>
  <conditionalFormatting sqref="AD17">
    <cfRule type="cellIs" priority="592" stopIfTrue="1" operator="between">
      <formula>1</formula>
      <formula>24</formula>
    </cfRule>
  </conditionalFormatting>
  <conditionalFormatting sqref="AB18">
    <cfRule type="cellIs" priority="591" stopIfTrue="1" operator="between">
      <formula>1</formula>
      <formula>24</formula>
    </cfRule>
  </conditionalFormatting>
  <conditionalFormatting sqref="Y18">
    <cfRule type="cellIs" priority="590" stopIfTrue="1" operator="between">
      <formula>1</formula>
      <formula>24</formula>
    </cfRule>
  </conditionalFormatting>
  <conditionalFormatting sqref="Y18">
    <cfRule type="cellIs" priority="589" stopIfTrue="1" operator="between">
      <formula>1</formula>
      <formula>24</formula>
    </cfRule>
  </conditionalFormatting>
  <conditionalFormatting sqref="Y18">
    <cfRule type="cellIs" priority="588" stopIfTrue="1" operator="between">
      <formula>1</formula>
      <formula>24</formula>
    </cfRule>
  </conditionalFormatting>
  <conditionalFormatting sqref="AC17:AC23">
    <cfRule type="cellIs" priority="587" stopIfTrue="1" operator="between">
      <formula>1</formula>
      <formula>24</formula>
    </cfRule>
  </conditionalFormatting>
  <conditionalFormatting sqref="AC17:AC23">
    <cfRule type="cellIs" priority="586" stopIfTrue="1" operator="between">
      <formula>1</formula>
      <formula>24</formula>
    </cfRule>
  </conditionalFormatting>
  <conditionalFormatting sqref="AC17:AC23">
    <cfRule type="cellIs" priority="585" stopIfTrue="1" operator="between">
      <formula>1</formula>
      <formula>24</formula>
    </cfRule>
  </conditionalFormatting>
  <conditionalFormatting sqref="AC17:AC23">
    <cfRule type="cellIs" priority="584" stopIfTrue="1" operator="between">
      <formula>1</formula>
      <formula>24</formula>
    </cfRule>
  </conditionalFormatting>
  <conditionalFormatting sqref="AC17:AC23">
    <cfRule type="cellIs" priority="583" stopIfTrue="1" operator="between">
      <formula>1</formula>
      <formula>24</formula>
    </cfRule>
  </conditionalFormatting>
  <conditionalFormatting sqref="AC17:AC23">
    <cfRule type="cellIs" priority="582" stopIfTrue="1" operator="between">
      <formula>1</formula>
      <formula>24</formula>
    </cfRule>
  </conditionalFormatting>
  <conditionalFormatting sqref="AC17:AC23">
    <cfRule type="cellIs" priority="581" stopIfTrue="1" operator="between">
      <formula>1</formula>
      <formula>24</formula>
    </cfRule>
  </conditionalFormatting>
  <conditionalFormatting sqref="AC17:AC23">
    <cfRule type="cellIs" priority="580" stopIfTrue="1" operator="between">
      <formula>1</formula>
      <formula>24</formula>
    </cfRule>
  </conditionalFormatting>
  <conditionalFormatting sqref="AC17:AC23">
    <cfRule type="cellIs" priority="579" stopIfTrue="1" operator="between">
      <formula>1</formula>
      <formula>24</formula>
    </cfRule>
  </conditionalFormatting>
  <conditionalFormatting sqref="AC17:AC23">
    <cfRule type="cellIs" priority="578" stopIfTrue="1" operator="between">
      <formula>1</formula>
      <formula>24</formula>
    </cfRule>
  </conditionalFormatting>
  <conditionalFormatting sqref="AD18">
    <cfRule type="cellIs" priority="577" stopIfTrue="1" operator="between">
      <formula>1</formula>
      <formula>24</formula>
    </cfRule>
  </conditionalFormatting>
  <conditionalFormatting sqref="AD18">
    <cfRule type="cellIs" priority="576" stopIfTrue="1" operator="between">
      <formula>1</formula>
      <formula>24</formula>
    </cfRule>
  </conditionalFormatting>
  <conditionalFormatting sqref="AD18">
    <cfRule type="cellIs" priority="575" stopIfTrue="1" operator="between">
      <formula>1</formula>
      <formula>24</formula>
    </cfRule>
  </conditionalFormatting>
  <conditionalFormatting sqref="AD18">
    <cfRule type="cellIs" priority="574" stopIfTrue="1" operator="between">
      <formula>1</formula>
      <formula>24</formula>
    </cfRule>
  </conditionalFormatting>
  <conditionalFormatting sqref="AD18">
    <cfRule type="cellIs" priority="573" stopIfTrue="1" operator="between">
      <formula>1</formula>
      <formula>24</formula>
    </cfRule>
  </conditionalFormatting>
  <conditionalFormatting sqref="AD18">
    <cfRule type="cellIs" priority="572" stopIfTrue="1" operator="between">
      <formula>1</formula>
      <formula>24</formula>
    </cfRule>
  </conditionalFormatting>
  <conditionalFormatting sqref="AD18">
    <cfRule type="cellIs" priority="571" stopIfTrue="1" operator="between">
      <formula>1</formula>
      <formula>24</formula>
    </cfRule>
  </conditionalFormatting>
  <conditionalFormatting sqref="AD18">
    <cfRule type="cellIs" priority="570" stopIfTrue="1" operator="between">
      <formula>1</formula>
      <formula>24</formula>
    </cfRule>
  </conditionalFormatting>
  <conditionalFormatting sqref="AD18">
    <cfRule type="cellIs" priority="569" stopIfTrue="1" operator="between">
      <formula>1</formula>
      <formula>24</formula>
    </cfRule>
  </conditionalFormatting>
  <conditionalFormatting sqref="AD18">
    <cfRule type="cellIs" priority="568" stopIfTrue="1" operator="between">
      <formula>1</formula>
      <formula>24</formula>
    </cfRule>
  </conditionalFormatting>
  <conditionalFormatting sqref="AD18">
    <cfRule type="cellIs" priority="567" stopIfTrue="1" operator="between">
      <formula>1</formula>
      <formula>24</formula>
    </cfRule>
  </conditionalFormatting>
  <conditionalFormatting sqref="AD18">
    <cfRule type="cellIs" priority="566" stopIfTrue="1" operator="between">
      <formula>1</formula>
      <formula>24</formula>
    </cfRule>
  </conditionalFormatting>
  <conditionalFormatting sqref="AD18">
    <cfRule type="cellIs" priority="565" stopIfTrue="1" operator="between">
      <formula>1</formula>
      <formula>24</formula>
    </cfRule>
  </conditionalFormatting>
  <conditionalFormatting sqref="AD18">
    <cfRule type="cellIs" priority="564" stopIfTrue="1" operator="between">
      <formula>1</formula>
      <formula>24</formula>
    </cfRule>
  </conditionalFormatting>
  <conditionalFormatting sqref="AD18">
    <cfRule type="cellIs" priority="563" stopIfTrue="1" operator="between">
      <formula>1</formula>
      <formula>24</formula>
    </cfRule>
  </conditionalFormatting>
  <conditionalFormatting sqref="AD18">
    <cfRule type="cellIs" priority="562" stopIfTrue="1" operator="between">
      <formula>1</formula>
      <formula>24</formula>
    </cfRule>
  </conditionalFormatting>
  <conditionalFormatting sqref="AD18">
    <cfRule type="cellIs" priority="561" stopIfTrue="1" operator="between">
      <formula>1</formula>
      <formula>24</formula>
    </cfRule>
  </conditionalFormatting>
  <conditionalFormatting sqref="AD18">
    <cfRule type="cellIs" priority="560" stopIfTrue="1" operator="between">
      <formula>1</formula>
      <formula>24</formula>
    </cfRule>
  </conditionalFormatting>
  <conditionalFormatting sqref="AD18">
    <cfRule type="cellIs" priority="559" stopIfTrue="1" operator="between">
      <formula>1</formula>
      <formula>24</formula>
    </cfRule>
  </conditionalFormatting>
  <conditionalFormatting sqref="AD18">
    <cfRule type="cellIs" priority="558" stopIfTrue="1" operator="between">
      <formula>1</formula>
      <formula>24</formula>
    </cfRule>
  </conditionalFormatting>
  <conditionalFormatting sqref="AD18">
    <cfRule type="cellIs" priority="557" stopIfTrue="1" operator="between">
      <formula>1</formula>
      <formula>24</formula>
    </cfRule>
  </conditionalFormatting>
  <conditionalFormatting sqref="AD18">
    <cfRule type="cellIs" priority="556" stopIfTrue="1" operator="between">
      <formula>1</formula>
      <formula>24</formula>
    </cfRule>
  </conditionalFormatting>
  <conditionalFormatting sqref="AD18">
    <cfRule type="cellIs" priority="555" stopIfTrue="1" operator="between">
      <formula>1</formula>
      <formula>24</formula>
    </cfRule>
  </conditionalFormatting>
  <conditionalFormatting sqref="AD18">
    <cfRule type="cellIs" priority="554" stopIfTrue="1" operator="between">
      <formula>1</formula>
      <formula>24</formula>
    </cfRule>
  </conditionalFormatting>
  <conditionalFormatting sqref="AD18">
    <cfRule type="cellIs" priority="553" stopIfTrue="1" operator="between">
      <formula>1</formula>
      <formula>24</formula>
    </cfRule>
  </conditionalFormatting>
  <conditionalFormatting sqref="AD18">
    <cfRule type="cellIs" priority="552" stopIfTrue="1" operator="between">
      <formula>1</formula>
      <formula>24</formula>
    </cfRule>
  </conditionalFormatting>
  <conditionalFormatting sqref="AD18">
    <cfRule type="cellIs" priority="551" stopIfTrue="1" operator="between">
      <formula>1</formula>
      <formula>24</formula>
    </cfRule>
  </conditionalFormatting>
  <conditionalFormatting sqref="AD18">
    <cfRule type="cellIs" priority="550" stopIfTrue="1" operator="between">
      <formula>1</formula>
      <formula>24</formula>
    </cfRule>
  </conditionalFormatting>
  <conditionalFormatting sqref="AD18">
    <cfRule type="cellIs" priority="549" stopIfTrue="1" operator="between">
      <formula>1</formula>
      <formula>24</formula>
    </cfRule>
  </conditionalFormatting>
  <conditionalFormatting sqref="AD18">
    <cfRule type="cellIs" priority="548" stopIfTrue="1" operator="between">
      <formula>1</formula>
      <formula>24</formula>
    </cfRule>
  </conditionalFormatting>
  <conditionalFormatting sqref="AD18">
    <cfRule type="cellIs" priority="547" stopIfTrue="1" operator="between">
      <formula>1</formula>
      <formula>24</formula>
    </cfRule>
  </conditionalFormatting>
  <conditionalFormatting sqref="AD18">
    <cfRule type="cellIs" priority="546" stopIfTrue="1" operator="between">
      <formula>1</formula>
      <formula>24</formula>
    </cfRule>
  </conditionalFormatting>
  <conditionalFormatting sqref="AB19">
    <cfRule type="cellIs" priority="545" stopIfTrue="1" operator="between">
      <formula>1</formula>
      <formula>24</formula>
    </cfRule>
  </conditionalFormatting>
  <conditionalFormatting sqref="Y19">
    <cfRule type="cellIs" priority="544" stopIfTrue="1" operator="between">
      <formula>1</formula>
      <formula>24</formula>
    </cfRule>
  </conditionalFormatting>
  <conditionalFormatting sqref="Y19">
    <cfRule type="cellIs" priority="543" stopIfTrue="1" operator="between">
      <formula>1</formula>
      <formula>24</formula>
    </cfRule>
  </conditionalFormatting>
  <conditionalFormatting sqref="Y19">
    <cfRule type="cellIs" priority="542" stopIfTrue="1" operator="between">
      <formula>1</formula>
      <formula>24</formula>
    </cfRule>
  </conditionalFormatting>
  <conditionalFormatting sqref="AC19">
    <cfRule type="cellIs" priority="541" stopIfTrue="1" operator="between">
      <formula>1</formula>
      <formula>24</formula>
    </cfRule>
  </conditionalFormatting>
  <conditionalFormatting sqref="AC19">
    <cfRule type="cellIs" priority="540" stopIfTrue="1" operator="between">
      <formula>1</formula>
      <formula>24</formula>
    </cfRule>
  </conditionalFormatting>
  <conditionalFormatting sqref="AC19">
    <cfRule type="cellIs" priority="539" stopIfTrue="1" operator="between">
      <formula>1</formula>
      <formula>24</formula>
    </cfRule>
  </conditionalFormatting>
  <conditionalFormatting sqref="AC19">
    <cfRule type="cellIs" priority="538" stopIfTrue="1" operator="between">
      <formula>1</formula>
      <formula>24</formula>
    </cfRule>
  </conditionalFormatting>
  <conditionalFormatting sqref="AC19">
    <cfRule type="cellIs" priority="537" stopIfTrue="1" operator="between">
      <formula>1</formula>
      <formula>24</formula>
    </cfRule>
  </conditionalFormatting>
  <conditionalFormatting sqref="AC19">
    <cfRule type="cellIs" priority="536" stopIfTrue="1" operator="between">
      <formula>1</formula>
      <formula>24</formula>
    </cfRule>
  </conditionalFormatting>
  <conditionalFormatting sqref="AC19">
    <cfRule type="cellIs" priority="535" stopIfTrue="1" operator="between">
      <formula>1</formula>
      <formula>24</formula>
    </cfRule>
  </conditionalFormatting>
  <conditionalFormatting sqref="AD20">
    <cfRule type="cellIs" priority="534" stopIfTrue="1" operator="between">
      <formula>1</formula>
      <formula>24</formula>
    </cfRule>
  </conditionalFormatting>
  <conditionalFormatting sqref="AD20">
    <cfRule type="cellIs" priority="533" stopIfTrue="1" operator="between">
      <formula>1</formula>
      <formula>24</formula>
    </cfRule>
  </conditionalFormatting>
  <conditionalFormatting sqref="AD20">
    <cfRule type="cellIs" priority="532" stopIfTrue="1" operator="between">
      <formula>1</formula>
      <formula>24</formula>
    </cfRule>
  </conditionalFormatting>
  <conditionalFormatting sqref="AD20">
    <cfRule type="cellIs" priority="531" stopIfTrue="1" operator="between">
      <formula>1</formula>
      <formula>24</formula>
    </cfRule>
  </conditionalFormatting>
  <conditionalFormatting sqref="AD20">
    <cfRule type="cellIs" priority="530" stopIfTrue="1" operator="between">
      <formula>1</formula>
      <formula>24</formula>
    </cfRule>
  </conditionalFormatting>
  <conditionalFormatting sqref="AD20">
    <cfRule type="cellIs" priority="529" stopIfTrue="1" operator="between">
      <formula>1</formula>
      <formula>24</formula>
    </cfRule>
  </conditionalFormatting>
  <conditionalFormatting sqref="AD20">
    <cfRule type="cellIs" priority="528" stopIfTrue="1" operator="between">
      <formula>1</formula>
      <formula>24</formula>
    </cfRule>
  </conditionalFormatting>
  <conditionalFormatting sqref="AD20">
    <cfRule type="cellIs" priority="527" stopIfTrue="1" operator="between">
      <formula>1</formula>
      <formula>24</formula>
    </cfRule>
  </conditionalFormatting>
  <conditionalFormatting sqref="AD20">
    <cfRule type="cellIs" priority="526" stopIfTrue="1" operator="between">
      <formula>1</formula>
      <formula>24</formula>
    </cfRule>
  </conditionalFormatting>
  <conditionalFormatting sqref="AD20">
    <cfRule type="cellIs" priority="525" stopIfTrue="1" operator="between">
      <formula>1</formula>
      <formula>24</formula>
    </cfRule>
  </conditionalFormatting>
  <conditionalFormatting sqref="AD20">
    <cfRule type="cellIs" priority="524" stopIfTrue="1" operator="between">
      <formula>1</formula>
      <formula>24</formula>
    </cfRule>
  </conditionalFormatting>
  <conditionalFormatting sqref="AD20">
    <cfRule type="cellIs" priority="523" stopIfTrue="1" operator="between">
      <formula>1</formula>
      <formula>24</formula>
    </cfRule>
  </conditionalFormatting>
  <conditionalFormatting sqref="AD20">
    <cfRule type="cellIs" priority="522" stopIfTrue="1" operator="between">
      <formula>1</formula>
      <formula>24</formula>
    </cfRule>
  </conditionalFormatting>
  <conditionalFormatting sqref="AD20">
    <cfRule type="cellIs" priority="521" stopIfTrue="1" operator="between">
      <formula>1</formula>
      <formula>24</formula>
    </cfRule>
  </conditionalFormatting>
  <conditionalFormatting sqref="AD20">
    <cfRule type="cellIs" priority="520" stopIfTrue="1" operator="between">
      <formula>1</formula>
      <formula>24</formula>
    </cfRule>
  </conditionalFormatting>
  <conditionalFormatting sqref="AD20">
    <cfRule type="cellIs" priority="519" stopIfTrue="1" operator="between">
      <formula>1</formula>
      <formula>24</formula>
    </cfRule>
  </conditionalFormatting>
  <conditionalFormatting sqref="AD20">
    <cfRule type="cellIs" priority="518" stopIfTrue="1" operator="between">
      <formula>1</formula>
      <formula>24</formula>
    </cfRule>
  </conditionalFormatting>
  <conditionalFormatting sqref="AD20">
    <cfRule type="cellIs" priority="517" stopIfTrue="1" operator="between">
      <formula>1</formula>
      <formula>24</formula>
    </cfRule>
  </conditionalFormatting>
  <conditionalFormatting sqref="AD20">
    <cfRule type="cellIs" priority="516" stopIfTrue="1" operator="between">
      <formula>1</formula>
      <formula>24</formula>
    </cfRule>
  </conditionalFormatting>
  <conditionalFormatting sqref="AD20">
    <cfRule type="cellIs" priority="515" stopIfTrue="1" operator="between">
      <formula>1</formula>
      <formula>24</formula>
    </cfRule>
  </conditionalFormatting>
  <conditionalFormatting sqref="AD20">
    <cfRule type="cellIs" priority="514" stopIfTrue="1" operator="between">
      <formula>1</formula>
      <formula>24</formula>
    </cfRule>
  </conditionalFormatting>
  <conditionalFormatting sqref="AD20">
    <cfRule type="cellIs" priority="513" stopIfTrue="1" operator="between">
      <formula>1</formula>
      <formula>24</formula>
    </cfRule>
  </conditionalFormatting>
  <conditionalFormatting sqref="AD20">
    <cfRule type="cellIs" priority="512" stopIfTrue="1" operator="between">
      <formula>1</formula>
      <formula>24</formula>
    </cfRule>
  </conditionalFormatting>
  <conditionalFormatting sqref="AD20">
    <cfRule type="cellIs" priority="511" stopIfTrue="1" operator="between">
      <formula>1</formula>
      <formula>24</formula>
    </cfRule>
  </conditionalFormatting>
  <conditionalFormatting sqref="AD20">
    <cfRule type="cellIs" priority="510" stopIfTrue="1" operator="between">
      <formula>1</formula>
      <formula>24</formula>
    </cfRule>
  </conditionalFormatting>
  <conditionalFormatting sqref="AD20">
    <cfRule type="cellIs" priority="509" stopIfTrue="1" operator="between">
      <formula>1</formula>
      <formula>24</formula>
    </cfRule>
  </conditionalFormatting>
  <conditionalFormatting sqref="AD20">
    <cfRule type="cellIs" priority="508" stopIfTrue="1" operator="between">
      <formula>1</formula>
      <formula>24</formula>
    </cfRule>
  </conditionalFormatting>
  <conditionalFormatting sqref="AD20">
    <cfRule type="cellIs" priority="507" stopIfTrue="1" operator="between">
      <formula>1</formula>
      <formula>24</formula>
    </cfRule>
  </conditionalFormatting>
  <conditionalFormatting sqref="AD20">
    <cfRule type="cellIs" priority="506" stopIfTrue="1" operator="between">
      <formula>1</formula>
      <formula>24</formula>
    </cfRule>
  </conditionalFormatting>
  <conditionalFormatting sqref="AD19">
    <cfRule type="cellIs" priority="505" stopIfTrue="1" operator="between">
      <formula>1</formula>
      <formula>24</formula>
    </cfRule>
  </conditionalFormatting>
  <conditionalFormatting sqref="AD19">
    <cfRule type="cellIs" priority="504" stopIfTrue="1" operator="between">
      <formula>1</formula>
      <formula>24</formula>
    </cfRule>
  </conditionalFormatting>
  <conditionalFormatting sqref="AD19">
    <cfRule type="cellIs" priority="503" stopIfTrue="1" operator="between">
      <formula>1</formula>
      <formula>24</formula>
    </cfRule>
  </conditionalFormatting>
  <conditionalFormatting sqref="AD19">
    <cfRule type="cellIs" priority="502" stopIfTrue="1" operator="between">
      <formula>1</formula>
      <formula>24</formula>
    </cfRule>
  </conditionalFormatting>
  <conditionalFormatting sqref="AD19">
    <cfRule type="cellIs" priority="501" stopIfTrue="1" operator="between">
      <formula>1</formula>
      <formula>24</formula>
    </cfRule>
  </conditionalFormatting>
  <conditionalFormatting sqref="AD19">
    <cfRule type="cellIs" priority="500" stopIfTrue="1" operator="between">
      <formula>1</formula>
      <formula>24</formula>
    </cfRule>
  </conditionalFormatting>
  <conditionalFormatting sqref="AD19">
    <cfRule type="cellIs" priority="499" stopIfTrue="1" operator="between">
      <formula>1</formula>
      <formula>24</formula>
    </cfRule>
  </conditionalFormatting>
  <conditionalFormatting sqref="AD19">
    <cfRule type="cellIs" priority="498" stopIfTrue="1" operator="between">
      <formula>1</formula>
      <formula>24</formula>
    </cfRule>
  </conditionalFormatting>
  <conditionalFormatting sqref="AD19">
    <cfRule type="cellIs" priority="497" stopIfTrue="1" operator="between">
      <formula>1</formula>
      <formula>24</formula>
    </cfRule>
  </conditionalFormatting>
  <conditionalFormatting sqref="AD21">
    <cfRule type="cellIs" priority="496" stopIfTrue="1" operator="between">
      <formula>1</formula>
      <formula>24</formula>
    </cfRule>
  </conditionalFormatting>
  <conditionalFormatting sqref="AD21">
    <cfRule type="cellIs" priority="495" stopIfTrue="1" operator="between">
      <formula>1</formula>
      <formula>24</formula>
    </cfRule>
  </conditionalFormatting>
  <conditionalFormatting sqref="AD21">
    <cfRule type="cellIs" priority="494" stopIfTrue="1" operator="between">
      <formula>1</formula>
      <formula>24</formula>
    </cfRule>
  </conditionalFormatting>
  <conditionalFormatting sqref="AD21">
    <cfRule type="cellIs" priority="493" stopIfTrue="1" operator="between">
      <formula>1</formula>
      <formula>24</formula>
    </cfRule>
  </conditionalFormatting>
  <conditionalFormatting sqref="AD21">
    <cfRule type="cellIs" priority="492" stopIfTrue="1" operator="between">
      <formula>1</formula>
      <formula>24</formula>
    </cfRule>
  </conditionalFormatting>
  <conditionalFormatting sqref="AD21">
    <cfRule type="cellIs" priority="491" stopIfTrue="1" operator="between">
      <formula>1</formula>
      <formula>24</formula>
    </cfRule>
  </conditionalFormatting>
  <conditionalFormatting sqref="AD21">
    <cfRule type="cellIs" priority="490" stopIfTrue="1" operator="between">
      <formula>1</formula>
      <formula>24</formula>
    </cfRule>
  </conditionalFormatting>
  <conditionalFormatting sqref="AD21">
    <cfRule type="cellIs" priority="489" stopIfTrue="1" operator="between">
      <formula>1</formula>
      <formula>24</formula>
    </cfRule>
  </conditionalFormatting>
  <conditionalFormatting sqref="AD21">
    <cfRule type="cellIs" priority="488" stopIfTrue="1" operator="between">
      <formula>1</formula>
      <formula>24</formula>
    </cfRule>
  </conditionalFormatting>
  <conditionalFormatting sqref="AD21">
    <cfRule type="cellIs" priority="487" stopIfTrue="1" operator="between">
      <formula>1</formula>
      <formula>24</formula>
    </cfRule>
  </conditionalFormatting>
  <conditionalFormatting sqref="AD21">
    <cfRule type="cellIs" priority="486" stopIfTrue="1" operator="between">
      <formula>1</formula>
      <formula>24</formula>
    </cfRule>
  </conditionalFormatting>
  <conditionalFormatting sqref="AD21">
    <cfRule type="cellIs" priority="485" stopIfTrue="1" operator="between">
      <formula>1</formula>
      <formula>24</formula>
    </cfRule>
  </conditionalFormatting>
  <conditionalFormatting sqref="AD21">
    <cfRule type="cellIs" priority="484" stopIfTrue="1" operator="between">
      <formula>1</formula>
      <formula>24</formula>
    </cfRule>
  </conditionalFormatting>
  <conditionalFormatting sqref="AD21">
    <cfRule type="cellIs" priority="483" stopIfTrue="1" operator="between">
      <formula>1</formula>
      <formula>24</formula>
    </cfRule>
  </conditionalFormatting>
  <conditionalFormatting sqref="AD21">
    <cfRule type="cellIs" priority="482" stopIfTrue="1" operator="between">
      <formula>1</formula>
      <formula>24</formula>
    </cfRule>
  </conditionalFormatting>
  <conditionalFormatting sqref="AD21">
    <cfRule type="cellIs" priority="481" stopIfTrue="1" operator="between">
      <formula>1</formula>
      <formula>24</formula>
    </cfRule>
  </conditionalFormatting>
  <conditionalFormatting sqref="AD21">
    <cfRule type="cellIs" priority="480" stopIfTrue="1" operator="between">
      <formula>1</formula>
      <formula>24</formula>
    </cfRule>
  </conditionalFormatting>
  <conditionalFormatting sqref="AD21">
    <cfRule type="cellIs" priority="479" stopIfTrue="1" operator="between">
      <formula>1</formula>
      <formula>24</formula>
    </cfRule>
  </conditionalFormatting>
  <conditionalFormatting sqref="AD21">
    <cfRule type="cellIs" priority="478" stopIfTrue="1" operator="between">
      <formula>1</formula>
      <formula>24</formula>
    </cfRule>
  </conditionalFormatting>
  <conditionalFormatting sqref="AD21">
    <cfRule type="cellIs" priority="477" stopIfTrue="1" operator="between">
      <formula>1</formula>
      <formula>24</formula>
    </cfRule>
  </conditionalFormatting>
  <conditionalFormatting sqref="AD21">
    <cfRule type="cellIs" priority="476" stopIfTrue="1" operator="between">
      <formula>1</formula>
      <formula>24</formula>
    </cfRule>
  </conditionalFormatting>
  <conditionalFormatting sqref="AD21">
    <cfRule type="cellIs" priority="475" stopIfTrue="1" operator="between">
      <formula>1</formula>
      <formula>24</formula>
    </cfRule>
  </conditionalFormatting>
  <conditionalFormatting sqref="AD21">
    <cfRule type="cellIs" priority="474" stopIfTrue="1" operator="between">
      <formula>1</formula>
      <formula>24</formula>
    </cfRule>
  </conditionalFormatting>
  <conditionalFormatting sqref="AD21">
    <cfRule type="cellIs" priority="473" stopIfTrue="1" operator="between">
      <formula>1</formula>
      <formula>24</formula>
    </cfRule>
  </conditionalFormatting>
  <conditionalFormatting sqref="AD21">
    <cfRule type="cellIs" priority="472" stopIfTrue="1" operator="between">
      <formula>1</formula>
      <formula>24</formula>
    </cfRule>
  </conditionalFormatting>
  <conditionalFormatting sqref="AD21">
    <cfRule type="cellIs" priority="471" stopIfTrue="1" operator="between">
      <formula>1</formula>
      <formula>24</formula>
    </cfRule>
  </conditionalFormatting>
  <conditionalFormatting sqref="AD21">
    <cfRule type="cellIs" priority="470" stopIfTrue="1" operator="between">
      <formula>1</formula>
      <formula>24</formula>
    </cfRule>
  </conditionalFormatting>
  <conditionalFormatting sqref="AD21">
    <cfRule type="cellIs" priority="469" stopIfTrue="1" operator="between">
      <formula>1</formula>
      <formula>24</formula>
    </cfRule>
  </conditionalFormatting>
  <conditionalFormatting sqref="AD21">
    <cfRule type="cellIs" priority="468" stopIfTrue="1" operator="between">
      <formula>1</formula>
      <formula>24</formula>
    </cfRule>
  </conditionalFormatting>
  <conditionalFormatting sqref="G21:G24">
    <cfRule type="cellIs" priority="467" stopIfTrue="1" operator="between">
      <formula>1</formula>
      <formula>24</formula>
    </cfRule>
  </conditionalFormatting>
  <conditionalFormatting sqref="AD22">
    <cfRule type="cellIs" priority="466" stopIfTrue="1" operator="between">
      <formula>1</formula>
      <formula>24</formula>
    </cfRule>
  </conditionalFormatting>
  <conditionalFormatting sqref="AD22">
    <cfRule type="cellIs" priority="465" stopIfTrue="1" operator="between">
      <formula>1</formula>
      <formula>24</formula>
    </cfRule>
  </conditionalFormatting>
  <conditionalFormatting sqref="AD22">
    <cfRule type="cellIs" priority="464" stopIfTrue="1" operator="between">
      <formula>1</formula>
      <formula>24</formula>
    </cfRule>
  </conditionalFormatting>
  <conditionalFormatting sqref="AD22">
    <cfRule type="cellIs" priority="463" stopIfTrue="1" operator="between">
      <formula>1</formula>
      <formula>24</formula>
    </cfRule>
  </conditionalFormatting>
  <conditionalFormatting sqref="AD22">
    <cfRule type="cellIs" priority="462" stopIfTrue="1" operator="between">
      <formula>1</formula>
      <formula>24</formula>
    </cfRule>
  </conditionalFormatting>
  <conditionalFormatting sqref="AD22">
    <cfRule type="cellIs" priority="461" stopIfTrue="1" operator="between">
      <formula>1</formula>
      <formula>24</formula>
    </cfRule>
  </conditionalFormatting>
  <conditionalFormatting sqref="AD22">
    <cfRule type="cellIs" priority="460" stopIfTrue="1" operator="between">
      <formula>1</formula>
      <formula>24</formula>
    </cfRule>
  </conditionalFormatting>
  <conditionalFormatting sqref="AD22">
    <cfRule type="cellIs" priority="459" stopIfTrue="1" operator="between">
      <formula>1</formula>
      <formula>24</formula>
    </cfRule>
  </conditionalFormatting>
  <conditionalFormatting sqref="AD22">
    <cfRule type="cellIs" priority="458" stopIfTrue="1" operator="between">
      <formula>1</formula>
      <formula>24</formula>
    </cfRule>
  </conditionalFormatting>
  <conditionalFormatting sqref="AD22">
    <cfRule type="cellIs" priority="457" stopIfTrue="1" operator="between">
      <formula>1</formula>
      <formula>24</formula>
    </cfRule>
  </conditionalFormatting>
  <conditionalFormatting sqref="AD22">
    <cfRule type="cellIs" priority="456" stopIfTrue="1" operator="between">
      <formula>1</formula>
      <formula>24</formula>
    </cfRule>
  </conditionalFormatting>
  <conditionalFormatting sqref="AD22">
    <cfRule type="cellIs" priority="455" stopIfTrue="1" operator="between">
      <formula>1</formula>
      <formula>24</formula>
    </cfRule>
  </conditionalFormatting>
  <conditionalFormatting sqref="AD22">
    <cfRule type="cellIs" priority="454" stopIfTrue="1" operator="between">
      <formula>1</formula>
      <formula>24</formula>
    </cfRule>
  </conditionalFormatting>
  <conditionalFormatting sqref="AD22">
    <cfRule type="cellIs" priority="453" stopIfTrue="1" operator="between">
      <formula>1</formula>
      <formula>24</formula>
    </cfRule>
  </conditionalFormatting>
  <conditionalFormatting sqref="AD22">
    <cfRule type="cellIs" priority="452" stopIfTrue="1" operator="between">
      <formula>1</formula>
      <formula>24</formula>
    </cfRule>
  </conditionalFormatting>
  <conditionalFormatting sqref="AD22">
    <cfRule type="cellIs" priority="451" stopIfTrue="1" operator="between">
      <formula>1</formula>
      <formula>24</formula>
    </cfRule>
  </conditionalFormatting>
  <conditionalFormatting sqref="AD22">
    <cfRule type="cellIs" priority="450" stopIfTrue="1" operator="between">
      <formula>1</formula>
      <formula>24</formula>
    </cfRule>
  </conditionalFormatting>
  <conditionalFormatting sqref="AD22">
    <cfRule type="cellIs" priority="449" stopIfTrue="1" operator="between">
      <formula>1</formula>
      <formula>24</formula>
    </cfRule>
  </conditionalFormatting>
  <conditionalFormatting sqref="AD22">
    <cfRule type="cellIs" priority="448" stopIfTrue="1" operator="between">
      <formula>1</formula>
      <formula>24</formula>
    </cfRule>
  </conditionalFormatting>
  <conditionalFormatting sqref="AD22">
    <cfRule type="cellIs" priority="447" stopIfTrue="1" operator="between">
      <formula>1</formula>
      <formula>24</formula>
    </cfRule>
  </conditionalFormatting>
  <conditionalFormatting sqref="AD22">
    <cfRule type="cellIs" priority="446" stopIfTrue="1" operator="between">
      <formula>1</formula>
      <formula>24</formula>
    </cfRule>
  </conditionalFormatting>
  <conditionalFormatting sqref="AD22">
    <cfRule type="cellIs" priority="445" stopIfTrue="1" operator="between">
      <formula>1</formula>
      <formula>24</formula>
    </cfRule>
  </conditionalFormatting>
  <conditionalFormatting sqref="AD22">
    <cfRule type="cellIs" priority="444" stopIfTrue="1" operator="between">
      <formula>1</formula>
      <formula>24</formula>
    </cfRule>
  </conditionalFormatting>
  <conditionalFormatting sqref="AD22">
    <cfRule type="cellIs" priority="443" stopIfTrue="1" operator="between">
      <formula>1</formula>
      <formula>24</formula>
    </cfRule>
  </conditionalFormatting>
  <conditionalFormatting sqref="AD22">
    <cfRule type="cellIs" priority="442" stopIfTrue="1" operator="between">
      <formula>1</formula>
      <formula>24</formula>
    </cfRule>
  </conditionalFormatting>
  <conditionalFormatting sqref="AD22">
    <cfRule type="cellIs" priority="441" stopIfTrue="1" operator="between">
      <formula>1</formula>
      <formula>24</formula>
    </cfRule>
  </conditionalFormatting>
  <conditionalFormatting sqref="AD22">
    <cfRule type="cellIs" priority="440" stopIfTrue="1" operator="between">
      <formula>1</formula>
      <formula>24</formula>
    </cfRule>
  </conditionalFormatting>
  <conditionalFormatting sqref="AD22">
    <cfRule type="cellIs" priority="439" stopIfTrue="1" operator="between">
      <formula>1</formula>
      <formula>24</formula>
    </cfRule>
  </conditionalFormatting>
  <conditionalFormatting sqref="AD22">
    <cfRule type="cellIs" priority="438" stopIfTrue="1" operator="between">
      <formula>1</formula>
      <formula>24</formula>
    </cfRule>
  </conditionalFormatting>
  <conditionalFormatting sqref="AD23">
    <cfRule type="cellIs" priority="437" stopIfTrue="1" operator="between">
      <formula>1</formula>
      <formula>24</formula>
    </cfRule>
  </conditionalFormatting>
  <conditionalFormatting sqref="AD23">
    <cfRule type="cellIs" priority="436" stopIfTrue="1" operator="between">
      <formula>1</formula>
      <formula>24</formula>
    </cfRule>
  </conditionalFormatting>
  <conditionalFormatting sqref="AD23">
    <cfRule type="cellIs" priority="435" stopIfTrue="1" operator="between">
      <formula>1</formula>
      <formula>24</formula>
    </cfRule>
  </conditionalFormatting>
  <conditionalFormatting sqref="AD23">
    <cfRule type="cellIs" priority="434" stopIfTrue="1" operator="between">
      <formula>1</formula>
      <formula>24</formula>
    </cfRule>
  </conditionalFormatting>
  <conditionalFormatting sqref="AD23">
    <cfRule type="cellIs" priority="433" stopIfTrue="1" operator="between">
      <formula>1</formula>
      <formula>24</formula>
    </cfRule>
  </conditionalFormatting>
  <conditionalFormatting sqref="AD23">
    <cfRule type="cellIs" priority="432" stopIfTrue="1" operator="between">
      <formula>1</formula>
      <formula>24</formula>
    </cfRule>
  </conditionalFormatting>
  <conditionalFormatting sqref="AD23">
    <cfRule type="cellIs" priority="431" stopIfTrue="1" operator="between">
      <formula>1</formula>
      <formula>24</formula>
    </cfRule>
  </conditionalFormatting>
  <conditionalFormatting sqref="AD23">
    <cfRule type="cellIs" priority="430" stopIfTrue="1" operator="between">
      <formula>1</formula>
      <formula>24</formula>
    </cfRule>
  </conditionalFormatting>
  <conditionalFormatting sqref="AD23">
    <cfRule type="cellIs" priority="429" stopIfTrue="1" operator="between">
      <formula>1</formula>
      <formula>24</formula>
    </cfRule>
  </conditionalFormatting>
  <conditionalFormatting sqref="AD23">
    <cfRule type="cellIs" priority="428" stopIfTrue="1" operator="between">
      <formula>1</formula>
      <formula>24</formula>
    </cfRule>
  </conditionalFormatting>
  <conditionalFormatting sqref="AD23">
    <cfRule type="cellIs" priority="427" stopIfTrue="1" operator="between">
      <formula>1</formula>
      <formula>24</formula>
    </cfRule>
  </conditionalFormatting>
  <conditionalFormatting sqref="AD23">
    <cfRule type="cellIs" priority="426" stopIfTrue="1" operator="between">
      <formula>1</formula>
      <formula>24</formula>
    </cfRule>
  </conditionalFormatting>
  <conditionalFormatting sqref="AD23">
    <cfRule type="cellIs" priority="425" stopIfTrue="1" operator="between">
      <formula>1</formula>
      <formula>24</formula>
    </cfRule>
  </conditionalFormatting>
  <conditionalFormatting sqref="AD23">
    <cfRule type="cellIs" priority="424" stopIfTrue="1" operator="between">
      <formula>1</formula>
      <formula>24</formula>
    </cfRule>
  </conditionalFormatting>
  <conditionalFormatting sqref="AD23">
    <cfRule type="cellIs" priority="423" stopIfTrue="1" operator="between">
      <formula>1</formula>
      <formula>24</formula>
    </cfRule>
  </conditionalFormatting>
  <conditionalFormatting sqref="AD23">
    <cfRule type="cellIs" priority="422" stopIfTrue="1" operator="between">
      <formula>1</formula>
      <formula>24</formula>
    </cfRule>
  </conditionalFormatting>
  <conditionalFormatting sqref="AD23">
    <cfRule type="cellIs" priority="421" stopIfTrue="1" operator="between">
      <formula>1</formula>
      <formula>24</formula>
    </cfRule>
  </conditionalFormatting>
  <conditionalFormatting sqref="AD23">
    <cfRule type="cellIs" priority="420" stopIfTrue="1" operator="between">
      <formula>1</formula>
      <formula>24</formula>
    </cfRule>
  </conditionalFormatting>
  <conditionalFormatting sqref="AD23">
    <cfRule type="cellIs" priority="419" stopIfTrue="1" operator="between">
      <formula>1</formula>
      <formula>24</formula>
    </cfRule>
  </conditionalFormatting>
  <conditionalFormatting sqref="AD23">
    <cfRule type="cellIs" priority="418" stopIfTrue="1" operator="between">
      <formula>1</formula>
      <formula>24</formula>
    </cfRule>
  </conditionalFormatting>
  <conditionalFormatting sqref="AD23">
    <cfRule type="cellIs" priority="417" stopIfTrue="1" operator="between">
      <formula>1</formula>
      <formula>24</formula>
    </cfRule>
  </conditionalFormatting>
  <conditionalFormatting sqref="AD23">
    <cfRule type="cellIs" priority="416" stopIfTrue="1" operator="between">
      <formula>1</formula>
      <formula>24</formula>
    </cfRule>
  </conditionalFormatting>
  <conditionalFormatting sqref="AD23">
    <cfRule type="cellIs" priority="415" stopIfTrue="1" operator="between">
      <formula>1</formula>
      <formula>24</formula>
    </cfRule>
  </conditionalFormatting>
  <conditionalFormatting sqref="AD23">
    <cfRule type="cellIs" priority="414" stopIfTrue="1" operator="between">
      <formula>1</formula>
      <formula>24</formula>
    </cfRule>
  </conditionalFormatting>
  <conditionalFormatting sqref="AD23">
    <cfRule type="cellIs" priority="413" stopIfTrue="1" operator="between">
      <formula>1</formula>
      <formula>24</formula>
    </cfRule>
  </conditionalFormatting>
  <conditionalFormatting sqref="AD23">
    <cfRule type="cellIs" priority="412" stopIfTrue="1" operator="between">
      <formula>1</formula>
      <formula>24</formula>
    </cfRule>
  </conditionalFormatting>
  <conditionalFormatting sqref="AD23">
    <cfRule type="cellIs" priority="411" stopIfTrue="1" operator="between">
      <formula>1</formula>
      <formula>24</formula>
    </cfRule>
  </conditionalFormatting>
  <conditionalFormatting sqref="AD23">
    <cfRule type="cellIs" priority="410" stopIfTrue="1" operator="between">
      <formula>1</formula>
      <formula>24</formula>
    </cfRule>
  </conditionalFormatting>
  <conditionalFormatting sqref="AD23">
    <cfRule type="cellIs" priority="409" stopIfTrue="1" operator="between">
      <formula>1</formula>
      <formula>24</formula>
    </cfRule>
  </conditionalFormatting>
  <conditionalFormatting sqref="AD23:AD27">
    <cfRule type="cellIs" priority="408" stopIfTrue="1" operator="between">
      <formula>1</formula>
      <formula>24</formula>
    </cfRule>
  </conditionalFormatting>
  <conditionalFormatting sqref="AD23:AD27">
    <cfRule type="cellIs" priority="407" stopIfTrue="1" operator="between">
      <formula>1</formula>
      <formula>24</formula>
    </cfRule>
  </conditionalFormatting>
  <conditionalFormatting sqref="AD23:AD27">
    <cfRule type="cellIs" priority="406" stopIfTrue="1" operator="between">
      <formula>1</formula>
      <formula>24</formula>
    </cfRule>
  </conditionalFormatting>
  <conditionalFormatting sqref="AD23:AD27">
    <cfRule type="cellIs" priority="405" stopIfTrue="1" operator="between">
      <formula>1</formula>
      <formula>24</formula>
    </cfRule>
  </conditionalFormatting>
  <conditionalFormatting sqref="AD23:AD27">
    <cfRule type="cellIs" priority="404" stopIfTrue="1" operator="between">
      <formula>1</formula>
      <formula>24</formula>
    </cfRule>
  </conditionalFormatting>
  <conditionalFormatting sqref="AD23:AD27">
    <cfRule type="cellIs" priority="403" stopIfTrue="1" operator="between">
      <formula>1</formula>
      <formula>24</formula>
    </cfRule>
  </conditionalFormatting>
  <conditionalFormatting sqref="AD23:AD27">
    <cfRule type="cellIs" priority="402" stopIfTrue="1" operator="between">
      <formula>1</formula>
      <formula>24</formula>
    </cfRule>
  </conditionalFormatting>
  <conditionalFormatting sqref="AD23:AD27">
    <cfRule type="cellIs" priority="401" stopIfTrue="1" operator="between">
      <formula>1</formula>
      <formula>24</formula>
    </cfRule>
  </conditionalFormatting>
  <conditionalFormatting sqref="AD23:AD27">
    <cfRule type="cellIs" priority="400" stopIfTrue="1" operator="between">
      <formula>1</formula>
      <formula>24</formula>
    </cfRule>
  </conditionalFormatting>
  <conditionalFormatting sqref="AD23:AD27">
    <cfRule type="cellIs" priority="399" stopIfTrue="1" operator="between">
      <formula>1</formula>
      <formula>24</formula>
    </cfRule>
  </conditionalFormatting>
  <conditionalFormatting sqref="AD23:AD27">
    <cfRule type="cellIs" priority="398" stopIfTrue="1" operator="between">
      <formula>1</formula>
      <formula>24</formula>
    </cfRule>
  </conditionalFormatting>
  <conditionalFormatting sqref="AD23:AD27">
    <cfRule type="cellIs" priority="397" stopIfTrue="1" operator="between">
      <formula>1</formula>
      <formula>24</formula>
    </cfRule>
  </conditionalFormatting>
  <conditionalFormatting sqref="AD23:AD27">
    <cfRule type="cellIs" priority="396" stopIfTrue="1" operator="between">
      <formula>1</formula>
      <formula>24</formula>
    </cfRule>
  </conditionalFormatting>
  <conditionalFormatting sqref="AD23:AD27">
    <cfRule type="cellIs" priority="395" stopIfTrue="1" operator="between">
      <formula>1</formula>
      <formula>24</formula>
    </cfRule>
  </conditionalFormatting>
  <conditionalFormatting sqref="AD23:AD27">
    <cfRule type="cellIs" priority="394" stopIfTrue="1" operator="between">
      <formula>1</formula>
      <formula>24</formula>
    </cfRule>
  </conditionalFormatting>
  <conditionalFormatting sqref="AD23:AD27">
    <cfRule type="cellIs" priority="393" stopIfTrue="1" operator="between">
      <formula>1</formula>
      <formula>24</formula>
    </cfRule>
  </conditionalFormatting>
  <conditionalFormatting sqref="AD23:AD27">
    <cfRule type="cellIs" priority="392" stopIfTrue="1" operator="between">
      <formula>1</formula>
      <formula>24</formula>
    </cfRule>
  </conditionalFormatting>
  <conditionalFormatting sqref="AD23:AD27">
    <cfRule type="cellIs" priority="391" stopIfTrue="1" operator="between">
      <formula>1</formula>
      <formula>24</formula>
    </cfRule>
  </conditionalFormatting>
  <conditionalFormatting sqref="AD23:AD27">
    <cfRule type="cellIs" priority="390" stopIfTrue="1" operator="between">
      <formula>1</formula>
      <formula>24</formula>
    </cfRule>
  </conditionalFormatting>
  <conditionalFormatting sqref="AD23:AD27">
    <cfRule type="cellIs" priority="389" stopIfTrue="1" operator="between">
      <formula>1</formula>
      <formula>24</formula>
    </cfRule>
  </conditionalFormatting>
  <conditionalFormatting sqref="AD23:AD27">
    <cfRule type="cellIs" priority="388" stopIfTrue="1" operator="between">
      <formula>1</formula>
      <formula>24</formula>
    </cfRule>
  </conditionalFormatting>
  <conditionalFormatting sqref="AD23:AD27">
    <cfRule type="cellIs" priority="387" stopIfTrue="1" operator="between">
      <formula>1</formula>
      <formula>24</formula>
    </cfRule>
  </conditionalFormatting>
  <conditionalFormatting sqref="AD23:AD27">
    <cfRule type="cellIs" priority="386" stopIfTrue="1" operator="between">
      <formula>1</formula>
      <formula>24</formula>
    </cfRule>
  </conditionalFormatting>
  <conditionalFormatting sqref="AD23:AD27">
    <cfRule type="cellIs" priority="385" stopIfTrue="1" operator="between">
      <formula>1</formula>
      <formula>24</formula>
    </cfRule>
  </conditionalFormatting>
  <conditionalFormatting sqref="AD23:AD27">
    <cfRule type="cellIs" priority="384" stopIfTrue="1" operator="between">
      <formula>1</formula>
      <formula>24</formula>
    </cfRule>
  </conditionalFormatting>
  <conditionalFormatting sqref="AD23:AD27">
    <cfRule type="cellIs" priority="383" stopIfTrue="1" operator="between">
      <formula>1</formula>
      <formula>24</formula>
    </cfRule>
  </conditionalFormatting>
  <conditionalFormatting sqref="AD23:AD27">
    <cfRule type="cellIs" priority="382" stopIfTrue="1" operator="between">
      <formula>1</formula>
      <formula>24</formula>
    </cfRule>
  </conditionalFormatting>
  <conditionalFormatting sqref="AD23:AD27">
    <cfRule type="cellIs" priority="381" stopIfTrue="1" operator="between">
      <formula>1</formula>
      <formula>24</formula>
    </cfRule>
  </conditionalFormatting>
  <conditionalFormatting sqref="AD23:AD27">
    <cfRule type="cellIs" priority="380" stopIfTrue="1" operator="between">
      <formula>1</formula>
      <formula>24</formula>
    </cfRule>
  </conditionalFormatting>
  <conditionalFormatting sqref="AU25">
    <cfRule type="cellIs" priority="379" stopIfTrue="1" operator="between">
      <formula>1</formula>
      <formula>24</formula>
    </cfRule>
  </conditionalFormatting>
  <conditionalFormatting sqref="AD28">
    <cfRule type="cellIs" priority="378" stopIfTrue="1" operator="between">
      <formula>1</formula>
      <formula>24</formula>
    </cfRule>
  </conditionalFormatting>
  <conditionalFormatting sqref="AD29">
    <cfRule type="cellIs" priority="377" stopIfTrue="1" operator="between">
      <formula>1</formula>
      <formula>24</formula>
    </cfRule>
  </conditionalFormatting>
  <conditionalFormatting sqref="AD29">
    <cfRule type="cellIs" priority="376" stopIfTrue="1" operator="between">
      <formula>1</formula>
      <formula>24</formula>
    </cfRule>
  </conditionalFormatting>
  <conditionalFormatting sqref="AD29">
    <cfRule type="cellIs" priority="375" stopIfTrue="1" operator="between">
      <formula>1</formula>
      <formula>24</formula>
    </cfRule>
  </conditionalFormatting>
  <conditionalFormatting sqref="AD29">
    <cfRule type="cellIs" priority="374" stopIfTrue="1" operator="between">
      <formula>1</formula>
      <formula>24</formula>
    </cfRule>
  </conditionalFormatting>
  <conditionalFormatting sqref="AD29">
    <cfRule type="cellIs" priority="373" stopIfTrue="1" operator="between">
      <formula>1</formula>
      <formula>24</formula>
    </cfRule>
  </conditionalFormatting>
  <conditionalFormatting sqref="AD29">
    <cfRule type="cellIs" priority="372" stopIfTrue="1" operator="between">
      <formula>1</formula>
      <formula>24</formula>
    </cfRule>
  </conditionalFormatting>
  <conditionalFormatting sqref="AD29">
    <cfRule type="cellIs" priority="371" stopIfTrue="1" operator="between">
      <formula>1</formula>
      <formula>24</formula>
    </cfRule>
  </conditionalFormatting>
  <conditionalFormatting sqref="AD29">
    <cfRule type="cellIs" priority="370" stopIfTrue="1" operator="between">
      <formula>1</formula>
      <formula>24</formula>
    </cfRule>
  </conditionalFormatting>
  <conditionalFormatting sqref="AD29">
    <cfRule type="cellIs" priority="369" stopIfTrue="1" operator="between">
      <formula>1</formula>
      <formula>24</formula>
    </cfRule>
  </conditionalFormatting>
  <conditionalFormatting sqref="AD29">
    <cfRule type="cellIs" priority="368" stopIfTrue="1" operator="between">
      <formula>1</formula>
      <formula>24</formula>
    </cfRule>
  </conditionalFormatting>
  <conditionalFormatting sqref="AD29">
    <cfRule type="cellIs" priority="367" stopIfTrue="1" operator="between">
      <formula>1</formula>
      <formula>24</formula>
    </cfRule>
  </conditionalFormatting>
  <conditionalFormatting sqref="AD29">
    <cfRule type="cellIs" priority="366" stopIfTrue="1" operator="between">
      <formula>1</formula>
      <formula>24</formula>
    </cfRule>
  </conditionalFormatting>
  <conditionalFormatting sqref="AD29">
    <cfRule type="cellIs" priority="365" stopIfTrue="1" operator="between">
      <formula>1</formula>
      <formula>24</formula>
    </cfRule>
  </conditionalFormatting>
  <conditionalFormatting sqref="AD29">
    <cfRule type="cellIs" priority="364" stopIfTrue="1" operator="between">
      <formula>1</formula>
      <formula>24</formula>
    </cfRule>
  </conditionalFormatting>
  <conditionalFormatting sqref="AD29">
    <cfRule type="cellIs" priority="363" stopIfTrue="1" operator="between">
      <formula>1</formula>
      <formula>24</formula>
    </cfRule>
  </conditionalFormatting>
  <conditionalFormatting sqref="AD29">
    <cfRule type="cellIs" priority="362" stopIfTrue="1" operator="between">
      <formula>1</formula>
      <formula>24</formula>
    </cfRule>
  </conditionalFormatting>
  <conditionalFormatting sqref="AD29">
    <cfRule type="cellIs" priority="361" stopIfTrue="1" operator="between">
      <formula>1</formula>
      <formula>24</formula>
    </cfRule>
  </conditionalFormatting>
  <conditionalFormatting sqref="AD29">
    <cfRule type="cellIs" priority="360" stopIfTrue="1" operator="between">
      <formula>1</formula>
      <formula>24</formula>
    </cfRule>
  </conditionalFormatting>
  <conditionalFormatting sqref="AD29">
    <cfRule type="cellIs" priority="359" stopIfTrue="1" operator="between">
      <formula>1</formula>
      <formula>24</formula>
    </cfRule>
  </conditionalFormatting>
  <conditionalFormatting sqref="AD29">
    <cfRule type="cellIs" priority="358" stopIfTrue="1" operator="between">
      <formula>1</formula>
      <formula>24</formula>
    </cfRule>
  </conditionalFormatting>
  <conditionalFormatting sqref="AD29">
    <cfRule type="cellIs" priority="357" stopIfTrue="1" operator="between">
      <formula>1</formula>
      <formula>24</formula>
    </cfRule>
  </conditionalFormatting>
  <conditionalFormatting sqref="AD29">
    <cfRule type="cellIs" priority="356" stopIfTrue="1" operator="between">
      <formula>1</formula>
      <formula>24</formula>
    </cfRule>
  </conditionalFormatting>
  <conditionalFormatting sqref="AD29">
    <cfRule type="cellIs" priority="355" stopIfTrue="1" operator="between">
      <formula>1</formula>
      <formula>24</formula>
    </cfRule>
  </conditionalFormatting>
  <conditionalFormatting sqref="AD29">
    <cfRule type="cellIs" priority="354" stopIfTrue="1" operator="between">
      <formula>1</formula>
      <formula>24</formula>
    </cfRule>
  </conditionalFormatting>
  <conditionalFormatting sqref="AD29">
    <cfRule type="cellIs" priority="353" stopIfTrue="1" operator="between">
      <formula>1</formula>
      <formula>24</formula>
    </cfRule>
  </conditionalFormatting>
  <conditionalFormatting sqref="AD29">
    <cfRule type="cellIs" priority="352" stopIfTrue="1" operator="between">
      <formula>1</formula>
      <formula>24</formula>
    </cfRule>
  </conditionalFormatting>
  <conditionalFormatting sqref="AD29">
    <cfRule type="cellIs" priority="351" stopIfTrue="1" operator="between">
      <formula>1</formula>
      <formula>24</formula>
    </cfRule>
  </conditionalFormatting>
  <conditionalFormatting sqref="AD29">
    <cfRule type="cellIs" priority="350" stopIfTrue="1" operator="between">
      <formula>1</formula>
      <formula>24</formula>
    </cfRule>
  </conditionalFormatting>
  <conditionalFormatting sqref="AD29">
    <cfRule type="cellIs" priority="349" stopIfTrue="1" operator="between">
      <formula>1</formula>
      <formula>24</formula>
    </cfRule>
  </conditionalFormatting>
  <conditionalFormatting sqref="AD29">
    <cfRule type="cellIs" priority="348" stopIfTrue="1" operator="between">
      <formula>1</formula>
      <formula>24</formula>
    </cfRule>
  </conditionalFormatting>
  <conditionalFormatting sqref="AD29">
    <cfRule type="cellIs" priority="347" stopIfTrue="1" operator="between">
      <formula>1</formula>
      <formula>24</formula>
    </cfRule>
  </conditionalFormatting>
  <conditionalFormatting sqref="AD29">
    <cfRule type="cellIs" priority="346" stopIfTrue="1" operator="between">
      <formula>1</formula>
      <formula>24</formula>
    </cfRule>
  </conditionalFormatting>
  <conditionalFormatting sqref="AD29">
    <cfRule type="cellIs" priority="345" stopIfTrue="1" operator="between">
      <formula>1</formula>
      <formula>24</formula>
    </cfRule>
  </conditionalFormatting>
  <conditionalFormatting sqref="AD29">
    <cfRule type="cellIs" priority="344" stopIfTrue="1" operator="between">
      <formula>1</formula>
      <formula>24</formula>
    </cfRule>
  </conditionalFormatting>
  <conditionalFormatting sqref="AD29">
    <cfRule type="cellIs" priority="343" stopIfTrue="1" operator="between">
      <formula>1</formula>
      <formula>24</formula>
    </cfRule>
  </conditionalFormatting>
  <conditionalFormatting sqref="AD29">
    <cfRule type="cellIs" priority="342" stopIfTrue="1" operator="between">
      <formula>1</formula>
      <formula>24</formula>
    </cfRule>
  </conditionalFormatting>
  <conditionalFormatting sqref="AD29">
    <cfRule type="cellIs" priority="341" stopIfTrue="1" operator="between">
      <formula>1</formula>
      <formula>24</formula>
    </cfRule>
  </conditionalFormatting>
  <conditionalFormatting sqref="AD29">
    <cfRule type="cellIs" priority="340" stopIfTrue="1" operator="between">
      <formula>1</formula>
      <formula>24</formula>
    </cfRule>
  </conditionalFormatting>
  <conditionalFormatting sqref="AD29">
    <cfRule type="cellIs" priority="339" stopIfTrue="1" operator="between">
      <formula>1</formula>
      <formula>24</formula>
    </cfRule>
  </conditionalFormatting>
  <conditionalFormatting sqref="AD29">
    <cfRule type="cellIs" priority="338" stopIfTrue="1" operator="between">
      <formula>1</formula>
      <formula>24</formula>
    </cfRule>
  </conditionalFormatting>
  <conditionalFormatting sqref="AD29">
    <cfRule type="cellIs" priority="337" stopIfTrue="1" operator="between">
      <formula>1</formula>
      <formula>24</formula>
    </cfRule>
  </conditionalFormatting>
  <conditionalFormatting sqref="AD29">
    <cfRule type="cellIs" priority="336" stopIfTrue="1" operator="between">
      <formula>1</formula>
      <formula>24</formula>
    </cfRule>
  </conditionalFormatting>
  <conditionalFormatting sqref="AD29">
    <cfRule type="cellIs" priority="335" stopIfTrue="1" operator="between">
      <formula>1</formula>
      <formula>24</formula>
    </cfRule>
  </conditionalFormatting>
  <conditionalFormatting sqref="AD29">
    <cfRule type="cellIs" priority="334" stopIfTrue="1" operator="between">
      <formula>1</formula>
      <formula>24</formula>
    </cfRule>
  </conditionalFormatting>
  <conditionalFormatting sqref="AD29">
    <cfRule type="cellIs" priority="333" stopIfTrue="1" operator="between">
      <formula>1</formula>
      <formula>24</formula>
    </cfRule>
  </conditionalFormatting>
  <conditionalFormatting sqref="AD29">
    <cfRule type="cellIs" priority="332" stopIfTrue="1" operator="between">
      <formula>1</formula>
      <formula>24</formula>
    </cfRule>
  </conditionalFormatting>
  <conditionalFormatting sqref="AD29">
    <cfRule type="cellIs" priority="331" stopIfTrue="1" operator="between">
      <formula>1</formula>
      <formula>24</formula>
    </cfRule>
  </conditionalFormatting>
  <conditionalFormatting sqref="AD29">
    <cfRule type="cellIs" priority="330" stopIfTrue="1" operator="between">
      <formula>1</formula>
      <formula>24</formula>
    </cfRule>
  </conditionalFormatting>
  <conditionalFormatting sqref="AD29">
    <cfRule type="cellIs" priority="329" stopIfTrue="1" operator="between">
      <formula>1</formula>
      <formula>24</formula>
    </cfRule>
  </conditionalFormatting>
  <conditionalFormatting sqref="AD29">
    <cfRule type="cellIs" priority="328" stopIfTrue="1" operator="between">
      <formula>1</formula>
      <formula>24</formula>
    </cfRule>
  </conditionalFormatting>
  <conditionalFormatting sqref="AD29">
    <cfRule type="cellIs" priority="327" stopIfTrue="1" operator="between">
      <formula>1</formula>
      <formula>24</formula>
    </cfRule>
  </conditionalFormatting>
  <conditionalFormatting sqref="AD29">
    <cfRule type="cellIs" priority="326" stopIfTrue="1" operator="between">
      <formula>1</formula>
      <formula>24</formula>
    </cfRule>
  </conditionalFormatting>
  <conditionalFormatting sqref="AD29">
    <cfRule type="cellIs" priority="325" stopIfTrue="1" operator="between">
      <formula>1</formula>
      <formula>24</formula>
    </cfRule>
  </conditionalFormatting>
  <conditionalFormatting sqref="AD29">
    <cfRule type="cellIs" priority="324" stopIfTrue="1" operator="between">
      <formula>1</formula>
      <formula>24</formula>
    </cfRule>
  </conditionalFormatting>
  <conditionalFormatting sqref="AD29">
    <cfRule type="cellIs" priority="323" stopIfTrue="1" operator="between">
      <formula>1</formula>
      <formula>24</formula>
    </cfRule>
  </conditionalFormatting>
  <conditionalFormatting sqref="AD29">
    <cfRule type="cellIs" priority="322" stopIfTrue="1" operator="between">
      <formula>1</formula>
      <formula>24</formula>
    </cfRule>
  </conditionalFormatting>
  <conditionalFormatting sqref="AD29">
    <cfRule type="cellIs" priority="321" stopIfTrue="1" operator="between">
      <formula>1</formula>
      <formula>24</formula>
    </cfRule>
  </conditionalFormatting>
  <conditionalFormatting sqref="AD29">
    <cfRule type="cellIs" priority="320" stopIfTrue="1" operator="between">
      <formula>1</formula>
      <formula>24</formula>
    </cfRule>
  </conditionalFormatting>
  <conditionalFormatting sqref="AD29">
    <cfRule type="cellIs" priority="319" stopIfTrue="1" operator="between">
      <formula>1</formula>
      <formula>24</formula>
    </cfRule>
  </conditionalFormatting>
  <conditionalFormatting sqref="AD29">
    <cfRule type="cellIs" priority="318" stopIfTrue="1" operator="between">
      <formula>1</formula>
      <formula>24</formula>
    </cfRule>
  </conditionalFormatting>
  <conditionalFormatting sqref="AD29">
    <cfRule type="cellIs" priority="317" stopIfTrue="1" operator="between">
      <formula>1</formula>
      <formula>24</formula>
    </cfRule>
  </conditionalFormatting>
  <conditionalFormatting sqref="AD29">
    <cfRule type="cellIs" priority="316" stopIfTrue="1" operator="between">
      <formula>1</formula>
      <formula>24</formula>
    </cfRule>
  </conditionalFormatting>
  <conditionalFormatting sqref="AD29">
    <cfRule type="cellIs" priority="315" stopIfTrue="1" operator="between">
      <formula>1</formula>
      <formula>24</formula>
    </cfRule>
  </conditionalFormatting>
  <conditionalFormatting sqref="AD29">
    <cfRule type="cellIs" priority="314" stopIfTrue="1" operator="between">
      <formula>1</formula>
      <formula>24</formula>
    </cfRule>
  </conditionalFormatting>
  <conditionalFormatting sqref="AD29">
    <cfRule type="cellIs" priority="313" stopIfTrue="1" operator="between">
      <formula>1</formula>
      <formula>24</formula>
    </cfRule>
  </conditionalFormatting>
  <conditionalFormatting sqref="AD29">
    <cfRule type="cellIs" priority="312" stopIfTrue="1" operator="between">
      <formula>1</formula>
      <formula>24</formula>
    </cfRule>
  </conditionalFormatting>
  <conditionalFormatting sqref="AD29">
    <cfRule type="cellIs" priority="311" stopIfTrue="1" operator="between">
      <formula>1</formula>
      <formula>24</formula>
    </cfRule>
  </conditionalFormatting>
  <conditionalFormatting sqref="AD30">
    <cfRule type="cellIs" priority="310" stopIfTrue="1" operator="between">
      <formula>1</formula>
      <formula>24</formula>
    </cfRule>
  </conditionalFormatting>
  <conditionalFormatting sqref="AD30">
    <cfRule type="cellIs" priority="309" stopIfTrue="1" operator="between">
      <formula>1</formula>
      <formula>24</formula>
    </cfRule>
  </conditionalFormatting>
  <conditionalFormatting sqref="AD30">
    <cfRule type="cellIs" priority="308" stopIfTrue="1" operator="between">
      <formula>1</formula>
      <formula>24</formula>
    </cfRule>
  </conditionalFormatting>
  <conditionalFormatting sqref="AD30">
    <cfRule type="cellIs" priority="307" stopIfTrue="1" operator="between">
      <formula>1</formula>
      <formula>24</formula>
    </cfRule>
  </conditionalFormatting>
  <conditionalFormatting sqref="AD30">
    <cfRule type="cellIs" priority="306" stopIfTrue="1" operator="between">
      <formula>1</formula>
      <formula>24</formula>
    </cfRule>
  </conditionalFormatting>
  <conditionalFormatting sqref="AD30">
    <cfRule type="cellIs" priority="305" stopIfTrue="1" operator="between">
      <formula>1</formula>
      <formula>24</formula>
    </cfRule>
  </conditionalFormatting>
  <conditionalFormatting sqref="AD30">
    <cfRule type="cellIs" priority="304" stopIfTrue="1" operator="between">
      <formula>1</formula>
      <formula>24</formula>
    </cfRule>
  </conditionalFormatting>
  <conditionalFormatting sqref="AD30">
    <cfRule type="cellIs" priority="303" stopIfTrue="1" operator="between">
      <formula>1</formula>
      <formula>24</formula>
    </cfRule>
  </conditionalFormatting>
  <conditionalFormatting sqref="AD30">
    <cfRule type="cellIs" priority="302" stopIfTrue="1" operator="between">
      <formula>1</formula>
      <formula>24</formula>
    </cfRule>
  </conditionalFormatting>
  <conditionalFormatting sqref="AD30">
    <cfRule type="cellIs" priority="301" stopIfTrue="1" operator="between">
      <formula>1</formula>
      <formula>24</formula>
    </cfRule>
  </conditionalFormatting>
  <conditionalFormatting sqref="AD30">
    <cfRule type="cellIs" priority="300" stopIfTrue="1" operator="between">
      <formula>1</formula>
      <formula>24</formula>
    </cfRule>
  </conditionalFormatting>
  <conditionalFormatting sqref="AD30">
    <cfRule type="cellIs" priority="299" stopIfTrue="1" operator="between">
      <formula>1</formula>
      <formula>24</formula>
    </cfRule>
  </conditionalFormatting>
  <conditionalFormatting sqref="AD30">
    <cfRule type="cellIs" priority="298" stopIfTrue="1" operator="between">
      <formula>1</formula>
      <formula>24</formula>
    </cfRule>
  </conditionalFormatting>
  <conditionalFormatting sqref="AD30">
    <cfRule type="cellIs" priority="297" stopIfTrue="1" operator="between">
      <formula>1</formula>
      <formula>24</formula>
    </cfRule>
  </conditionalFormatting>
  <conditionalFormatting sqref="AD30">
    <cfRule type="cellIs" priority="296" stopIfTrue="1" operator="between">
      <formula>1</formula>
      <formula>24</formula>
    </cfRule>
  </conditionalFormatting>
  <conditionalFormatting sqref="AD30">
    <cfRule type="cellIs" priority="295" stopIfTrue="1" operator="between">
      <formula>1</formula>
      <formula>24</formula>
    </cfRule>
  </conditionalFormatting>
  <conditionalFormatting sqref="AD30">
    <cfRule type="cellIs" priority="294" stopIfTrue="1" operator="between">
      <formula>1</formula>
      <formula>24</formula>
    </cfRule>
  </conditionalFormatting>
  <conditionalFormatting sqref="AD30">
    <cfRule type="cellIs" priority="293" stopIfTrue="1" operator="between">
      <formula>1</formula>
      <formula>24</formula>
    </cfRule>
  </conditionalFormatting>
  <conditionalFormatting sqref="AD30">
    <cfRule type="cellIs" priority="292" stopIfTrue="1" operator="between">
      <formula>1</formula>
      <formula>24</formula>
    </cfRule>
  </conditionalFormatting>
  <conditionalFormatting sqref="AD30">
    <cfRule type="cellIs" priority="291" stopIfTrue="1" operator="between">
      <formula>1</formula>
      <formula>24</formula>
    </cfRule>
  </conditionalFormatting>
  <conditionalFormatting sqref="AD30">
    <cfRule type="cellIs" priority="290" stopIfTrue="1" operator="between">
      <formula>1</formula>
      <formula>24</formula>
    </cfRule>
  </conditionalFormatting>
  <conditionalFormatting sqref="AD30">
    <cfRule type="cellIs" priority="289" stopIfTrue="1" operator="between">
      <formula>1</formula>
      <formula>24</formula>
    </cfRule>
  </conditionalFormatting>
  <conditionalFormatting sqref="AD30">
    <cfRule type="cellIs" priority="288" stopIfTrue="1" operator="between">
      <formula>1</formula>
      <formula>24</formula>
    </cfRule>
  </conditionalFormatting>
  <conditionalFormatting sqref="AD30">
    <cfRule type="cellIs" priority="287" stopIfTrue="1" operator="between">
      <formula>1</formula>
      <formula>24</formula>
    </cfRule>
  </conditionalFormatting>
  <conditionalFormatting sqref="AD30">
    <cfRule type="cellIs" priority="286" stopIfTrue="1" operator="between">
      <formula>1</formula>
      <formula>24</formula>
    </cfRule>
  </conditionalFormatting>
  <conditionalFormatting sqref="AD30">
    <cfRule type="cellIs" priority="285" stopIfTrue="1" operator="between">
      <formula>1</formula>
      <formula>24</formula>
    </cfRule>
  </conditionalFormatting>
  <conditionalFormatting sqref="AD30">
    <cfRule type="cellIs" priority="284" stopIfTrue="1" operator="between">
      <formula>1</formula>
      <formula>24</formula>
    </cfRule>
  </conditionalFormatting>
  <conditionalFormatting sqref="AD30">
    <cfRule type="cellIs" priority="283" stopIfTrue="1" operator="between">
      <formula>1</formula>
      <formula>24</formula>
    </cfRule>
  </conditionalFormatting>
  <conditionalFormatting sqref="AD30">
    <cfRule type="cellIs" priority="282" stopIfTrue="1" operator="between">
      <formula>1</formula>
      <formula>24</formula>
    </cfRule>
  </conditionalFormatting>
  <conditionalFormatting sqref="AD21">
    <cfRule type="cellIs" priority="281" stopIfTrue="1" operator="between">
      <formula>1</formula>
      <formula>24</formula>
    </cfRule>
  </conditionalFormatting>
  <conditionalFormatting sqref="AD21">
    <cfRule type="cellIs" priority="280" stopIfTrue="1" operator="between">
      <formula>1</formula>
      <formula>24</formula>
    </cfRule>
  </conditionalFormatting>
  <conditionalFormatting sqref="AD21">
    <cfRule type="cellIs" priority="279" stopIfTrue="1" operator="between">
      <formula>1</formula>
      <formula>24</formula>
    </cfRule>
  </conditionalFormatting>
  <conditionalFormatting sqref="AD21">
    <cfRule type="cellIs" priority="278" stopIfTrue="1" operator="between">
      <formula>1</formula>
      <formula>24</formula>
    </cfRule>
  </conditionalFormatting>
  <conditionalFormatting sqref="AD21">
    <cfRule type="cellIs" priority="277" stopIfTrue="1" operator="between">
      <formula>1</formula>
      <formula>24</formula>
    </cfRule>
  </conditionalFormatting>
  <conditionalFormatting sqref="AD21">
    <cfRule type="cellIs" priority="276" stopIfTrue="1" operator="between">
      <formula>1</formula>
      <formula>24</formula>
    </cfRule>
  </conditionalFormatting>
  <conditionalFormatting sqref="AD21">
    <cfRule type="cellIs" priority="275" stopIfTrue="1" operator="between">
      <formula>1</formula>
      <formula>24</formula>
    </cfRule>
  </conditionalFormatting>
  <conditionalFormatting sqref="AD21">
    <cfRule type="cellIs" priority="274" stopIfTrue="1" operator="between">
      <formula>1</formula>
      <formula>24</formula>
    </cfRule>
  </conditionalFormatting>
  <conditionalFormatting sqref="AD21">
    <cfRule type="cellIs" priority="273" stopIfTrue="1" operator="between">
      <formula>1</formula>
      <formula>24</formula>
    </cfRule>
  </conditionalFormatting>
  <conditionalFormatting sqref="AD21">
    <cfRule type="cellIs" priority="272" stopIfTrue="1" operator="between">
      <formula>1</formula>
      <formula>24</formula>
    </cfRule>
  </conditionalFormatting>
  <conditionalFormatting sqref="AD21">
    <cfRule type="cellIs" priority="271" stopIfTrue="1" operator="between">
      <formula>1</formula>
      <formula>24</formula>
    </cfRule>
  </conditionalFormatting>
  <conditionalFormatting sqref="AD21">
    <cfRule type="cellIs" priority="270" stopIfTrue="1" operator="between">
      <formula>1</formula>
      <formula>24</formula>
    </cfRule>
  </conditionalFormatting>
  <conditionalFormatting sqref="AD21">
    <cfRule type="cellIs" priority="269" stopIfTrue="1" operator="between">
      <formula>1</formula>
      <formula>24</formula>
    </cfRule>
  </conditionalFormatting>
  <conditionalFormatting sqref="AD21">
    <cfRule type="cellIs" priority="268" stopIfTrue="1" operator="between">
      <formula>1</formula>
      <formula>24</formula>
    </cfRule>
  </conditionalFormatting>
  <conditionalFormatting sqref="AD21">
    <cfRule type="cellIs" priority="267" stopIfTrue="1" operator="between">
      <formula>1</formula>
      <formula>24</formula>
    </cfRule>
  </conditionalFormatting>
  <conditionalFormatting sqref="AD21">
    <cfRule type="cellIs" priority="266" stopIfTrue="1" operator="between">
      <formula>1</formula>
      <formula>24</formula>
    </cfRule>
  </conditionalFormatting>
  <conditionalFormatting sqref="AD21">
    <cfRule type="cellIs" priority="265" stopIfTrue="1" operator="between">
      <formula>1</formula>
      <formula>24</formula>
    </cfRule>
  </conditionalFormatting>
  <conditionalFormatting sqref="AD21">
    <cfRule type="cellIs" priority="264" stopIfTrue="1" operator="between">
      <formula>1</formula>
      <formula>24</formula>
    </cfRule>
  </conditionalFormatting>
  <conditionalFormatting sqref="AD21">
    <cfRule type="cellIs" priority="263" stopIfTrue="1" operator="between">
      <formula>1</formula>
      <formula>24</formula>
    </cfRule>
  </conditionalFormatting>
  <conditionalFormatting sqref="AD21">
    <cfRule type="cellIs" priority="262" stopIfTrue="1" operator="between">
      <formula>1</formula>
      <formula>24</formula>
    </cfRule>
  </conditionalFormatting>
  <conditionalFormatting sqref="AD21">
    <cfRule type="cellIs" priority="261" stopIfTrue="1" operator="between">
      <formula>1</formula>
      <formula>24</formula>
    </cfRule>
  </conditionalFormatting>
  <conditionalFormatting sqref="AD21">
    <cfRule type="cellIs" priority="260" stopIfTrue="1" operator="between">
      <formula>1</formula>
      <formula>24</formula>
    </cfRule>
  </conditionalFormatting>
  <conditionalFormatting sqref="AD21">
    <cfRule type="cellIs" priority="259" stopIfTrue="1" operator="between">
      <formula>1</formula>
      <formula>24</formula>
    </cfRule>
  </conditionalFormatting>
  <conditionalFormatting sqref="AD21">
    <cfRule type="cellIs" priority="258" stopIfTrue="1" operator="between">
      <formula>1</formula>
      <formula>24</formula>
    </cfRule>
  </conditionalFormatting>
  <conditionalFormatting sqref="AD21">
    <cfRule type="cellIs" priority="257" stopIfTrue="1" operator="between">
      <formula>1</formula>
      <formula>24</formula>
    </cfRule>
  </conditionalFormatting>
  <conditionalFormatting sqref="AD21">
    <cfRule type="cellIs" priority="256" stopIfTrue="1" operator="between">
      <formula>1</formula>
      <formula>24</formula>
    </cfRule>
  </conditionalFormatting>
  <conditionalFormatting sqref="AD21">
    <cfRule type="cellIs" priority="255" stopIfTrue="1" operator="between">
      <formula>1</formula>
      <formula>24</formula>
    </cfRule>
  </conditionalFormatting>
  <conditionalFormatting sqref="AD21">
    <cfRule type="cellIs" priority="254" stopIfTrue="1" operator="between">
      <formula>1</formula>
      <formula>24</formula>
    </cfRule>
  </conditionalFormatting>
  <conditionalFormatting sqref="AD21">
    <cfRule type="cellIs" priority="253" stopIfTrue="1" operator="between">
      <formula>1</formula>
      <formula>24</formula>
    </cfRule>
  </conditionalFormatting>
  <conditionalFormatting sqref="AD22">
    <cfRule type="cellIs" priority="252" stopIfTrue="1" operator="between">
      <formula>1</formula>
      <formula>24</formula>
    </cfRule>
  </conditionalFormatting>
  <conditionalFormatting sqref="AD22">
    <cfRule type="cellIs" priority="251" stopIfTrue="1" operator="between">
      <formula>1</formula>
      <formula>24</formula>
    </cfRule>
  </conditionalFormatting>
  <conditionalFormatting sqref="AD22">
    <cfRule type="cellIs" priority="250" stopIfTrue="1" operator="between">
      <formula>1</formula>
      <formula>24</formula>
    </cfRule>
  </conditionalFormatting>
  <conditionalFormatting sqref="AD22">
    <cfRule type="cellIs" priority="249" stopIfTrue="1" operator="between">
      <formula>1</formula>
      <formula>24</formula>
    </cfRule>
  </conditionalFormatting>
  <conditionalFormatting sqref="AD22">
    <cfRule type="cellIs" priority="248" stopIfTrue="1" operator="between">
      <formula>1</formula>
      <formula>24</formula>
    </cfRule>
  </conditionalFormatting>
  <conditionalFormatting sqref="AD22">
    <cfRule type="cellIs" priority="247" stopIfTrue="1" operator="between">
      <formula>1</formula>
      <formula>24</formula>
    </cfRule>
  </conditionalFormatting>
  <conditionalFormatting sqref="AD22">
    <cfRule type="cellIs" priority="246" stopIfTrue="1" operator="between">
      <formula>1</formula>
      <formula>24</formula>
    </cfRule>
  </conditionalFormatting>
  <conditionalFormatting sqref="AD22">
    <cfRule type="cellIs" priority="245" stopIfTrue="1" operator="between">
      <formula>1</formula>
      <formula>24</formula>
    </cfRule>
  </conditionalFormatting>
  <conditionalFormatting sqref="AD22">
    <cfRule type="cellIs" priority="244" stopIfTrue="1" operator="between">
      <formula>1</formula>
      <formula>24</formula>
    </cfRule>
  </conditionalFormatting>
  <conditionalFormatting sqref="AD22">
    <cfRule type="cellIs" priority="243" stopIfTrue="1" operator="between">
      <formula>1</formula>
      <formula>24</formula>
    </cfRule>
  </conditionalFormatting>
  <conditionalFormatting sqref="AD22">
    <cfRule type="cellIs" priority="242" stopIfTrue="1" operator="between">
      <formula>1</formula>
      <formula>24</formula>
    </cfRule>
  </conditionalFormatting>
  <conditionalFormatting sqref="AD22">
    <cfRule type="cellIs" priority="241" stopIfTrue="1" operator="between">
      <formula>1</formula>
      <formula>24</formula>
    </cfRule>
  </conditionalFormatting>
  <conditionalFormatting sqref="AD22">
    <cfRule type="cellIs" priority="240" stopIfTrue="1" operator="between">
      <formula>1</formula>
      <formula>24</formula>
    </cfRule>
  </conditionalFormatting>
  <conditionalFormatting sqref="AD22">
    <cfRule type="cellIs" priority="239" stopIfTrue="1" operator="between">
      <formula>1</formula>
      <formula>24</formula>
    </cfRule>
  </conditionalFormatting>
  <conditionalFormatting sqref="AD22">
    <cfRule type="cellIs" priority="238" stopIfTrue="1" operator="between">
      <formula>1</formula>
      <formula>24</formula>
    </cfRule>
  </conditionalFormatting>
  <conditionalFormatting sqref="AD22">
    <cfRule type="cellIs" priority="237" stopIfTrue="1" operator="between">
      <formula>1</formula>
      <formula>24</formula>
    </cfRule>
  </conditionalFormatting>
  <conditionalFormatting sqref="AD22">
    <cfRule type="cellIs" priority="236" stopIfTrue="1" operator="between">
      <formula>1</formula>
      <formula>24</formula>
    </cfRule>
  </conditionalFormatting>
  <conditionalFormatting sqref="AD22">
    <cfRule type="cellIs" priority="235" stopIfTrue="1" operator="between">
      <formula>1</formula>
      <formula>24</formula>
    </cfRule>
  </conditionalFormatting>
  <conditionalFormatting sqref="AD22">
    <cfRule type="cellIs" priority="234" stopIfTrue="1" operator="between">
      <formula>1</formula>
      <formula>24</formula>
    </cfRule>
  </conditionalFormatting>
  <conditionalFormatting sqref="AD22">
    <cfRule type="cellIs" priority="233" stopIfTrue="1" operator="between">
      <formula>1</formula>
      <formula>24</formula>
    </cfRule>
  </conditionalFormatting>
  <conditionalFormatting sqref="AD22">
    <cfRule type="cellIs" priority="232" stopIfTrue="1" operator="between">
      <formula>1</formula>
      <formula>24</formula>
    </cfRule>
  </conditionalFormatting>
  <conditionalFormatting sqref="AD22">
    <cfRule type="cellIs" priority="231" stopIfTrue="1" operator="between">
      <formula>1</formula>
      <formula>24</formula>
    </cfRule>
  </conditionalFormatting>
  <conditionalFormatting sqref="AD22">
    <cfRule type="cellIs" priority="230" stopIfTrue="1" operator="between">
      <formula>1</formula>
      <formula>24</formula>
    </cfRule>
  </conditionalFormatting>
  <conditionalFormatting sqref="AD22">
    <cfRule type="cellIs" priority="229" stopIfTrue="1" operator="between">
      <formula>1</formula>
      <formula>24</formula>
    </cfRule>
  </conditionalFormatting>
  <conditionalFormatting sqref="AD22">
    <cfRule type="cellIs" priority="228" stopIfTrue="1" operator="between">
      <formula>1</formula>
      <formula>24</formula>
    </cfRule>
  </conditionalFormatting>
  <conditionalFormatting sqref="AD22">
    <cfRule type="cellIs" priority="227" stopIfTrue="1" operator="between">
      <formula>1</formula>
      <formula>24</formula>
    </cfRule>
  </conditionalFormatting>
  <conditionalFormatting sqref="AD22">
    <cfRule type="cellIs" priority="226" stopIfTrue="1" operator="between">
      <formula>1</formula>
      <formula>24</formula>
    </cfRule>
  </conditionalFormatting>
  <conditionalFormatting sqref="AD22">
    <cfRule type="cellIs" priority="225" stopIfTrue="1" operator="between">
      <formula>1</formula>
      <formula>24</formula>
    </cfRule>
  </conditionalFormatting>
  <conditionalFormatting sqref="AD22">
    <cfRule type="cellIs" priority="224" stopIfTrue="1" operator="between">
      <formula>1</formula>
      <formula>24</formula>
    </cfRule>
  </conditionalFormatting>
  <conditionalFormatting sqref="AD27">
    <cfRule type="cellIs" priority="223" stopIfTrue="1" operator="between">
      <formula>1</formula>
      <formula>24</formula>
    </cfRule>
  </conditionalFormatting>
  <conditionalFormatting sqref="AD28">
    <cfRule type="cellIs" priority="222" stopIfTrue="1" operator="between">
      <formula>1</formula>
      <formula>24</formula>
    </cfRule>
  </conditionalFormatting>
  <conditionalFormatting sqref="AD28">
    <cfRule type="cellIs" priority="221" stopIfTrue="1" operator="between">
      <formula>1</formula>
      <formula>24</formula>
    </cfRule>
  </conditionalFormatting>
  <conditionalFormatting sqref="AD28">
    <cfRule type="cellIs" priority="220" stopIfTrue="1" operator="between">
      <formula>1</formula>
      <formula>24</formula>
    </cfRule>
  </conditionalFormatting>
  <conditionalFormatting sqref="AD28">
    <cfRule type="cellIs" priority="219" stopIfTrue="1" operator="between">
      <formula>1</formula>
      <formula>24</formula>
    </cfRule>
  </conditionalFormatting>
  <conditionalFormatting sqref="AD28">
    <cfRule type="cellIs" priority="218" stopIfTrue="1" operator="between">
      <formula>1</formula>
      <formula>24</formula>
    </cfRule>
  </conditionalFormatting>
  <conditionalFormatting sqref="AD28">
    <cfRule type="cellIs" priority="217" stopIfTrue="1" operator="between">
      <formula>1</formula>
      <formula>24</formula>
    </cfRule>
  </conditionalFormatting>
  <conditionalFormatting sqref="AD28">
    <cfRule type="cellIs" priority="216" stopIfTrue="1" operator="between">
      <formula>1</formula>
      <formula>24</formula>
    </cfRule>
  </conditionalFormatting>
  <conditionalFormatting sqref="AD28">
    <cfRule type="cellIs" priority="215" stopIfTrue="1" operator="between">
      <formula>1</formula>
      <formula>24</formula>
    </cfRule>
  </conditionalFormatting>
  <conditionalFormatting sqref="AD28">
    <cfRule type="cellIs" priority="214" stopIfTrue="1" operator="between">
      <formula>1</formula>
      <formula>24</formula>
    </cfRule>
  </conditionalFormatting>
  <conditionalFormatting sqref="AD28">
    <cfRule type="cellIs" priority="213" stopIfTrue="1" operator="between">
      <formula>1</formula>
      <formula>24</formula>
    </cfRule>
  </conditionalFormatting>
  <conditionalFormatting sqref="AD28">
    <cfRule type="cellIs" priority="212" stopIfTrue="1" operator="between">
      <formula>1</formula>
      <formula>24</formula>
    </cfRule>
  </conditionalFormatting>
  <conditionalFormatting sqref="AD28">
    <cfRule type="cellIs" priority="211" stopIfTrue="1" operator="between">
      <formula>1</formula>
      <formula>24</formula>
    </cfRule>
  </conditionalFormatting>
  <conditionalFormatting sqref="AD28">
    <cfRule type="cellIs" priority="210" stopIfTrue="1" operator="between">
      <formula>1</formula>
      <formula>24</formula>
    </cfRule>
  </conditionalFormatting>
  <conditionalFormatting sqref="AD28">
    <cfRule type="cellIs" priority="209" stopIfTrue="1" operator="between">
      <formula>1</formula>
      <formula>24</formula>
    </cfRule>
  </conditionalFormatting>
  <conditionalFormatting sqref="AD28">
    <cfRule type="cellIs" priority="208" stopIfTrue="1" operator="between">
      <formula>1</formula>
      <formula>24</formula>
    </cfRule>
  </conditionalFormatting>
  <conditionalFormatting sqref="AD28">
    <cfRule type="cellIs" priority="207" stopIfTrue="1" operator="between">
      <formula>1</formula>
      <formula>24</formula>
    </cfRule>
  </conditionalFormatting>
  <conditionalFormatting sqref="AD28">
    <cfRule type="cellIs" priority="206" stopIfTrue="1" operator="between">
      <formula>1</formula>
      <formula>24</formula>
    </cfRule>
  </conditionalFormatting>
  <conditionalFormatting sqref="AD28">
    <cfRule type="cellIs" priority="205" stopIfTrue="1" operator="between">
      <formula>1</formula>
      <formula>24</formula>
    </cfRule>
  </conditionalFormatting>
  <conditionalFormatting sqref="AD28">
    <cfRule type="cellIs" priority="204" stopIfTrue="1" operator="between">
      <formula>1</formula>
      <formula>24</formula>
    </cfRule>
  </conditionalFormatting>
  <conditionalFormatting sqref="AD28">
    <cfRule type="cellIs" priority="203" stopIfTrue="1" operator="between">
      <formula>1</formula>
      <formula>24</formula>
    </cfRule>
  </conditionalFormatting>
  <conditionalFormatting sqref="AD28">
    <cfRule type="cellIs" priority="202" stopIfTrue="1" operator="between">
      <formula>1</formula>
      <formula>24</formula>
    </cfRule>
  </conditionalFormatting>
  <conditionalFormatting sqref="AD28">
    <cfRule type="cellIs" priority="201" stopIfTrue="1" operator="between">
      <formula>1</formula>
      <formula>24</formula>
    </cfRule>
  </conditionalFormatting>
  <conditionalFormatting sqref="AD28">
    <cfRule type="cellIs" priority="200" stopIfTrue="1" operator="between">
      <formula>1</formula>
      <formula>24</formula>
    </cfRule>
  </conditionalFormatting>
  <conditionalFormatting sqref="AD28">
    <cfRule type="cellIs" priority="199" stopIfTrue="1" operator="between">
      <formula>1</formula>
      <formula>24</formula>
    </cfRule>
  </conditionalFormatting>
  <conditionalFormatting sqref="AD28">
    <cfRule type="cellIs" priority="198" stopIfTrue="1" operator="between">
      <formula>1</formula>
      <formula>24</formula>
    </cfRule>
  </conditionalFormatting>
  <conditionalFormatting sqref="AD28">
    <cfRule type="cellIs" priority="197" stopIfTrue="1" operator="between">
      <formula>1</formula>
      <formula>24</formula>
    </cfRule>
  </conditionalFormatting>
  <conditionalFormatting sqref="AD28">
    <cfRule type="cellIs" priority="196" stopIfTrue="1" operator="between">
      <formula>1</formula>
      <formula>24</formula>
    </cfRule>
  </conditionalFormatting>
  <conditionalFormatting sqref="AD28">
    <cfRule type="cellIs" priority="195" stopIfTrue="1" operator="between">
      <formula>1</formula>
      <formula>24</formula>
    </cfRule>
  </conditionalFormatting>
  <conditionalFormatting sqref="AD28">
    <cfRule type="cellIs" priority="194" stopIfTrue="1" operator="between">
      <formula>1</formula>
      <formula>24</formula>
    </cfRule>
  </conditionalFormatting>
  <conditionalFormatting sqref="AD28">
    <cfRule type="cellIs" priority="193" stopIfTrue="1" operator="between">
      <formula>1</formula>
      <formula>24</formula>
    </cfRule>
  </conditionalFormatting>
  <conditionalFormatting sqref="AD28">
    <cfRule type="cellIs" priority="192" stopIfTrue="1" operator="between">
      <formula>1</formula>
      <formula>24</formula>
    </cfRule>
  </conditionalFormatting>
  <conditionalFormatting sqref="AD28">
    <cfRule type="cellIs" priority="191" stopIfTrue="1" operator="between">
      <formula>1</formula>
      <formula>24</formula>
    </cfRule>
  </conditionalFormatting>
  <conditionalFormatting sqref="AD28">
    <cfRule type="cellIs" priority="190" stopIfTrue="1" operator="between">
      <formula>1</formula>
      <formula>24</formula>
    </cfRule>
  </conditionalFormatting>
  <conditionalFormatting sqref="AD28">
    <cfRule type="cellIs" priority="189" stopIfTrue="1" operator="between">
      <formula>1</formula>
      <formula>24</formula>
    </cfRule>
  </conditionalFormatting>
  <conditionalFormatting sqref="AD28">
    <cfRule type="cellIs" priority="188" stopIfTrue="1" operator="between">
      <formula>1</formula>
      <formula>24</formula>
    </cfRule>
  </conditionalFormatting>
  <conditionalFormatting sqref="AD28">
    <cfRule type="cellIs" priority="187" stopIfTrue="1" operator="between">
      <formula>1</formula>
      <formula>24</formula>
    </cfRule>
  </conditionalFormatting>
  <conditionalFormatting sqref="AD28">
    <cfRule type="cellIs" priority="186" stopIfTrue="1" operator="between">
      <formula>1</formula>
      <formula>24</formula>
    </cfRule>
  </conditionalFormatting>
  <conditionalFormatting sqref="AD28">
    <cfRule type="cellIs" priority="185" stopIfTrue="1" operator="between">
      <formula>1</formula>
      <formula>24</formula>
    </cfRule>
  </conditionalFormatting>
  <conditionalFormatting sqref="AD28">
    <cfRule type="cellIs" priority="184" stopIfTrue="1" operator="between">
      <formula>1</formula>
      <formula>24</formula>
    </cfRule>
  </conditionalFormatting>
  <conditionalFormatting sqref="AD28">
    <cfRule type="cellIs" priority="183" stopIfTrue="1" operator="between">
      <formula>1</formula>
      <formula>24</formula>
    </cfRule>
  </conditionalFormatting>
  <conditionalFormatting sqref="AD28">
    <cfRule type="cellIs" priority="182" stopIfTrue="1" operator="between">
      <formula>1</formula>
      <formula>24</formula>
    </cfRule>
  </conditionalFormatting>
  <conditionalFormatting sqref="AD28">
    <cfRule type="cellIs" priority="181" stopIfTrue="1" operator="between">
      <formula>1</formula>
      <formula>24</formula>
    </cfRule>
  </conditionalFormatting>
  <conditionalFormatting sqref="AD28">
    <cfRule type="cellIs" priority="180" stopIfTrue="1" operator="between">
      <formula>1</formula>
      <formula>24</formula>
    </cfRule>
  </conditionalFormatting>
  <conditionalFormatting sqref="AD28">
    <cfRule type="cellIs" priority="179" stopIfTrue="1" operator="between">
      <formula>1</formula>
      <formula>24</formula>
    </cfRule>
  </conditionalFormatting>
  <conditionalFormatting sqref="AD28">
    <cfRule type="cellIs" priority="178" stopIfTrue="1" operator="between">
      <formula>1</formula>
      <formula>24</formula>
    </cfRule>
  </conditionalFormatting>
  <conditionalFormatting sqref="AD28">
    <cfRule type="cellIs" priority="177" stopIfTrue="1" operator="between">
      <formula>1</formula>
      <formula>24</formula>
    </cfRule>
  </conditionalFormatting>
  <conditionalFormatting sqref="AD28">
    <cfRule type="cellIs" priority="176" stopIfTrue="1" operator="between">
      <formula>1</formula>
      <formula>24</formula>
    </cfRule>
  </conditionalFormatting>
  <conditionalFormatting sqref="AD28">
    <cfRule type="cellIs" priority="175" stopIfTrue="1" operator="between">
      <formula>1</formula>
      <formula>24</formula>
    </cfRule>
  </conditionalFormatting>
  <conditionalFormatting sqref="AD28">
    <cfRule type="cellIs" priority="174" stopIfTrue="1" operator="between">
      <formula>1</formula>
      <formula>24</formula>
    </cfRule>
  </conditionalFormatting>
  <conditionalFormatting sqref="AD28">
    <cfRule type="cellIs" priority="173" stopIfTrue="1" operator="between">
      <formula>1</formula>
      <formula>24</formula>
    </cfRule>
  </conditionalFormatting>
  <conditionalFormatting sqref="AD28">
    <cfRule type="cellIs" priority="172" stopIfTrue="1" operator="between">
      <formula>1</formula>
      <formula>24</formula>
    </cfRule>
  </conditionalFormatting>
  <conditionalFormatting sqref="AD28">
    <cfRule type="cellIs" priority="171" stopIfTrue="1" operator="between">
      <formula>1</formula>
      <formula>24</formula>
    </cfRule>
  </conditionalFormatting>
  <conditionalFormatting sqref="AD28">
    <cfRule type="cellIs" priority="170" stopIfTrue="1" operator="between">
      <formula>1</formula>
      <formula>24</formula>
    </cfRule>
  </conditionalFormatting>
  <conditionalFormatting sqref="AD28">
    <cfRule type="cellIs" priority="169" stopIfTrue="1" operator="between">
      <formula>1</formula>
      <formula>24</formula>
    </cfRule>
  </conditionalFormatting>
  <conditionalFormatting sqref="AD28">
    <cfRule type="cellIs" priority="168" stopIfTrue="1" operator="between">
      <formula>1</formula>
      <formula>24</formula>
    </cfRule>
  </conditionalFormatting>
  <conditionalFormatting sqref="AD28">
    <cfRule type="cellIs" priority="167" stopIfTrue="1" operator="between">
      <formula>1</formula>
      <formula>24</formula>
    </cfRule>
  </conditionalFormatting>
  <conditionalFormatting sqref="AD28">
    <cfRule type="cellIs" priority="166" stopIfTrue="1" operator="between">
      <formula>1</formula>
      <formula>24</formula>
    </cfRule>
  </conditionalFormatting>
  <conditionalFormatting sqref="AD28">
    <cfRule type="cellIs" priority="165" stopIfTrue="1" operator="between">
      <formula>1</formula>
      <formula>24</formula>
    </cfRule>
  </conditionalFormatting>
  <conditionalFormatting sqref="AD28">
    <cfRule type="cellIs" priority="164" stopIfTrue="1" operator="between">
      <formula>1</formula>
      <formula>24</formula>
    </cfRule>
  </conditionalFormatting>
  <conditionalFormatting sqref="AD28">
    <cfRule type="cellIs" priority="163" stopIfTrue="1" operator="between">
      <formula>1</formula>
      <formula>24</formula>
    </cfRule>
  </conditionalFormatting>
  <conditionalFormatting sqref="AD28">
    <cfRule type="cellIs" priority="162" stopIfTrue="1" operator="between">
      <formula>1</formula>
      <formula>24</formula>
    </cfRule>
  </conditionalFormatting>
  <conditionalFormatting sqref="AD28">
    <cfRule type="cellIs" priority="161" stopIfTrue="1" operator="between">
      <formula>1</formula>
      <formula>24</formula>
    </cfRule>
  </conditionalFormatting>
  <conditionalFormatting sqref="AD28">
    <cfRule type="cellIs" priority="160" stopIfTrue="1" operator="between">
      <formula>1</formula>
      <formula>24</formula>
    </cfRule>
  </conditionalFormatting>
  <conditionalFormatting sqref="AD28">
    <cfRule type="cellIs" priority="159" stopIfTrue="1" operator="between">
      <formula>1</formula>
      <formula>24</formula>
    </cfRule>
  </conditionalFormatting>
  <conditionalFormatting sqref="AD28">
    <cfRule type="cellIs" priority="158" stopIfTrue="1" operator="between">
      <formula>1</formula>
      <formula>24</formula>
    </cfRule>
  </conditionalFormatting>
  <conditionalFormatting sqref="AD28">
    <cfRule type="cellIs" priority="157" stopIfTrue="1" operator="between">
      <formula>1</formula>
      <formula>24</formula>
    </cfRule>
  </conditionalFormatting>
  <conditionalFormatting sqref="AD28">
    <cfRule type="cellIs" priority="156" stopIfTrue="1" operator="between">
      <formula>1</formula>
      <formula>24</formula>
    </cfRule>
  </conditionalFormatting>
  <conditionalFormatting sqref="AD29">
    <cfRule type="cellIs" priority="155" stopIfTrue="1" operator="between">
      <formula>1</formula>
      <formula>24</formula>
    </cfRule>
  </conditionalFormatting>
  <conditionalFormatting sqref="AD29">
    <cfRule type="cellIs" priority="154" stopIfTrue="1" operator="between">
      <formula>1</formula>
      <formula>24</formula>
    </cfRule>
  </conditionalFormatting>
  <conditionalFormatting sqref="AD29">
    <cfRule type="cellIs" priority="153" stopIfTrue="1" operator="between">
      <formula>1</formula>
      <formula>24</formula>
    </cfRule>
  </conditionalFormatting>
  <conditionalFormatting sqref="AD29">
    <cfRule type="cellIs" priority="152" stopIfTrue="1" operator="between">
      <formula>1</formula>
      <formula>24</formula>
    </cfRule>
  </conditionalFormatting>
  <conditionalFormatting sqref="AD29">
    <cfRule type="cellIs" priority="151" stopIfTrue="1" operator="between">
      <formula>1</formula>
      <formula>24</formula>
    </cfRule>
  </conditionalFormatting>
  <conditionalFormatting sqref="AD29">
    <cfRule type="cellIs" priority="150" stopIfTrue="1" operator="between">
      <formula>1</formula>
      <formula>24</formula>
    </cfRule>
  </conditionalFormatting>
  <conditionalFormatting sqref="AD29">
    <cfRule type="cellIs" priority="149" stopIfTrue="1" operator="between">
      <formula>1</formula>
      <formula>24</formula>
    </cfRule>
  </conditionalFormatting>
  <conditionalFormatting sqref="AD29">
    <cfRule type="cellIs" priority="148" stopIfTrue="1" operator="between">
      <formula>1</formula>
      <formula>24</formula>
    </cfRule>
  </conditionalFormatting>
  <conditionalFormatting sqref="AD29">
    <cfRule type="cellIs" priority="147" stopIfTrue="1" operator="between">
      <formula>1</formula>
      <formula>24</formula>
    </cfRule>
  </conditionalFormatting>
  <conditionalFormatting sqref="AD29">
    <cfRule type="cellIs" priority="146" stopIfTrue="1" operator="between">
      <formula>1</formula>
      <formula>24</formula>
    </cfRule>
  </conditionalFormatting>
  <conditionalFormatting sqref="AD29">
    <cfRule type="cellIs" priority="145" stopIfTrue="1" operator="between">
      <formula>1</formula>
      <formula>24</formula>
    </cfRule>
  </conditionalFormatting>
  <conditionalFormatting sqref="AD29">
    <cfRule type="cellIs" priority="144" stopIfTrue="1" operator="between">
      <formula>1</formula>
      <formula>24</formula>
    </cfRule>
  </conditionalFormatting>
  <conditionalFormatting sqref="AD29">
    <cfRule type="cellIs" priority="143" stopIfTrue="1" operator="between">
      <formula>1</formula>
      <formula>24</formula>
    </cfRule>
  </conditionalFormatting>
  <conditionalFormatting sqref="AD29">
    <cfRule type="cellIs" priority="142" stopIfTrue="1" operator="between">
      <formula>1</formula>
      <formula>24</formula>
    </cfRule>
  </conditionalFormatting>
  <conditionalFormatting sqref="AD29">
    <cfRule type="cellIs" priority="141" stopIfTrue="1" operator="between">
      <formula>1</formula>
      <formula>24</formula>
    </cfRule>
  </conditionalFormatting>
  <conditionalFormatting sqref="AD29">
    <cfRule type="cellIs" priority="140" stopIfTrue="1" operator="between">
      <formula>1</formula>
      <formula>24</formula>
    </cfRule>
  </conditionalFormatting>
  <conditionalFormatting sqref="AD29">
    <cfRule type="cellIs" priority="139" stopIfTrue="1" operator="between">
      <formula>1</formula>
      <formula>24</formula>
    </cfRule>
  </conditionalFormatting>
  <conditionalFormatting sqref="AD29">
    <cfRule type="cellIs" priority="138" stopIfTrue="1" operator="between">
      <formula>1</formula>
      <formula>24</formula>
    </cfRule>
  </conditionalFormatting>
  <conditionalFormatting sqref="AD29">
    <cfRule type="cellIs" priority="137" stopIfTrue="1" operator="between">
      <formula>1</formula>
      <formula>24</formula>
    </cfRule>
  </conditionalFormatting>
  <conditionalFormatting sqref="AD29">
    <cfRule type="cellIs" priority="136" stopIfTrue="1" operator="between">
      <formula>1</formula>
      <formula>24</formula>
    </cfRule>
  </conditionalFormatting>
  <conditionalFormatting sqref="AD29">
    <cfRule type="cellIs" priority="135" stopIfTrue="1" operator="between">
      <formula>1</formula>
      <formula>24</formula>
    </cfRule>
  </conditionalFormatting>
  <conditionalFormatting sqref="AD29">
    <cfRule type="cellIs" priority="134" stopIfTrue="1" operator="between">
      <formula>1</formula>
      <formula>24</formula>
    </cfRule>
  </conditionalFormatting>
  <conditionalFormatting sqref="AD29">
    <cfRule type="cellIs" priority="133" stopIfTrue="1" operator="between">
      <formula>1</formula>
      <formula>24</formula>
    </cfRule>
  </conditionalFormatting>
  <conditionalFormatting sqref="AD29">
    <cfRule type="cellIs" priority="132" stopIfTrue="1" operator="between">
      <formula>1</formula>
      <formula>24</formula>
    </cfRule>
  </conditionalFormatting>
  <conditionalFormatting sqref="AD29">
    <cfRule type="cellIs" priority="131" stopIfTrue="1" operator="between">
      <formula>1</formula>
      <formula>24</formula>
    </cfRule>
  </conditionalFormatting>
  <conditionalFormatting sqref="AD29">
    <cfRule type="cellIs" priority="130" stopIfTrue="1" operator="between">
      <formula>1</formula>
      <formula>24</formula>
    </cfRule>
  </conditionalFormatting>
  <conditionalFormatting sqref="AD29">
    <cfRule type="cellIs" priority="129" stopIfTrue="1" operator="between">
      <formula>1</formula>
      <formula>24</formula>
    </cfRule>
  </conditionalFormatting>
  <conditionalFormatting sqref="AD29">
    <cfRule type="cellIs" priority="128" stopIfTrue="1" operator="between">
      <formula>1</formula>
      <formula>24</formula>
    </cfRule>
  </conditionalFormatting>
  <conditionalFormatting sqref="AD29">
    <cfRule type="cellIs" priority="127" stopIfTrue="1" operator="between">
      <formula>1</formula>
      <formula>24</formula>
    </cfRule>
  </conditionalFormatting>
  <conditionalFormatting sqref="AU24">
    <cfRule type="cellIs" priority="126" stopIfTrue="1" operator="between">
      <formula>1</formula>
      <formula>24</formula>
    </cfRule>
  </conditionalFormatting>
  <conditionalFormatting sqref="AD32">
    <cfRule type="cellIs" priority="125" stopIfTrue="1" operator="between">
      <formula>1</formula>
      <formula>24</formula>
    </cfRule>
  </conditionalFormatting>
  <conditionalFormatting sqref="AD32">
    <cfRule type="cellIs" priority="124" stopIfTrue="1" operator="between">
      <formula>1</formula>
      <formula>24</formula>
    </cfRule>
  </conditionalFormatting>
  <conditionalFormatting sqref="AD32">
    <cfRule type="cellIs" priority="123" stopIfTrue="1" operator="between">
      <formula>1</formula>
      <formula>24</formula>
    </cfRule>
  </conditionalFormatting>
  <conditionalFormatting sqref="AD32">
    <cfRule type="cellIs" priority="122" stopIfTrue="1" operator="between">
      <formula>1</formula>
      <formula>24</formula>
    </cfRule>
  </conditionalFormatting>
  <conditionalFormatting sqref="AD32">
    <cfRule type="cellIs" priority="121" stopIfTrue="1" operator="between">
      <formula>1</formula>
      <formula>24</formula>
    </cfRule>
  </conditionalFormatting>
  <conditionalFormatting sqref="AD32">
    <cfRule type="cellIs" priority="120" stopIfTrue="1" operator="between">
      <formula>1</formula>
      <formula>24</formula>
    </cfRule>
  </conditionalFormatting>
  <conditionalFormatting sqref="AD32">
    <cfRule type="cellIs" priority="119" stopIfTrue="1" operator="between">
      <formula>1</formula>
      <formula>24</formula>
    </cfRule>
  </conditionalFormatting>
  <conditionalFormatting sqref="AD32">
    <cfRule type="cellIs" priority="118" stopIfTrue="1" operator="between">
      <formula>1</formula>
      <formula>24</formula>
    </cfRule>
  </conditionalFormatting>
  <conditionalFormatting sqref="AD32">
    <cfRule type="cellIs" priority="117" stopIfTrue="1" operator="between">
      <formula>1</formula>
      <formula>24</formula>
    </cfRule>
  </conditionalFormatting>
  <conditionalFormatting sqref="AD32">
    <cfRule type="cellIs" priority="116" stopIfTrue="1" operator="between">
      <formula>1</formula>
      <formula>24</formula>
    </cfRule>
  </conditionalFormatting>
  <conditionalFormatting sqref="AD32">
    <cfRule type="cellIs" priority="115" stopIfTrue="1" operator="between">
      <formula>1</formula>
      <formula>24</formula>
    </cfRule>
  </conditionalFormatting>
  <conditionalFormatting sqref="AD32">
    <cfRule type="cellIs" priority="114" stopIfTrue="1" operator="between">
      <formula>1</formula>
      <formula>24</formula>
    </cfRule>
  </conditionalFormatting>
  <conditionalFormatting sqref="AD32">
    <cfRule type="cellIs" priority="113" stopIfTrue="1" operator="between">
      <formula>1</formula>
      <formula>24</formula>
    </cfRule>
  </conditionalFormatting>
  <conditionalFormatting sqref="AD32">
    <cfRule type="cellIs" priority="112" stopIfTrue="1" operator="between">
      <formula>1</formula>
      <formula>24</formula>
    </cfRule>
  </conditionalFormatting>
  <conditionalFormatting sqref="AD32">
    <cfRule type="cellIs" priority="111" stopIfTrue="1" operator="between">
      <formula>1</formula>
      <formula>24</formula>
    </cfRule>
  </conditionalFormatting>
  <conditionalFormatting sqref="AD32">
    <cfRule type="cellIs" priority="110" stopIfTrue="1" operator="between">
      <formula>1</formula>
      <formula>24</formula>
    </cfRule>
  </conditionalFormatting>
  <conditionalFormatting sqref="AD32">
    <cfRule type="cellIs" priority="109" stopIfTrue="1" operator="between">
      <formula>1</formula>
      <formula>24</formula>
    </cfRule>
  </conditionalFormatting>
  <conditionalFormatting sqref="AD32">
    <cfRule type="cellIs" priority="108" stopIfTrue="1" operator="between">
      <formula>1</formula>
      <formula>24</formula>
    </cfRule>
  </conditionalFormatting>
  <conditionalFormatting sqref="AD32">
    <cfRule type="cellIs" priority="107" stopIfTrue="1" operator="between">
      <formula>1</formula>
      <formula>24</formula>
    </cfRule>
  </conditionalFormatting>
  <conditionalFormatting sqref="AD32">
    <cfRule type="cellIs" priority="106" stopIfTrue="1" operator="between">
      <formula>1</formula>
      <formula>24</formula>
    </cfRule>
  </conditionalFormatting>
  <conditionalFormatting sqref="AD32">
    <cfRule type="cellIs" priority="105" stopIfTrue="1" operator="between">
      <formula>1</formula>
      <formula>24</formula>
    </cfRule>
  </conditionalFormatting>
  <conditionalFormatting sqref="AD32">
    <cfRule type="cellIs" priority="104" stopIfTrue="1" operator="between">
      <formula>1</formula>
      <formula>24</formula>
    </cfRule>
  </conditionalFormatting>
  <conditionalFormatting sqref="AD32">
    <cfRule type="cellIs" priority="103" stopIfTrue="1" operator="between">
      <formula>1</formula>
      <formula>24</formula>
    </cfRule>
  </conditionalFormatting>
  <conditionalFormatting sqref="AD32">
    <cfRule type="cellIs" priority="102" stopIfTrue="1" operator="between">
      <formula>1</formula>
      <formula>24</formula>
    </cfRule>
  </conditionalFormatting>
  <conditionalFormatting sqref="AD32">
    <cfRule type="cellIs" priority="101" stopIfTrue="1" operator="between">
      <formula>1</formula>
      <formula>24</formula>
    </cfRule>
  </conditionalFormatting>
  <conditionalFormatting sqref="AD32">
    <cfRule type="cellIs" priority="100" stopIfTrue="1" operator="between">
      <formula>1</formula>
      <formula>24</formula>
    </cfRule>
  </conditionalFormatting>
  <conditionalFormatting sqref="AD32">
    <cfRule type="cellIs" priority="99" stopIfTrue="1" operator="between">
      <formula>1</formula>
      <formula>24</formula>
    </cfRule>
  </conditionalFormatting>
  <conditionalFormatting sqref="AD32">
    <cfRule type="cellIs" priority="98" stopIfTrue="1" operator="between">
      <formula>1</formula>
      <formula>24</formula>
    </cfRule>
  </conditionalFormatting>
  <conditionalFormatting sqref="AD32">
    <cfRule type="cellIs" priority="97" stopIfTrue="1" operator="between">
      <formula>1</formula>
      <formula>24</formula>
    </cfRule>
  </conditionalFormatting>
  <conditionalFormatting sqref="AD30:AD31">
    <cfRule type="cellIs" priority="96" stopIfTrue="1" operator="between">
      <formula>1</formula>
      <formula>24</formula>
    </cfRule>
  </conditionalFormatting>
  <conditionalFormatting sqref="AD30:AD31">
    <cfRule type="cellIs" priority="95" stopIfTrue="1" operator="between">
      <formula>1</formula>
      <formula>24</formula>
    </cfRule>
  </conditionalFormatting>
  <conditionalFormatting sqref="AD30:AD31">
    <cfRule type="cellIs" priority="94" stopIfTrue="1" operator="between">
      <formula>1</formula>
      <formula>24</formula>
    </cfRule>
  </conditionalFormatting>
  <conditionalFormatting sqref="AD30:AD31">
    <cfRule type="cellIs" priority="93" stopIfTrue="1" operator="between">
      <formula>1</formula>
      <formula>24</formula>
    </cfRule>
  </conditionalFormatting>
  <conditionalFormatting sqref="AD30:AD31">
    <cfRule type="cellIs" priority="92" stopIfTrue="1" operator="between">
      <formula>1</formula>
      <formula>24</formula>
    </cfRule>
  </conditionalFormatting>
  <conditionalFormatting sqref="AD30:AD31">
    <cfRule type="cellIs" priority="91" stopIfTrue="1" operator="between">
      <formula>1</formula>
      <formula>24</formula>
    </cfRule>
  </conditionalFormatting>
  <conditionalFormatting sqref="AD30:AD31">
    <cfRule type="cellIs" priority="90" stopIfTrue="1" operator="between">
      <formula>1</formula>
      <formula>24</formula>
    </cfRule>
  </conditionalFormatting>
  <conditionalFormatting sqref="AD30:AD31">
    <cfRule type="cellIs" priority="89" stopIfTrue="1" operator="between">
      <formula>1</formula>
      <formula>24</formula>
    </cfRule>
  </conditionalFormatting>
  <conditionalFormatting sqref="AD30:AD31">
    <cfRule type="cellIs" priority="88" stopIfTrue="1" operator="between">
      <formula>1</formula>
      <formula>24</formula>
    </cfRule>
  </conditionalFormatting>
  <conditionalFormatting sqref="AD30:AD31">
    <cfRule type="cellIs" priority="87" stopIfTrue="1" operator="between">
      <formula>1</formula>
      <formula>24</formula>
    </cfRule>
  </conditionalFormatting>
  <conditionalFormatting sqref="AD30:AD31">
    <cfRule type="cellIs" priority="86" stopIfTrue="1" operator="between">
      <formula>1</formula>
      <formula>24</formula>
    </cfRule>
  </conditionalFormatting>
  <conditionalFormatting sqref="AD30:AD31">
    <cfRule type="cellIs" priority="85" stopIfTrue="1" operator="between">
      <formula>1</formula>
      <formula>24</formula>
    </cfRule>
  </conditionalFormatting>
  <conditionalFormatting sqref="AD30:AD31">
    <cfRule type="cellIs" priority="84" stopIfTrue="1" operator="between">
      <formula>1</formula>
      <formula>24</formula>
    </cfRule>
  </conditionalFormatting>
  <conditionalFormatting sqref="AD30:AD31">
    <cfRule type="cellIs" priority="83" stopIfTrue="1" operator="between">
      <formula>1</formula>
      <formula>24</formula>
    </cfRule>
  </conditionalFormatting>
  <conditionalFormatting sqref="AD30:AD31">
    <cfRule type="cellIs" priority="82" stopIfTrue="1" operator="between">
      <formula>1</formula>
      <formula>24</formula>
    </cfRule>
  </conditionalFormatting>
  <conditionalFormatting sqref="AD30:AD31">
    <cfRule type="cellIs" priority="81" stopIfTrue="1" operator="between">
      <formula>1</formula>
      <formula>24</formula>
    </cfRule>
  </conditionalFormatting>
  <conditionalFormatting sqref="AD30:AD31">
    <cfRule type="cellIs" priority="80" stopIfTrue="1" operator="between">
      <formula>1</formula>
      <formula>24</formula>
    </cfRule>
  </conditionalFormatting>
  <conditionalFormatting sqref="AD30:AD31">
    <cfRule type="cellIs" priority="79" stopIfTrue="1" operator="between">
      <formula>1</formula>
      <formula>24</formula>
    </cfRule>
  </conditionalFormatting>
  <conditionalFormatting sqref="AD30:AD31">
    <cfRule type="cellIs" priority="78" stopIfTrue="1" operator="between">
      <formula>1</formula>
      <formula>24</formula>
    </cfRule>
  </conditionalFormatting>
  <conditionalFormatting sqref="AD30:AD31">
    <cfRule type="cellIs" priority="77" stopIfTrue="1" operator="between">
      <formula>1</formula>
      <formula>24</formula>
    </cfRule>
  </conditionalFormatting>
  <conditionalFormatting sqref="AD30:AD31">
    <cfRule type="cellIs" priority="76" stopIfTrue="1" operator="between">
      <formula>1</formula>
      <formula>24</formula>
    </cfRule>
  </conditionalFormatting>
  <conditionalFormatting sqref="AD30:AD31">
    <cfRule type="cellIs" priority="75" stopIfTrue="1" operator="between">
      <formula>1</formula>
      <formula>24</formula>
    </cfRule>
  </conditionalFormatting>
  <conditionalFormatting sqref="AD30:AD31">
    <cfRule type="cellIs" priority="74" stopIfTrue="1" operator="between">
      <formula>1</formula>
      <formula>24</formula>
    </cfRule>
  </conditionalFormatting>
  <conditionalFormatting sqref="AD30:AD31">
    <cfRule type="cellIs" priority="73" stopIfTrue="1" operator="between">
      <formula>1</formula>
      <formula>24</formula>
    </cfRule>
  </conditionalFormatting>
  <conditionalFormatting sqref="AD30:AD31">
    <cfRule type="cellIs" priority="72" stopIfTrue="1" operator="between">
      <formula>1</formula>
      <formula>24</formula>
    </cfRule>
  </conditionalFormatting>
  <conditionalFormatting sqref="AD30:AD31">
    <cfRule type="cellIs" priority="71" stopIfTrue="1" operator="between">
      <formula>1</formula>
      <formula>24</formula>
    </cfRule>
  </conditionalFormatting>
  <conditionalFormatting sqref="AD30:AD31">
    <cfRule type="cellIs" priority="70" stopIfTrue="1" operator="between">
      <formula>1</formula>
      <formula>24</formula>
    </cfRule>
  </conditionalFormatting>
  <conditionalFormatting sqref="AD30:AD31">
    <cfRule type="cellIs" priority="69" stopIfTrue="1" operator="between">
      <formula>1</formula>
      <formula>24</formula>
    </cfRule>
  </conditionalFormatting>
  <conditionalFormatting sqref="AD30:AD31">
    <cfRule type="cellIs" priority="68" stopIfTrue="1" operator="between">
      <formula>1</formula>
      <formula>24</formula>
    </cfRule>
  </conditionalFormatting>
  <conditionalFormatting sqref="AD30:AD31">
    <cfRule type="cellIs" priority="67" stopIfTrue="1" operator="between">
      <formula>1</formula>
      <formula>24</formula>
    </cfRule>
  </conditionalFormatting>
  <conditionalFormatting sqref="AD30:AD31">
    <cfRule type="cellIs" priority="66" stopIfTrue="1" operator="between">
      <formula>1</formula>
      <formula>24</formula>
    </cfRule>
  </conditionalFormatting>
  <conditionalFormatting sqref="AD30:AD31">
    <cfRule type="cellIs" priority="65" stopIfTrue="1" operator="between">
      <formula>1</formula>
      <formula>24</formula>
    </cfRule>
  </conditionalFormatting>
  <conditionalFormatting sqref="AD30:AD31">
    <cfRule type="cellIs" priority="64" stopIfTrue="1" operator="between">
      <formula>1</formula>
      <formula>24</formula>
    </cfRule>
  </conditionalFormatting>
  <conditionalFormatting sqref="AD30:AD31">
    <cfRule type="cellIs" priority="63" stopIfTrue="1" operator="between">
      <formula>1</formula>
      <formula>24</formula>
    </cfRule>
  </conditionalFormatting>
  <conditionalFormatting sqref="AD30:AD31">
    <cfRule type="cellIs" priority="62" stopIfTrue="1" operator="between">
      <formula>1</formula>
      <formula>24</formula>
    </cfRule>
  </conditionalFormatting>
  <conditionalFormatting sqref="AD30:AD31">
    <cfRule type="cellIs" priority="61" stopIfTrue="1" operator="between">
      <formula>1</formula>
      <formula>24</formula>
    </cfRule>
  </conditionalFormatting>
  <conditionalFormatting sqref="AD30:AD31">
    <cfRule type="cellIs" priority="60" stopIfTrue="1" operator="between">
      <formula>1</formula>
      <formula>24</formula>
    </cfRule>
  </conditionalFormatting>
  <conditionalFormatting sqref="AD30:AD31">
    <cfRule type="cellIs" priority="59" stopIfTrue="1" operator="between">
      <formula>1</formula>
      <formula>24</formula>
    </cfRule>
  </conditionalFormatting>
  <conditionalFormatting sqref="AD30:AD31">
    <cfRule type="cellIs" priority="58" stopIfTrue="1" operator="between">
      <formula>1</formula>
      <formula>24</formula>
    </cfRule>
  </conditionalFormatting>
  <conditionalFormatting sqref="AD30:AD31">
    <cfRule type="cellIs" priority="57" stopIfTrue="1" operator="between">
      <formula>1</formula>
      <formula>24</formula>
    </cfRule>
  </conditionalFormatting>
  <conditionalFormatting sqref="AD30:AD31">
    <cfRule type="cellIs" priority="56" stopIfTrue="1" operator="between">
      <formula>1</formula>
      <formula>24</formula>
    </cfRule>
  </conditionalFormatting>
  <conditionalFormatting sqref="AD30:AD31">
    <cfRule type="cellIs" priority="55" stopIfTrue="1" operator="between">
      <formula>1</formula>
      <formula>24</formula>
    </cfRule>
  </conditionalFormatting>
  <conditionalFormatting sqref="AD30:AD31">
    <cfRule type="cellIs" priority="54" stopIfTrue="1" operator="between">
      <formula>1</formula>
      <formula>24</formula>
    </cfRule>
  </conditionalFormatting>
  <conditionalFormatting sqref="AD30:AD31">
    <cfRule type="cellIs" priority="53" stopIfTrue="1" operator="between">
      <formula>1</formula>
      <formula>24</formula>
    </cfRule>
  </conditionalFormatting>
  <conditionalFormatting sqref="AD30:AD31">
    <cfRule type="cellIs" priority="52" stopIfTrue="1" operator="between">
      <formula>1</formula>
      <formula>24</formula>
    </cfRule>
  </conditionalFormatting>
  <conditionalFormatting sqref="AD30:AD31">
    <cfRule type="cellIs" priority="51" stopIfTrue="1" operator="between">
      <formula>1</formula>
      <formula>24</formula>
    </cfRule>
  </conditionalFormatting>
  <conditionalFormatting sqref="AD30:AD31">
    <cfRule type="cellIs" priority="50" stopIfTrue="1" operator="between">
      <formula>1</formula>
      <formula>24</formula>
    </cfRule>
  </conditionalFormatting>
  <conditionalFormatting sqref="AD30:AD31">
    <cfRule type="cellIs" priority="49" stopIfTrue="1" operator="between">
      <formula>1</formula>
      <formula>24</formula>
    </cfRule>
  </conditionalFormatting>
  <conditionalFormatting sqref="AD30:AD31">
    <cfRule type="cellIs" priority="48" stopIfTrue="1" operator="between">
      <formula>1</formula>
      <formula>24</formula>
    </cfRule>
  </conditionalFormatting>
  <conditionalFormatting sqref="AD30:AD31">
    <cfRule type="cellIs" priority="47" stopIfTrue="1" operator="between">
      <formula>1</formula>
      <formula>24</formula>
    </cfRule>
  </conditionalFormatting>
  <conditionalFormatting sqref="AD30:AD31">
    <cfRule type="cellIs" priority="46" stopIfTrue="1" operator="between">
      <formula>1</formula>
      <formula>24</formula>
    </cfRule>
  </conditionalFormatting>
  <conditionalFormatting sqref="AD30:AD31">
    <cfRule type="cellIs" priority="45" stopIfTrue="1" operator="between">
      <formula>1</formula>
      <formula>24</formula>
    </cfRule>
  </conditionalFormatting>
  <conditionalFormatting sqref="AD30:AD31">
    <cfRule type="cellIs" priority="44" stopIfTrue="1" operator="between">
      <formula>1</formula>
      <formula>24</formula>
    </cfRule>
  </conditionalFormatting>
  <conditionalFormatting sqref="AD30:AD31">
    <cfRule type="cellIs" priority="43" stopIfTrue="1" operator="between">
      <formula>1</formula>
      <formula>24</formula>
    </cfRule>
  </conditionalFormatting>
  <conditionalFormatting sqref="AD30:AD31">
    <cfRule type="cellIs" priority="42" stopIfTrue="1" operator="between">
      <formula>1</formula>
      <formula>24</formula>
    </cfRule>
  </conditionalFormatting>
  <conditionalFormatting sqref="AD30:AD31">
    <cfRule type="cellIs" priority="41" stopIfTrue="1" operator="between">
      <formula>1</formula>
      <formula>24</formula>
    </cfRule>
  </conditionalFormatting>
  <conditionalFormatting sqref="AD30:AD31">
    <cfRule type="cellIs" priority="40" stopIfTrue="1" operator="between">
      <formula>1</formula>
      <formula>24</formula>
    </cfRule>
  </conditionalFormatting>
  <conditionalFormatting sqref="AD30:AD31">
    <cfRule type="cellIs" priority="39" stopIfTrue="1" operator="between">
      <formula>1</formula>
      <formula>24</formula>
    </cfRule>
  </conditionalFormatting>
  <conditionalFormatting sqref="AD30:AD31">
    <cfRule type="cellIs" priority="38" stopIfTrue="1" operator="between">
      <formula>1</formula>
      <formula>24</formula>
    </cfRule>
  </conditionalFormatting>
  <conditionalFormatting sqref="AD30:AD31">
    <cfRule type="cellIs" priority="37" stopIfTrue="1" operator="between">
      <formula>1</formula>
      <formula>24</formula>
    </cfRule>
  </conditionalFormatting>
  <conditionalFormatting sqref="AD30:AD31">
    <cfRule type="cellIs" priority="36" stopIfTrue="1" operator="between">
      <formula>1</formula>
      <formula>24</formula>
    </cfRule>
  </conditionalFormatting>
  <conditionalFormatting sqref="AD30:AD31">
    <cfRule type="cellIs" priority="35" stopIfTrue="1" operator="between">
      <formula>1</formula>
      <formula>24</formula>
    </cfRule>
  </conditionalFormatting>
  <conditionalFormatting sqref="AD30:AD31">
    <cfRule type="cellIs" priority="34" stopIfTrue="1" operator="between">
      <formula>1</formula>
      <formula>24</formula>
    </cfRule>
  </conditionalFormatting>
  <conditionalFormatting sqref="AD30:AD31">
    <cfRule type="cellIs" priority="33" stopIfTrue="1" operator="between">
      <formula>1</formula>
      <formula>24</formula>
    </cfRule>
  </conditionalFormatting>
  <conditionalFormatting sqref="AD30:AD31">
    <cfRule type="cellIs" priority="32" stopIfTrue="1" operator="between">
      <formula>1</formula>
      <formula>24</formula>
    </cfRule>
  </conditionalFormatting>
  <conditionalFormatting sqref="AD30:AD31">
    <cfRule type="cellIs" priority="31" stopIfTrue="1" operator="between">
      <formula>1</formula>
      <formula>24</formula>
    </cfRule>
  </conditionalFormatting>
  <conditionalFormatting sqref="AD30:AD31">
    <cfRule type="cellIs" priority="30" stopIfTrue="1" operator="between">
      <formula>1</formula>
      <formula>24</formula>
    </cfRule>
  </conditionalFormatting>
  <conditionalFormatting sqref="AD30:AD31">
    <cfRule type="cellIs" priority="29" stopIfTrue="1" operator="between">
      <formula>1</formula>
      <formula>24</formula>
    </cfRule>
  </conditionalFormatting>
  <conditionalFormatting sqref="AD30:AD31">
    <cfRule type="cellIs" priority="28" stopIfTrue="1" operator="between">
      <formula>1</formula>
      <formula>24</formula>
    </cfRule>
  </conditionalFormatting>
  <conditionalFormatting sqref="AD30:AD31">
    <cfRule type="cellIs" priority="27" stopIfTrue="1" operator="between">
      <formula>1</formula>
      <formula>24</formula>
    </cfRule>
  </conditionalFormatting>
  <conditionalFormatting sqref="AD30:AD31">
    <cfRule type="cellIs" priority="26" stopIfTrue="1" operator="between">
      <formula>1</formula>
      <formula>24</formula>
    </cfRule>
  </conditionalFormatting>
  <conditionalFormatting sqref="AD30:AD31">
    <cfRule type="cellIs" priority="25" stopIfTrue="1" operator="between">
      <formula>1</formula>
      <formula>24</formula>
    </cfRule>
  </conditionalFormatting>
  <conditionalFormatting sqref="AD30:AD31">
    <cfRule type="cellIs" priority="24" stopIfTrue="1" operator="between">
      <formula>1</formula>
      <formula>24</formula>
    </cfRule>
  </conditionalFormatting>
  <conditionalFormatting sqref="AD30:AD31">
    <cfRule type="cellIs" priority="23" stopIfTrue="1" operator="between">
      <formula>1</formula>
      <formula>24</formula>
    </cfRule>
  </conditionalFormatting>
  <conditionalFormatting sqref="AD30:AD31">
    <cfRule type="cellIs" priority="22" stopIfTrue="1" operator="between">
      <formula>1</formula>
      <formula>24</formula>
    </cfRule>
  </conditionalFormatting>
  <conditionalFormatting sqref="AD30:AD31">
    <cfRule type="cellIs" priority="21" stopIfTrue="1" operator="between">
      <formula>1</formula>
      <formula>24</formula>
    </cfRule>
  </conditionalFormatting>
  <conditionalFormatting sqref="AD30:AD31">
    <cfRule type="cellIs" priority="20" stopIfTrue="1" operator="between">
      <formula>1</formula>
      <formula>24</formula>
    </cfRule>
  </conditionalFormatting>
  <conditionalFormatting sqref="AD30:AD31">
    <cfRule type="cellIs" priority="19" stopIfTrue="1" operator="between">
      <formula>1</formula>
      <formula>24</formula>
    </cfRule>
  </conditionalFormatting>
  <conditionalFormatting sqref="AD30:AD31">
    <cfRule type="cellIs" priority="18" stopIfTrue="1" operator="between">
      <formula>1</formula>
      <formula>24</formula>
    </cfRule>
  </conditionalFormatting>
  <conditionalFormatting sqref="AD30:AD31">
    <cfRule type="cellIs" priority="17" stopIfTrue="1" operator="between">
      <formula>1</formula>
      <formula>24</formula>
    </cfRule>
  </conditionalFormatting>
  <conditionalFormatting sqref="AD30:AD31">
    <cfRule type="cellIs" priority="16" stopIfTrue="1" operator="between">
      <formula>1</formula>
      <formula>24</formula>
    </cfRule>
  </conditionalFormatting>
  <conditionalFormatting sqref="AD30:AD31">
    <cfRule type="cellIs" priority="15" stopIfTrue="1" operator="between">
      <formula>1</formula>
      <formula>24</formula>
    </cfRule>
  </conditionalFormatting>
  <conditionalFormatting sqref="AD30:AD31">
    <cfRule type="cellIs" priority="14" stopIfTrue="1" operator="between">
      <formula>1</formula>
      <formula>24</formula>
    </cfRule>
  </conditionalFormatting>
  <conditionalFormatting sqref="AD30:AD31">
    <cfRule type="cellIs" priority="13" stopIfTrue="1" operator="between">
      <formula>1</formula>
      <formula>24</formula>
    </cfRule>
  </conditionalFormatting>
  <conditionalFormatting sqref="AD30:AD31">
    <cfRule type="cellIs" priority="12" stopIfTrue="1" operator="between">
      <formula>1</formula>
      <formula>24</formula>
    </cfRule>
  </conditionalFormatting>
  <conditionalFormatting sqref="AD30:AD31">
    <cfRule type="cellIs" priority="11" stopIfTrue="1" operator="between">
      <formula>1</formula>
      <formula>24</formula>
    </cfRule>
  </conditionalFormatting>
  <conditionalFormatting sqref="AD30:AD31">
    <cfRule type="cellIs" priority="10" stopIfTrue="1" operator="between">
      <formula>1</formula>
      <formula>24</formula>
    </cfRule>
  </conditionalFormatting>
  <conditionalFormatting sqref="AD30:AD31">
    <cfRule type="cellIs" priority="9" stopIfTrue="1" operator="between">
      <formula>1</formula>
      <formula>24</formula>
    </cfRule>
  </conditionalFormatting>
  <conditionalFormatting sqref="AD30:AD31">
    <cfRule type="cellIs" priority="8" stopIfTrue="1" operator="between">
      <formula>1</formula>
      <formula>24</formula>
    </cfRule>
  </conditionalFormatting>
  <conditionalFormatting sqref="AD30:AD31">
    <cfRule type="cellIs" priority="7" stopIfTrue="1" operator="between">
      <formula>1</formula>
      <formula>24</formula>
    </cfRule>
  </conditionalFormatting>
  <conditionalFormatting sqref="AD30:AD31">
    <cfRule type="cellIs" priority="6" stopIfTrue="1" operator="between">
      <formula>1</formula>
      <formula>24</formula>
    </cfRule>
  </conditionalFormatting>
  <conditionalFormatting sqref="AD30:AD31">
    <cfRule type="cellIs" priority="5" stopIfTrue="1" operator="between">
      <formula>1</formula>
      <formula>24</formula>
    </cfRule>
  </conditionalFormatting>
  <conditionalFormatting sqref="AD30:AD31">
    <cfRule type="cellIs" priority="4" stopIfTrue="1" operator="between">
      <formula>1</formula>
      <formula>24</formula>
    </cfRule>
  </conditionalFormatting>
  <conditionalFormatting sqref="AD30:AD31">
    <cfRule type="cellIs" priority="3" stopIfTrue="1" operator="between">
      <formula>1</formula>
      <formula>24</formula>
    </cfRule>
  </conditionalFormatting>
  <conditionalFormatting sqref="AD30:AD31">
    <cfRule type="cellIs" priority="2" stopIfTrue="1" operator="between">
      <formula>1</formula>
      <formula>24</formula>
    </cfRule>
  </conditionalFormatting>
  <conditionalFormatting sqref="AD30:AD31">
    <cfRule type="cellIs" priority="1" stopIfTrue="1" operator="between">
      <formula>1</formula>
      <formula>24</formula>
    </cfRule>
  </conditionalFormatting>
  <pageMargins left="0.7" right="0.7" top="0.75" bottom="0.75" header="0.3" footer="0.3"/>
  <pageSetup paperSize="119" orientation="portrait" horizontalDpi="180" verticalDpi="180" r:id="rId1"/>
</worksheet>
</file>

<file path=xl/worksheets/sheet21.xml><?xml version="1.0" encoding="utf-8"?>
<worksheet xmlns="http://schemas.openxmlformats.org/spreadsheetml/2006/main" xmlns:r="http://schemas.openxmlformats.org/officeDocument/2006/relationships">
  <dimension ref="A1"/>
  <sheetViews>
    <sheetView workbookViewId="0">
      <selection activeCell="I13" sqref="I13"/>
    </sheetView>
  </sheetViews>
  <sheetFormatPr defaultRowHeight="14.25"/>
  <sheetData/>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CB302"/>
  <sheetViews>
    <sheetView zoomScaleSheetLayoutView="100" workbookViewId="0">
      <pane xSplit="11" ySplit="7" topLeftCell="L8" activePane="bottomRight" state="frozen"/>
      <selection pane="topRight" activeCell="L1" sqref="L1"/>
      <selection pane="bottomLeft" activeCell="A8" sqref="A8"/>
      <selection pane="bottomRight" activeCell="Z13" sqref="Z13"/>
    </sheetView>
  </sheetViews>
  <sheetFormatPr defaultRowHeight="23.25" customHeight="1"/>
  <cols>
    <col min="1" max="1" width="3.75" style="310" customWidth="1"/>
    <col min="2" max="2" width="4.375" style="172" customWidth="1"/>
    <col min="3" max="3" width="8" style="172" customWidth="1"/>
    <col min="4" max="4" width="6.5" style="172" customWidth="1"/>
    <col min="5" max="5" width="6.875" style="172" hidden="1" customWidth="1"/>
    <col min="6" max="6" width="4" style="310" hidden="1" customWidth="1"/>
    <col min="7" max="7" width="7.5" style="173" customWidth="1"/>
    <col min="8" max="8" width="4.875" style="173" customWidth="1"/>
    <col min="9" max="9" width="6" style="173" customWidth="1"/>
    <col min="10" max="10" width="7.5" style="310" customWidth="1"/>
    <col min="11" max="11" width="8.125" style="310" customWidth="1"/>
    <col min="12" max="12" width="4.625" style="310" customWidth="1"/>
    <col min="13" max="13" width="5.5" style="174" customWidth="1"/>
    <col min="14" max="14" width="5.625" style="311" customWidth="1"/>
    <col min="15" max="15" width="5.5" style="311" customWidth="1"/>
    <col min="16" max="16" width="6.375" style="174" customWidth="1"/>
    <col min="17" max="17" width="7" style="172" customWidth="1"/>
    <col min="18" max="18" width="6.875" style="172" customWidth="1"/>
    <col min="19" max="19" width="8.25" style="172" customWidth="1"/>
    <col min="20" max="20" width="6.75" style="172" customWidth="1"/>
    <col min="21" max="21" width="6" style="172" customWidth="1"/>
    <col min="22" max="23" width="7" style="172" customWidth="1"/>
    <col min="24" max="25" width="6.625" style="172" customWidth="1"/>
    <col min="26" max="26" width="7.5" style="172" bestFit="1" customWidth="1"/>
    <col min="27" max="28" width="6" style="172" customWidth="1"/>
    <col min="29" max="29" width="7.5" style="172" bestFit="1" customWidth="1"/>
    <col min="30" max="30" width="7.75" style="172" customWidth="1"/>
    <col min="31" max="31" width="10.5" style="172" customWidth="1"/>
    <col min="32" max="32" width="8.25" style="310" customWidth="1"/>
    <col min="33" max="34" width="8.625" style="310" customWidth="1"/>
    <col min="35" max="35" width="10.875" style="175" customWidth="1"/>
    <col min="36" max="36" width="7.25" style="310" customWidth="1"/>
    <col min="37" max="37" width="8.125" style="310" customWidth="1"/>
    <col min="38" max="38" width="7.625" style="310" customWidth="1"/>
    <col min="39" max="39" width="6.25" style="310" customWidth="1"/>
    <col min="40" max="40" width="8.5" style="310" customWidth="1"/>
    <col min="41" max="41" width="8.875" style="310" customWidth="1"/>
    <col min="42" max="42" width="7" style="310" customWidth="1"/>
    <col min="43" max="43" width="7.75" style="310" hidden="1" customWidth="1"/>
    <col min="44" max="46" width="7.5" style="310" hidden="1" customWidth="1"/>
    <col min="47" max="47" width="6.75" style="310" customWidth="1"/>
    <col min="48" max="48" width="7.5" style="310" hidden="1" customWidth="1"/>
    <col min="49" max="49" width="6.75" style="310" hidden="1" customWidth="1"/>
    <col min="50" max="50" width="6" style="310" hidden="1" customWidth="1"/>
    <col min="51" max="51" width="7" style="310" hidden="1" customWidth="1"/>
    <col min="52" max="52" width="8.875" style="310" customWidth="1"/>
    <col min="53" max="53" width="9.75" style="310" bestFit="1" customWidth="1"/>
    <col min="54" max="54" width="6.625" style="310" hidden="1" customWidth="1"/>
    <col min="55" max="55" width="6.125" style="172" hidden="1" customWidth="1"/>
    <col min="56" max="56" width="6.25" style="172" hidden="1" customWidth="1"/>
    <col min="57" max="57" width="6.75" style="172" hidden="1" customWidth="1"/>
    <col min="58" max="58" width="9" style="310" hidden="1" customWidth="1"/>
    <col min="59" max="59" width="9.75" style="310" bestFit="1" customWidth="1"/>
    <col min="60" max="60" width="6.875" style="172" customWidth="1"/>
    <col min="61" max="61" width="7.625" style="175" customWidth="1"/>
    <col min="62" max="62" width="9.875" style="175" customWidth="1"/>
    <col min="63" max="63" width="10" style="172" customWidth="1"/>
    <col min="64" max="64" width="25.125" style="310" customWidth="1"/>
    <col min="65" max="65" width="9" style="172"/>
    <col min="66" max="79" width="0" style="172" hidden="1" customWidth="1"/>
    <col min="80" max="16384" width="9" style="172"/>
  </cols>
  <sheetData>
    <row r="1" spans="1:80" ht="24" customHeight="1">
      <c r="A1" s="558" t="str">
        <f>"2017年"&amp;B7&amp;C7&amp;"分校"&amp;D7&amp;"工资表"</f>
        <v>2017年6月天河华景中心分校行政部工资表</v>
      </c>
      <c r="B1" s="558"/>
      <c r="C1" s="558"/>
      <c r="D1" s="558"/>
      <c r="E1" s="558"/>
      <c r="F1" s="558"/>
      <c r="G1" s="558"/>
      <c r="H1" s="558"/>
      <c r="I1" s="558"/>
      <c r="J1" s="558"/>
      <c r="K1" s="558"/>
      <c r="L1" s="558"/>
      <c r="M1" s="558"/>
      <c r="N1" s="558"/>
      <c r="O1" s="558"/>
      <c r="P1" s="558"/>
      <c r="Q1" s="558"/>
      <c r="R1" s="558"/>
      <c r="S1" s="558"/>
      <c r="T1" s="558"/>
      <c r="U1" s="558"/>
      <c r="V1" s="558"/>
      <c r="W1" s="558"/>
      <c r="X1" s="558"/>
      <c r="Y1" s="558"/>
      <c r="Z1" s="558"/>
      <c r="AA1" s="558"/>
      <c r="AB1" s="558"/>
      <c r="AC1" s="558"/>
      <c r="AD1" s="558"/>
      <c r="AE1" s="558"/>
      <c r="AF1" s="558"/>
      <c r="AG1" s="558"/>
      <c r="AH1" s="558"/>
      <c r="AI1" s="558"/>
      <c r="AJ1" s="558"/>
      <c r="AK1" s="558"/>
      <c r="AL1" s="558"/>
      <c r="AM1" s="558"/>
      <c r="AN1" s="558"/>
      <c r="AO1" s="558"/>
      <c r="AP1" s="558"/>
      <c r="AQ1" s="558"/>
      <c r="AR1" s="558"/>
      <c r="AS1" s="558"/>
      <c r="AT1" s="558"/>
      <c r="AU1" s="558"/>
      <c r="AV1" s="558"/>
      <c r="AW1" s="558"/>
      <c r="AX1" s="558"/>
      <c r="AY1" s="558"/>
      <c r="AZ1" s="558"/>
      <c r="BA1" s="558"/>
      <c r="BB1" s="558"/>
      <c r="BC1" s="558"/>
      <c r="BD1" s="558"/>
      <c r="BE1" s="558"/>
      <c r="BF1" s="558"/>
      <c r="BG1" s="558"/>
      <c r="BH1" s="558"/>
      <c r="BI1" s="558"/>
      <c r="BJ1" s="558"/>
      <c r="BK1" s="558"/>
      <c r="BL1" s="558"/>
    </row>
    <row r="2" spans="1:80" ht="15" customHeight="1">
      <c r="A2" s="559" t="s">
        <v>28</v>
      </c>
      <c r="B2" s="560"/>
      <c r="C2" s="560"/>
      <c r="D2" s="560"/>
      <c r="E2" s="560"/>
      <c r="F2" s="560"/>
      <c r="G2" s="560"/>
      <c r="H2" s="560"/>
      <c r="I2" s="560"/>
      <c r="J2" s="560"/>
      <c r="K2" s="560"/>
      <c r="L2" s="560"/>
      <c r="M2" s="560"/>
      <c r="N2" s="560"/>
      <c r="O2" s="560"/>
      <c r="P2" s="561"/>
      <c r="Q2" s="568"/>
      <c r="R2" s="569"/>
      <c r="S2" s="569"/>
      <c r="T2" s="569"/>
      <c r="U2" s="569"/>
      <c r="V2" s="569"/>
      <c r="W2" s="569"/>
      <c r="X2" s="569"/>
      <c r="Y2" s="569"/>
      <c r="Z2" s="570"/>
      <c r="AA2" s="571"/>
      <c r="AB2" s="572"/>
      <c r="AC2" s="572"/>
      <c r="AD2" s="572"/>
      <c r="AE2" s="573"/>
      <c r="AF2" s="571" t="s">
        <v>29</v>
      </c>
      <c r="AG2" s="572"/>
      <c r="AH2" s="572"/>
      <c r="AI2" s="573"/>
      <c r="AJ2" s="571" t="s">
        <v>30</v>
      </c>
      <c r="AK2" s="572"/>
      <c r="AL2" s="572"/>
      <c r="AM2" s="572"/>
      <c r="AN2" s="572"/>
      <c r="AO2" s="572"/>
      <c r="AP2" s="572"/>
      <c r="AQ2" s="572"/>
      <c r="AR2" s="572"/>
      <c r="AS2" s="572"/>
      <c r="AT2" s="572"/>
      <c r="AU2" s="572"/>
      <c r="AV2" s="572"/>
      <c r="AW2" s="572"/>
      <c r="AX2" s="572"/>
      <c r="AY2" s="572"/>
      <c r="AZ2" s="572"/>
      <c r="BA2" s="573"/>
      <c r="BB2" s="571" t="s">
        <v>31</v>
      </c>
      <c r="BC2" s="572"/>
      <c r="BD2" s="572"/>
      <c r="BE2" s="572"/>
      <c r="BF2" s="573"/>
      <c r="BG2" s="495"/>
      <c r="BH2" s="571" t="s">
        <v>32</v>
      </c>
      <c r="BI2" s="572"/>
      <c r="BJ2" s="573"/>
      <c r="BK2" s="314"/>
      <c r="BL2" s="314"/>
    </row>
    <row r="3" spans="1:80" ht="9.9499999999999993" customHeight="1">
      <c r="A3" s="562"/>
      <c r="B3" s="563"/>
      <c r="C3" s="563"/>
      <c r="D3" s="563"/>
      <c r="E3" s="563"/>
      <c r="F3" s="563"/>
      <c r="G3" s="563"/>
      <c r="H3" s="563"/>
      <c r="I3" s="563"/>
      <c r="J3" s="563"/>
      <c r="K3" s="563"/>
      <c r="L3" s="563"/>
      <c r="M3" s="563"/>
      <c r="N3" s="563"/>
      <c r="O3" s="563"/>
      <c r="P3" s="564"/>
      <c r="Q3" s="496" t="s">
        <v>33</v>
      </c>
      <c r="R3" s="226"/>
      <c r="S3" s="226"/>
      <c r="T3" s="226"/>
      <c r="U3" s="226"/>
      <c r="V3" s="226"/>
      <c r="W3" s="226"/>
      <c r="X3" s="226"/>
      <c r="Y3" s="226"/>
      <c r="Z3" s="497"/>
      <c r="AA3" s="501" t="s">
        <v>34</v>
      </c>
      <c r="AB3" s="250"/>
      <c r="AC3" s="250"/>
      <c r="AD3" s="250"/>
      <c r="AE3" s="502"/>
      <c r="AF3" s="314"/>
      <c r="AG3" s="494" t="s">
        <v>35</v>
      </c>
      <c r="AH3" s="495"/>
      <c r="AI3" s="315"/>
      <c r="AJ3" s="506" t="s">
        <v>33</v>
      </c>
      <c r="AK3" s="507"/>
      <c r="AL3" s="507"/>
      <c r="AM3" s="508"/>
      <c r="AN3" s="314" t="s">
        <v>36</v>
      </c>
      <c r="AO3" s="316" t="s">
        <v>37</v>
      </c>
      <c r="AP3" s="314" t="s">
        <v>36</v>
      </c>
      <c r="AQ3" s="316" t="s">
        <v>37</v>
      </c>
      <c r="AR3" s="574" t="s">
        <v>34</v>
      </c>
      <c r="AS3" s="575"/>
      <c r="AT3" s="576"/>
      <c r="AU3" s="571"/>
      <c r="AV3" s="572"/>
      <c r="AW3" s="572"/>
      <c r="AX3" s="572"/>
      <c r="AY3" s="572"/>
      <c r="AZ3" s="572"/>
      <c r="BA3" s="573"/>
      <c r="BB3" s="572"/>
      <c r="BC3" s="572"/>
      <c r="BD3" s="572"/>
      <c r="BE3" s="572"/>
      <c r="BF3" s="572"/>
      <c r="BG3" s="572"/>
      <c r="BH3" s="572"/>
      <c r="BI3" s="572"/>
      <c r="BJ3" s="572"/>
      <c r="BK3" s="572"/>
      <c r="BL3" s="172"/>
    </row>
    <row r="4" spans="1:80" ht="12" customHeight="1">
      <c r="A4" s="565"/>
      <c r="B4" s="566"/>
      <c r="C4" s="566"/>
      <c r="D4" s="566"/>
      <c r="E4" s="566"/>
      <c r="F4" s="566"/>
      <c r="G4" s="566"/>
      <c r="H4" s="566"/>
      <c r="I4" s="566"/>
      <c r="J4" s="566"/>
      <c r="K4" s="566"/>
      <c r="L4" s="566"/>
      <c r="M4" s="566"/>
      <c r="N4" s="566"/>
      <c r="O4" s="566"/>
      <c r="P4" s="567"/>
      <c r="Q4" s="498"/>
      <c r="R4" s="499"/>
      <c r="S4" s="499"/>
      <c r="T4" s="499"/>
      <c r="U4" s="499"/>
      <c r="V4" s="499"/>
      <c r="W4" s="499"/>
      <c r="X4" s="499"/>
      <c r="Y4" s="499"/>
      <c r="Z4" s="500"/>
      <c r="AA4" s="503"/>
      <c r="AB4" s="504"/>
      <c r="AC4" s="504"/>
      <c r="AD4" s="504"/>
      <c r="AE4" s="505"/>
      <c r="AF4" s="317">
        <v>1</v>
      </c>
      <c r="AG4" s="317">
        <v>2</v>
      </c>
      <c r="AH4" s="317">
        <v>3</v>
      </c>
      <c r="AI4" s="318">
        <v>4</v>
      </c>
      <c r="AJ4" s="319">
        <v>5</v>
      </c>
      <c r="AK4" s="319">
        <v>6</v>
      </c>
      <c r="AL4" s="319">
        <v>7</v>
      </c>
      <c r="AM4" s="319">
        <v>8</v>
      </c>
      <c r="AN4" s="317">
        <v>9</v>
      </c>
      <c r="AO4" s="317">
        <v>10</v>
      </c>
      <c r="AP4" s="317">
        <v>11</v>
      </c>
      <c r="AQ4" s="317">
        <v>12</v>
      </c>
      <c r="AR4" s="320">
        <v>13</v>
      </c>
      <c r="AS4" s="320"/>
      <c r="AT4" s="320">
        <v>14</v>
      </c>
      <c r="AU4" s="317">
        <v>15</v>
      </c>
      <c r="AV4" s="317">
        <v>16</v>
      </c>
      <c r="AW4" s="317">
        <v>17</v>
      </c>
      <c r="AX4" s="317">
        <v>18</v>
      </c>
      <c r="AY4" s="317">
        <v>19</v>
      </c>
      <c r="AZ4" s="317">
        <v>20</v>
      </c>
      <c r="BA4" s="317">
        <v>21</v>
      </c>
      <c r="BB4" s="317">
        <v>22</v>
      </c>
      <c r="BC4" s="317">
        <v>23</v>
      </c>
      <c r="BD4" s="317">
        <v>24</v>
      </c>
      <c r="BE4" s="317">
        <v>25</v>
      </c>
      <c r="BF4" s="317">
        <v>26</v>
      </c>
      <c r="BG4" s="317">
        <v>27</v>
      </c>
      <c r="BH4" s="317">
        <v>28</v>
      </c>
      <c r="BI4" s="317">
        <v>29</v>
      </c>
      <c r="BJ4" s="317">
        <v>30</v>
      </c>
      <c r="BK4" s="317">
        <v>31</v>
      </c>
      <c r="BL4" s="317">
        <v>32</v>
      </c>
    </row>
    <row r="5" spans="1:80" s="168" customFormat="1" ht="23.25" customHeight="1">
      <c r="A5" s="579" t="s">
        <v>38</v>
      </c>
      <c r="B5" s="581" t="s">
        <v>39</v>
      </c>
      <c r="C5" s="581" t="s">
        <v>40</v>
      </c>
      <c r="D5" s="581" t="s">
        <v>41</v>
      </c>
      <c r="E5" s="581" t="s">
        <v>421</v>
      </c>
      <c r="F5" s="579" t="s">
        <v>43</v>
      </c>
      <c r="G5" s="583" t="s">
        <v>44</v>
      </c>
      <c r="H5" s="583" t="s">
        <v>45</v>
      </c>
      <c r="I5" s="583" t="s">
        <v>46</v>
      </c>
      <c r="J5" s="583" t="s">
        <v>47</v>
      </c>
      <c r="K5" s="583" t="s">
        <v>422</v>
      </c>
      <c r="L5" s="583" t="s">
        <v>423</v>
      </c>
      <c r="M5" s="585" t="s">
        <v>424</v>
      </c>
      <c r="N5" s="577" t="s">
        <v>51</v>
      </c>
      <c r="O5" s="577" t="s">
        <v>52</v>
      </c>
      <c r="P5" s="585" t="s">
        <v>53</v>
      </c>
      <c r="Q5" s="587" t="s">
        <v>496</v>
      </c>
      <c r="R5" s="587" t="s">
        <v>497</v>
      </c>
      <c r="S5" s="583" t="s">
        <v>498</v>
      </c>
      <c r="T5" s="587" t="s">
        <v>499</v>
      </c>
      <c r="U5" s="587" t="s">
        <v>500</v>
      </c>
      <c r="V5" s="583" t="s">
        <v>501</v>
      </c>
      <c r="W5" s="587" t="s">
        <v>502</v>
      </c>
      <c r="X5" s="587" t="s">
        <v>503</v>
      </c>
      <c r="Y5" s="583" t="s">
        <v>504</v>
      </c>
      <c r="Z5" s="587" t="s">
        <v>505</v>
      </c>
      <c r="AA5" s="587" t="s">
        <v>506</v>
      </c>
      <c r="AB5" s="583" t="s">
        <v>507</v>
      </c>
      <c r="AC5" s="587" t="s">
        <v>508</v>
      </c>
      <c r="AD5" s="587" t="s">
        <v>509</v>
      </c>
      <c r="AE5" s="583" t="s">
        <v>510</v>
      </c>
      <c r="AF5" s="587" t="s">
        <v>511</v>
      </c>
      <c r="AG5" s="587" t="s">
        <v>512</v>
      </c>
      <c r="AH5" s="583" t="s">
        <v>513</v>
      </c>
      <c r="AI5" s="587" t="s">
        <v>514</v>
      </c>
      <c r="AJ5" s="587" t="s">
        <v>515</v>
      </c>
      <c r="AK5" s="583" t="s">
        <v>516</v>
      </c>
      <c r="AL5" s="587" t="s">
        <v>517</v>
      </c>
      <c r="AM5" s="587" t="s">
        <v>518</v>
      </c>
      <c r="AN5" s="583" t="s">
        <v>519</v>
      </c>
      <c r="AO5" s="581" t="s">
        <v>520</v>
      </c>
      <c r="AP5" s="581" t="s">
        <v>521</v>
      </c>
      <c r="AQ5" s="589" t="s">
        <v>76</v>
      </c>
      <c r="AR5" s="591" t="s">
        <v>77</v>
      </c>
      <c r="AS5" s="492"/>
      <c r="AT5" s="593" t="s">
        <v>78</v>
      </c>
      <c r="AU5" s="589" t="s">
        <v>79</v>
      </c>
      <c r="AV5" s="589" t="s">
        <v>80</v>
      </c>
      <c r="AW5" s="589" t="s">
        <v>81</v>
      </c>
      <c r="AX5" s="589" t="s">
        <v>82</v>
      </c>
      <c r="AY5" s="589" t="s">
        <v>83</v>
      </c>
      <c r="AZ5" s="589" t="s">
        <v>84</v>
      </c>
      <c r="BA5" s="589" t="s">
        <v>85</v>
      </c>
      <c r="BB5" s="589" t="s">
        <v>86</v>
      </c>
      <c r="BC5" s="589" t="s">
        <v>87</v>
      </c>
      <c r="BD5" s="589" t="s">
        <v>88</v>
      </c>
      <c r="BE5" s="589" t="s">
        <v>89</v>
      </c>
      <c r="BF5" s="589" t="s">
        <v>90</v>
      </c>
      <c r="BG5" s="589" t="s">
        <v>91</v>
      </c>
      <c r="BH5" s="597" t="s">
        <v>92</v>
      </c>
      <c r="BI5" s="599" t="s">
        <v>93</v>
      </c>
      <c r="BJ5" s="599" t="s">
        <v>94</v>
      </c>
      <c r="BK5" s="589" t="s">
        <v>95</v>
      </c>
      <c r="BL5" s="595" t="s">
        <v>96</v>
      </c>
      <c r="BM5" s="172"/>
      <c r="BN5" s="172"/>
      <c r="BO5" s="172"/>
      <c r="BP5" s="172"/>
      <c r="BQ5" s="172"/>
      <c r="BR5" s="172"/>
      <c r="BS5" s="172"/>
      <c r="BT5" s="172"/>
      <c r="BU5" s="172"/>
      <c r="BV5" s="172"/>
      <c r="BW5" s="172"/>
      <c r="BX5" s="172"/>
      <c r="BY5" s="172"/>
      <c r="BZ5" s="172"/>
      <c r="CA5" s="172"/>
      <c r="CB5" s="172"/>
    </row>
    <row r="6" spans="1:80" s="169" customFormat="1" ht="23.25" customHeight="1">
      <c r="A6" s="580"/>
      <c r="B6" s="582"/>
      <c r="C6" s="582"/>
      <c r="D6" s="582"/>
      <c r="E6" s="582"/>
      <c r="F6" s="580"/>
      <c r="G6" s="584"/>
      <c r="H6" s="584"/>
      <c r="I6" s="584"/>
      <c r="J6" s="584"/>
      <c r="K6" s="584"/>
      <c r="L6" s="584"/>
      <c r="M6" s="586"/>
      <c r="N6" s="578"/>
      <c r="O6" s="578"/>
      <c r="P6" s="586"/>
      <c r="Q6" s="588"/>
      <c r="R6" s="588"/>
      <c r="S6" s="584"/>
      <c r="T6" s="588"/>
      <c r="U6" s="588"/>
      <c r="V6" s="584"/>
      <c r="W6" s="588"/>
      <c r="X6" s="588"/>
      <c r="Y6" s="584"/>
      <c r="Z6" s="588"/>
      <c r="AA6" s="588"/>
      <c r="AB6" s="584"/>
      <c r="AC6" s="588"/>
      <c r="AD6" s="588"/>
      <c r="AE6" s="584"/>
      <c r="AF6" s="588"/>
      <c r="AG6" s="588"/>
      <c r="AH6" s="584"/>
      <c r="AI6" s="588"/>
      <c r="AJ6" s="588"/>
      <c r="AK6" s="584"/>
      <c r="AL6" s="588"/>
      <c r="AM6" s="588"/>
      <c r="AN6" s="584"/>
      <c r="AO6" s="582"/>
      <c r="AP6" s="582"/>
      <c r="AQ6" s="590"/>
      <c r="AR6" s="592"/>
      <c r="AS6" s="493"/>
      <c r="AT6" s="594"/>
      <c r="AU6" s="590"/>
      <c r="AV6" s="590"/>
      <c r="AW6" s="590"/>
      <c r="AX6" s="590"/>
      <c r="AY6" s="590"/>
      <c r="AZ6" s="590"/>
      <c r="BA6" s="590"/>
      <c r="BB6" s="590"/>
      <c r="BC6" s="590"/>
      <c r="BD6" s="590"/>
      <c r="BE6" s="590"/>
      <c r="BF6" s="590"/>
      <c r="BG6" s="590"/>
      <c r="BH6" s="598"/>
      <c r="BI6" s="600"/>
      <c r="BJ6" s="600"/>
      <c r="BK6" s="590"/>
      <c r="BL6" s="596"/>
      <c r="BM6" s="172"/>
      <c r="BN6" s="172"/>
      <c r="BO6" s="172"/>
      <c r="BP6" s="172"/>
      <c r="BQ6" s="172"/>
      <c r="BR6" s="172"/>
      <c r="BS6" s="172"/>
      <c r="BT6" s="172"/>
      <c r="BU6" s="172"/>
      <c r="BV6" s="172"/>
      <c r="BW6" s="172"/>
      <c r="BX6" s="172"/>
      <c r="BY6" s="172"/>
      <c r="BZ6" s="172"/>
      <c r="CA6" s="172"/>
      <c r="CB6" s="172"/>
    </row>
    <row r="7" spans="1:80" ht="15" customHeight="1">
      <c r="A7" s="327">
        <v>1</v>
      </c>
      <c r="B7" s="328" t="s">
        <v>149</v>
      </c>
      <c r="C7" s="328" t="s">
        <v>859</v>
      </c>
      <c r="D7" s="328" t="s">
        <v>103</v>
      </c>
      <c r="E7" s="329"/>
      <c r="F7" s="330"/>
      <c r="G7" s="329" t="s">
        <v>104</v>
      </c>
      <c r="H7" s="329" t="s">
        <v>105</v>
      </c>
      <c r="I7" s="329" t="s">
        <v>106</v>
      </c>
      <c r="J7" s="331" t="s">
        <v>107</v>
      </c>
      <c r="K7" s="332">
        <f>IF(ISERROR(VLOOKUP(J7,人事资料!D:AR,26,0)),"",VLOOKUP(J7,人事资料!D:AR,26,0))</f>
        <v>41802</v>
      </c>
      <c r="L7" s="333">
        <f>IF(ISERROR(VLOOKUP(J7,人事资料!D:AR,27,0)),"",VLOOKUP(J7,人事资料!D:AR,27,0))</f>
        <v>102</v>
      </c>
      <c r="M7" s="334">
        <f>IF(ISERROR(+L7+BP7),"",+L7+BP7)</f>
        <v>126</v>
      </c>
      <c r="N7" s="336">
        <v>30</v>
      </c>
      <c r="O7" s="336">
        <v>30</v>
      </c>
      <c r="P7" s="337"/>
      <c r="Q7" s="400">
        <f>232+(52+151)</f>
        <v>435</v>
      </c>
      <c r="R7" s="400">
        <v>7</v>
      </c>
      <c r="S7" s="401">
        <f>Q7*R7</f>
        <v>3045</v>
      </c>
      <c r="T7" s="402">
        <v>20</v>
      </c>
      <c r="U7" s="402">
        <v>35</v>
      </c>
      <c r="V7" s="401">
        <f>T7*U7</f>
        <v>700</v>
      </c>
      <c r="W7" s="402">
        <f>700*0.7+400+0.7</f>
        <v>890.7</v>
      </c>
      <c r="X7" s="402">
        <v>0.5</v>
      </c>
      <c r="Y7" s="401">
        <f>W7*X7</f>
        <v>445.35</v>
      </c>
      <c r="Z7" s="402">
        <v>7</v>
      </c>
      <c r="AA7" s="402">
        <v>50</v>
      </c>
      <c r="AB7" s="401">
        <f>Z7*AA7</f>
        <v>350</v>
      </c>
      <c r="AC7" s="402">
        <v>3</v>
      </c>
      <c r="AD7" s="402">
        <v>300</v>
      </c>
      <c r="AE7" s="401">
        <f>AC7*AD7</f>
        <v>900</v>
      </c>
      <c r="AF7" s="402">
        <v>36</v>
      </c>
      <c r="AG7" s="402">
        <v>15</v>
      </c>
      <c r="AH7" s="401">
        <f>AF7*AG7</f>
        <v>540</v>
      </c>
      <c r="AI7" s="403">
        <f>203580+194200+258880+105160</f>
        <v>761820</v>
      </c>
      <c r="AJ7" s="404">
        <v>2E-3</v>
      </c>
      <c r="AK7" s="401">
        <f>AI7*AJ7</f>
        <v>1523.64</v>
      </c>
      <c r="AL7" s="402">
        <v>1</v>
      </c>
      <c r="AM7" s="402">
        <v>200</v>
      </c>
      <c r="AN7" s="401">
        <f>AL7*AM7</f>
        <v>200</v>
      </c>
      <c r="AO7" s="405">
        <f>S7+V7+Y7+AB7+AE7+AH7+AK7+AN7</f>
        <v>7703.9900000000007</v>
      </c>
      <c r="AP7" s="346">
        <f>380/2*3</f>
        <v>570</v>
      </c>
      <c r="AQ7" s="346"/>
      <c r="AR7" s="347"/>
      <c r="AS7" s="347"/>
      <c r="AT7" s="327"/>
      <c r="AU7" s="346">
        <v>100</v>
      </c>
      <c r="AV7" s="346"/>
      <c r="AW7" s="346"/>
      <c r="AX7" s="346"/>
      <c r="AY7" s="346"/>
      <c r="AZ7" s="346">
        <f>60-200</f>
        <v>-140</v>
      </c>
      <c r="BA7" s="348">
        <f>SUM(AO7:AZ7)</f>
        <v>8233.9900000000016</v>
      </c>
      <c r="BB7" s="349"/>
      <c r="BC7" s="350"/>
      <c r="BD7" s="350"/>
      <c r="BE7" s="350"/>
      <c r="BF7" s="348">
        <f>SUM(BB7:BE7)</f>
        <v>0</v>
      </c>
      <c r="BG7" s="348">
        <f>BA7</f>
        <v>8233.9900000000016</v>
      </c>
      <c r="BH7" s="343">
        <v>750</v>
      </c>
      <c r="BI7" s="359">
        <v>317.43</v>
      </c>
      <c r="BJ7" s="352">
        <f>IF(G7="外教",ROUND(MAX((BG7-BH7-BI7-4800)*{0.03,0.1,0.2,0.25,0.3,0.35,0.45}-{0,105,555,1005,2755,5505,13505},0),2),ROUND(MAX((BG7-BH7-BI7-3500)*{0.03,0.1,0.2,0.25,0.3,0.35,0.45}-{0,105,555,1005,2755,5505,13505},0),2))</f>
        <v>261.66000000000003</v>
      </c>
      <c r="BK7" s="315">
        <f>+BG7-BH7-BI7-BJ7</f>
        <v>6904.9000000000015</v>
      </c>
      <c r="BL7" s="349"/>
      <c r="BO7" s="174">
        <f t="shared" ref="BO7:BO20" si="0">IF(ISERROR(VLOOKUP(B7,BN:BZ,13,0)),,VLOOKUP(B7,BN:BZ,13,0))</f>
        <v>42551</v>
      </c>
      <c r="BP7" s="353">
        <f>IF(ISERROR(DATEDIF(K7,BO7,"M")),"",DATEDIF(K7,BO7,"M"))</f>
        <v>24</v>
      </c>
    </row>
    <row r="8" spans="1:80" ht="15" customHeight="1">
      <c r="A8" s="327">
        <v>2</v>
      </c>
      <c r="B8" s="329" t="str">
        <f>IF(J8&lt;&gt;"",B7,"")</f>
        <v>6月</v>
      </c>
      <c r="C8" s="329" t="str">
        <f>IF(J8&lt;&gt;"",C7,"")</f>
        <v>天河华景中心</v>
      </c>
      <c r="D8" s="329" t="str">
        <f>IF(J8&lt;&gt;"",D7,"")</f>
        <v>行政部</v>
      </c>
      <c r="E8" s="329"/>
      <c r="F8" s="330"/>
      <c r="G8" s="329" t="s">
        <v>108</v>
      </c>
      <c r="H8" s="329" t="s">
        <v>105</v>
      </c>
      <c r="I8" s="329" t="s">
        <v>106</v>
      </c>
      <c r="J8" s="354" t="s">
        <v>109</v>
      </c>
      <c r="K8" s="332">
        <f>IF(ISERROR(VLOOKUP(J8,人事资料!D:AR,26,0)),"",VLOOKUP(J8,人事资料!D:AR,26,0))</f>
        <v>42491</v>
      </c>
      <c r="L8" s="333">
        <f>IF(ISERROR(VLOOKUP(J8,人事资料!D:AR,27,0)),"",VLOOKUP(J8,人事资料!D:AR,27,0))</f>
        <v>0</v>
      </c>
      <c r="M8" s="334">
        <f t="shared" ref="M8:M20" si="1">IF(ISERROR(+L8+BP8),"",+L8+BP8)</f>
        <v>1</v>
      </c>
      <c r="N8" s="336">
        <v>30</v>
      </c>
      <c r="O8" s="336">
        <v>30</v>
      </c>
      <c r="P8" s="337"/>
      <c r="Q8" s="402"/>
      <c r="R8" s="402"/>
      <c r="S8" s="401">
        <f t="shared" ref="S8:S20" si="2">Q8*R8</f>
        <v>0</v>
      </c>
      <c r="T8" s="402"/>
      <c r="U8" s="402"/>
      <c r="V8" s="401">
        <f t="shared" ref="V8:V20" si="3">T8*U8</f>
        <v>0</v>
      </c>
      <c r="W8" s="402"/>
      <c r="X8" s="402"/>
      <c r="Y8" s="401">
        <f t="shared" ref="Y8:Y20" si="4">W8*X8</f>
        <v>0</v>
      </c>
      <c r="Z8" s="402"/>
      <c r="AA8" s="402"/>
      <c r="AB8" s="401">
        <f t="shared" ref="AB8:AB20" si="5">Z8*AA8</f>
        <v>0</v>
      </c>
      <c r="AC8" s="402"/>
      <c r="AD8" s="402"/>
      <c r="AE8" s="401">
        <f t="shared" ref="AE8:AE20" si="6">AC8*AD8</f>
        <v>0</v>
      </c>
      <c r="AF8" s="402"/>
      <c r="AG8" s="402"/>
      <c r="AH8" s="401">
        <f t="shared" ref="AH8:AH20" si="7">AF8*AG8</f>
        <v>0</v>
      </c>
      <c r="AI8" s="403"/>
      <c r="AJ8" s="404"/>
      <c r="AK8" s="401">
        <f t="shared" ref="AK8:AK20" si="8">AI8*AJ8</f>
        <v>0</v>
      </c>
      <c r="AL8" s="402"/>
      <c r="AM8" s="402"/>
      <c r="AN8" s="401">
        <f t="shared" ref="AN8:AN20" si="9">AL8*AM8</f>
        <v>0</v>
      </c>
      <c r="AO8" s="405">
        <f t="shared" ref="AO8:AO20" si="10">S8+V8+Y8+AB8+AE8+AH8+AK8+AN8</f>
        <v>0</v>
      </c>
      <c r="AP8" s="346">
        <v>2400</v>
      </c>
      <c r="AQ8" s="346"/>
      <c r="AR8" s="347"/>
      <c r="AS8" s="347"/>
      <c r="AT8" s="327"/>
      <c r="AU8" s="346">
        <v>100</v>
      </c>
      <c r="AV8" s="346"/>
      <c r="AW8" s="346"/>
      <c r="AX8" s="346"/>
      <c r="AY8" s="346"/>
      <c r="AZ8" s="346">
        <v>52.7</v>
      </c>
      <c r="BA8" s="348">
        <f t="shared" ref="BA8:BA20" si="11">SUM(AO8:AZ8)</f>
        <v>2552.6999999999998</v>
      </c>
      <c r="BB8" s="350"/>
      <c r="BC8" s="350"/>
      <c r="BD8" s="350"/>
      <c r="BE8" s="350"/>
      <c r="BF8" s="348">
        <f t="shared" ref="BF8:BF20" si="12">SUM(BB8:BE8)</f>
        <v>0</v>
      </c>
      <c r="BG8" s="348">
        <f t="shared" ref="BG8:BG20" si="13">BA8</f>
        <v>2552.6999999999998</v>
      </c>
      <c r="BH8" s="357">
        <v>0</v>
      </c>
      <c r="BI8" s="359">
        <v>0</v>
      </c>
      <c r="BJ8" s="352">
        <f>IF(G8="外教",ROUND(MAX((BG8-BH8-BI8-4800)*{0.03,0.1,0.2,0.25,0.3,0.35,0.45}-{0,105,555,1005,2755,5505,13505},0),2),ROUND(MAX((BG8-BH8-BI8-3500)*{0.03,0.1,0.2,0.25,0.3,0.35,0.45}-{0,105,555,1005,2755,5505,13505},0),2))</f>
        <v>0</v>
      </c>
      <c r="BK8" s="315">
        <f t="shared" ref="BK8:BK20" si="14">+BG8-BH8-BI8-BJ8</f>
        <v>2552.6999999999998</v>
      </c>
      <c r="BL8" s="349"/>
      <c r="BO8" s="174">
        <f t="shared" si="0"/>
        <v>42551</v>
      </c>
      <c r="BP8" s="353">
        <f t="shared" ref="BP8:BP20" si="15">IF(ISERROR(DATEDIF(K8,BO8,"M")),"",DATEDIF(K8,BO8,"M"))</f>
        <v>1</v>
      </c>
    </row>
    <row r="9" spans="1:80" ht="15" customHeight="1">
      <c r="A9" s="327">
        <v>3</v>
      </c>
      <c r="B9" s="329" t="str">
        <f t="shared" ref="B9:B20" si="16">IF(J9&lt;&gt;"",B8,"")</f>
        <v>6月</v>
      </c>
      <c r="C9" s="329" t="str">
        <f t="shared" ref="C9:C20" si="17">IF(J9&lt;&gt;"",C8,"")</f>
        <v>天河华景中心</v>
      </c>
      <c r="D9" s="329" t="str">
        <f t="shared" ref="D9:D20" si="18">IF(J9&lt;&gt;"",D8,"")</f>
        <v>行政部</v>
      </c>
      <c r="E9" s="329"/>
      <c r="F9" s="360"/>
      <c r="G9" s="329" t="s">
        <v>110</v>
      </c>
      <c r="H9" s="329" t="s">
        <v>105</v>
      </c>
      <c r="I9" s="329" t="s">
        <v>136</v>
      </c>
      <c r="J9" s="354" t="s">
        <v>885</v>
      </c>
      <c r="K9" s="332">
        <f>IF(ISERROR(VLOOKUP(J9,人事资料!D:AR,26,0)),"",VLOOKUP(J9,人事资料!D:AR,26,0))</f>
        <v>42881</v>
      </c>
      <c r="L9" s="333">
        <f>IF(ISERROR(VLOOKUP(J9,人事资料!D:AR,27,0)),"",VLOOKUP(J9,人事资料!D:AR,27,0))</f>
        <v>0</v>
      </c>
      <c r="M9" s="334" t="str">
        <f t="shared" si="1"/>
        <v/>
      </c>
      <c r="N9" s="336">
        <v>30</v>
      </c>
      <c r="O9" s="336">
        <v>30</v>
      </c>
      <c r="P9" s="337"/>
      <c r="Q9" s="402">
        <v>232</v>
      </c>
      <c r="R9" s="402">
        <v>3</v>
      </c>
      <c r="S9" s="401">
        <f t="shared" si="2"/>
        <v>696</v>
      </c>
      <c r="T9" s="402">
        <v>12</v>
      </c>
      <c r="U9" s="402">
        <v>15</v>
      </c>
      <c r="V9" s="401">
        <f t="shared" si="3"/>
        <v>180</v>
      </c>
      <c r="W9" s="402">
        <f>400*0.3</f>
        <v>120</v>
      </c>
      <c r="X9" s="402">
        <v>0.5</v>
      </c>
      <c r="Y9" s="401">
        <f t="shared" si="4"/>
        <v>60</v>
      </c>
      <c r="Z9" s="402">
        <v>7</v>
      </c>
      <c r="AA9" s="402">
        <v>50</v>
      </c>
      <c r="AB9" s="401">
        <f t="shared" si="5"/>
        <v>350</v>
      </c>
      <c r="AC9" s="402"/>
      <c r="AD9" s="402"/>
      <c r="AE9" s="401">
        <f t="shared" si="6"/>
        <v>0</v>
      </c>
      <c r="AF9" s="402">
        <v>0</v>
      </c>
      <c r="AG9" s="402">
        <v>0</v>
      </c>
      <c r="AH9" s="401">
        <f t="shared" si="7"/>
        <v>0</v>
      </c>
      <c r="AI9" s="403">
        <v>17125</v>
      </c>
      <c r="AJ9" s="404">
        <v>2E-3</v>
      </c>
      <c r="AK9" s="401">
        <f t="shared" si="8"/>
        <v>34.25</v>
      </c>
      <c r="AL9" s="402"/>
      <c r="AM9" s="402"/>
      <c r="AN9" s="401">
        <f t="shared" si="9"/>
        <v>0</v>
      </c>
      <c r="AO9" s="405">
        <f t="shared" si="10"/>
        <v>1320.25</v>
      </c>
      <c r="AP9" s="346">
        <v>1500</v>
      </c>
      <c r="AQ9" s="346"/>
      <c r="AR9" s="347"/>
      <c r="AS9" s="347"/>
      <c r="AT9" s="327"/>
      <c r="AU9" s="346">
        <v>100</v>
      </c>
      <c r="AV9" s="346"/>
      <c r="AW9" s="346"/>
      <c r="AX9" s="346"/>
      <c r="AY9" s="346"/>
      <c r="AZ9" s="346">
        <f>2500/30*6</f>
        <v>500</v>
      </c>
      <c r="BA9" s="348">
        <f t="shared" si="11"/>
        <v>3420.25</v>
      </c>
      <c r="BB9" s="350"/>
      <c r="BC9" s="350"/>
      <c r="BD9" s="350"/>
      <c r="BE9" s="350"/>
      <c r="BF9" s="348">
        <f t="shared" si="12"/>
        <v>0</v>
      </c>
      <c r="BG9" s="348">
        <f t="shared" si="13"/>
        <v>3420.25</v>
      </c>
      <c r="BH9" s="357">
        <v>100</v>
      </c>
      <c r="BI9" s="359">
        <v>317.43</v>
      </c>
      <c r="BJ9" s="352">
        <f>IF(G9="外教",ROUND(MAX((BG9-BH9-BI9-4800)*{0.03,0.1,0.2,0.25,0.3,0.35,0.45}-{0,105,555,1005,2755,5505,13505},0),2),ROUND(MAX((BG9-BH9-BI9-3500)*{0.03,0.1,0.2,0.25,0.3,0.35,0.45}-{0,105,555,1005,2755,5505,13505},0),2))</f>
        <v>0</v>
      </c>
      <c r="BK9" s="315">
        <f t="shared" si="14"/>
        <v>3002.82</v>
      </c>
      <c r="BL9" s="349" t="s">
        <v>921</v>
      </c>
      <c r="BO9" s="174">
        <f t="shared" si="0"/>
        <v>42551</v>
      </c>
      <c r="BP9" s="353" t="str">
        <f t="shared" si="15"/>
        <v/>
      </c>
      <c r="CB9" s="168"/>
    </row>
    <row r="10" spans="1:80" ht="15" customHeight="1">
      <c r="A10" s="327">
        <v>4</v>
      </c>
      <c r="B10" s="329" t="str">
        <f t="shared" si="16"/>
        <v>6月</v>
      </c>
      <c r="C10" s="329" t="str">
        <f t="shared" si="17"/>
        <v>天河华景中心</v>
      </c>
      <c r="D10" s="329" t="str">
        <f t="shared" si="18"/>
        <v>行政部</v>
      </c>
      <c r="E10" s="329"/>
      <c r="F10" s="330"/>
      <c r="G10" s="329" t="s">
        <v>110</v>
      </c>
      <c r="H10" s="329" t="s">
        <v>105</v>
      </c>
      <c r="I10" s="329" t="s">
        <v>136</v>
      </c>
      <c r="J10" s="354" t="s">
        <v>886</v>
      </c>
      <c r="K10" s="332">
        <f>IF(ISERROR(VLOOKUP(J10,人事资料!D:AR,26,0)),"",VLOOKUP(J10,人事资料!D:AR,26,0))</f>
        <v>42893</v>
      </c>
      <c r="L10" s="333">
        <f>IF(ISERROR(VLOOKUP(J10,人事资料!D:AR,27,0)),"",VLOOKUP(J10,人事资料!D:AR,27,0))</f>
        <v>0</v>
      </c>
      <c r="M10" s="334" t="str">
        <f t="shared" si="1"/>
        <v/>
      </c>
      <c r="N10" s="336">
        <v>30</v>
      </c>
      <c r="O10" s="336">
        <v>30</v>
      </c>
      <c r="P10" s="337"/>
      <c r="Q10" s="402">
        <f>52+151</f>
        <v>203</v>
      </c>
      <c r="R10" s="402">
        <v>3</v>
      </c>
      <c r="S10" s="401">
        <f t="shared" si="2"/>
        <v>609</v>
      </c>
      <c r="T10" s="402">
        <v>8</v>
      </c>
      <c r="U10" s="402">
        <v>15</v>
      </c>
      <c r="V10" s="401">
        <f t="shared" si="3"/>
        <v>120</v>
      </c>
      <c r="W10" s="402">
        <f>700*0.3</f>
        <v>210</v>
      </c>
      <c r="X10" s="402">
        <v>0.5</v>
      </c>
      <c r="Y10" s="401">
        <f t="shared" si="4"/>
        <v>105</v>
      </c>
      <c r="Z10" s="402"/>
      <c r="AA10" s="402"/>
      <c r="AB10" s="401">
        <f t="shared" si="5"/>
        <v>0</v>
      </c>
      <c r="AC10" s="402"/>
      <c r="AD10" s="402"/>
      <c r="AE10" s="401">
        <f t="shared" si="6"/>
        <v>0</v>
      </c>
      <c r="AF10" s="402">
        <v>0</v>
      </c>
      <c r="AG10" s="402">
        <v>0</v>
      </c>
      <c r="AH10" s="401">
        <f t="shared" si="7"/>
        <v>0</v>
      </c>
      <c r="AI10" s="403">
        <v>28692</v>
      </c>
      <c r="AJ10" s="404">
        <v>2E-3</v>
      </c>
      <c r="AK10" s="401">
        <f t="shared" si="8"/>
        <v>57.384</v>
      </c>
      <c r="AL10" s="402"/>
      <c r="AM10" s="402"/>
      <c r="AN10" s="401">
        <f t="shared" si="9"/>
        <v>0</v>
      </c>
      <c r="AO10" s="405">
        <f t="shared" si="10"/>
        <v>891.38400000000001</v>
      </c>
      <c r="AP10" s="346">
        <v>2000</v>
      </c>
      <c r="AQ10" s="346"/>
      <c r="AR10" s="347"/>
      <c r="AS10" s="347"/>
      <c r="AT10" s="327"/>
      <c r="AU10" s="346">
        <v>100</v>
      </c>
      <c r="AV10" s="346"/>
      <c r="AW10" s="346"/>
      <c r="AX10" s="346"/>
      <c r="AY10" s="346"/>
      <c r="AZ10" s="346"/>
      <c r="BA10" s="348">
        <f t="shared" si="11"/>
        <v>2991.384</v>
      </c>
      <c r="BB10" s="350"/>
      <c r="BC10" s="350"/>
      <c r="BD10" s="350"/>
      <c r="BE10" s="350"/>
      <c r="BF10" s="348">
        <f t="shared" si="12"/>
        <v>0</v>
      </c>
      <c r="BG10" s="348">
        <f t="shared" si="13"/>
        <v>2991.384</v>
      </c>
      <c r="BH10" s="357">
        <v>100</v>
      </c>
      <c r="BI10" s="359">
        <v>317.43</v>
      </c>
      <c r="BJ10" s="352">
        <f>IF(G10="外教",ROUND(MAX((BG10-BH10-BI10-4800)*{0.03,0.1,0.2,0.25,0.3,0.35,0.45}-{0,105,555,1005,2755,5505,13505},0),2),ROUND(MAX((BG10-BH10-BI10-3500)*{0.03,0.1,0.2,0.25,0.3,0.35,0.45}-{0,105,555,1005,2755,5505,13505},0),2))</f>
        <v>0</v>
      </c>
      <c r="BK10" s="315">
        <f t="shared" si="14"/>
        <v>2573.9540000000002</v>
      </c>
      <c r="BL10" s="349" t="s">
        <v>922</v>
      </c>
      <c r="BO10" s="174">
        <f t="shared" si="0"/>
        <v>42551</v>
      </c>
      <c r="BP10" s="353" t="str">
        <f t="shared" si="15"/>
        <v/>
      </c>
      <c r="CB10" s="169"/>
    </row>
    <row r="11" spans="1:80" ht="15" customHeight="1">
      <c r="A11" s="327">
        <v>5</v>
      </c>
      <c r="B11" s="329" t="str">
        <f t="shared" si="16"/>
        <v/>
      </c>
      <c r="C11" s="329" t="str">
        <f t="shared" si="17"/>
        <v/>
      </c>
      <c r="D11" s="329" t="str">
        <f t="shared" si="18"/>
        <v/>
      </c>
      <c r="E11" s="329"/>
      <c r="F11" s="360"/>
      <c r="G11" s="329"/>
      <c r="H11" s="329"/>
      <c r="I11" s="329"/>
      <c r="J11" s="354"/>
      <c r="K11" s="332" t="str">
        <f>IF(ISERROR(VLOOKUP(J11,人事资料!D:AR,26,0)),"",VLOOKUP(J11,人事资料!D:AR,26,0))</f>
        <v/>
      </c>
      <c r="L11" s="333" t="str">
        <f>IF(ISERROR(VLOOKUP(J11,人事资料!D:AR,27,0)),"",VLOOKUP(J11,人事资料!D:AR,27,0))</f>
        <v/>
      </c>
      <c r="M11" s="334" t="str">
        <f t="shared" si="1"/>
        <v/>
      </c>
      <c r="N11" s="336"/>
      <c r="O11" s="336"/>
      <c r="P11" s="337"/>
      <c r="Q11" s="402"/>
      <c r="R11" s="402"/>
      <c r="S11" s="401">
        <f t="shared" si="2"/>
        <v>0</v>
      </c>
      <c r="T11" s="402"/>
      <c r="U11" s="402"/>
      <c r="V11" s="401">
        <f t="shared" si="3"/>
        <v>0</v>
      </c>
      <c r="W11" s="402"/>
      <c r="X11" s="402"/>
      <c r="Y11" s="401">
        <f t="shared" si="4"/>
        <v>0</v>
      </c>
      <c r="Z11" s="402"/>
      <c r="AA11" s="402"/>
      <c r="AB11" s="401">
        <f t="shared" si="5"/>
        <v>0</v>
      </c>
      <c r="AC11" s="402"/>
      <c r="AD11" s="402"/>
      <c r="AE11" s="401">
        <f t="shared" si="6"/>
        <v>0</v>
      </c>
      <c r="AF11" s="402"/>
      <c r="AG11" s="402"/>
      <c r="AH11" s="401">
        <f t="shared" si="7"/>
        <v>0</v>
      </c>
      <c r="AI11" s="403"/>
      <c r="AJ11" s="404"/>
      <c r="AK11" s="401">
        <f t="shared" si="8"/>
        <v>0</v>
      </c>
      <c r="AL11" s="402"/>
      <c r="AM11" s="402"/>
      <c r="AN11" s="401">
        <f t="shared" si="9"/>
        <v>0</v>
      </c>
      <c r="AO11" s="405">
        <f t="shared" si="10"/>
        <v>0</v>
      </c>
      <c r="AP11" s="346"/>
      <c r="AQ11" s="346"/>
      <c r="AR11" s="347"/>
      <c r="AS11" s="347"/>
      <c r="AT11" s="327"/>
      <c r="AU11" s="346"/>
      <c r="AV11" s="346"/>
      <c r="AW11" s="346"/>
      <c r="AX11" s="346"/>
      <c r="AY11" s="346"/>
      <c r="AZ11" s="346"/>
      <c r="BA11" s="348">
        <f t="shared" si="11"/>
        <v>0</v>
      </c>
      <c r="BB11" s="350"/>
      <c r="BC11" s="350"/>
      <c r="BD11" s="350"/>
      <c r="BE11" s="350"/>
      <c r="BF11" s="348">
        <f t="shared" si="12"/>
        <v>0</v>
      </c>
      <c r="BG11" s="348">
        <f t="shared" si="13"/>
        <v>0</v>
      </c>
      <c r="BH11" s="357"/>
      <c r="BI11" s="359"/>
      <c r="BJ11" s="352">
        <f>IF(G11="外教",ROUND(MAX((BG11-BH11-BI11-4800)*{0.03,0.1,0.2,0.25,0.3,0.35,0.45}-{0,105,555,1005,2755,5505,13505},0),2),ROUND(MAX((BG11-BH11-BI11-3500)*{0.03,0.1,0.2,0.25,0.3,0.35,0.45}-{0,105,555,1005,2755,5505,13505},0),2))</f>
        <v>0</v>
      </c>
      <c r="BK11" s="315">
        <f t="shared" si="14"/>
        <v>0</v>
      </c>
      <c r="BL11" s="349"/>
      <c r="BO11" s="174">
        <f t="shared" si="0"/>
        <v>0</v>
      </c>
      <c r="BP11" s="353" t="str">
        <f t="shared" si="15"/>
        <v/>
      </c>
    </row>
    <row r="12" spans="1:80" ht="15" customHeight="1">
      <c r="A12" s="327">
        <v>6</v>
      </c>
      <c r="B12" s="329" t="str">
        <f t="shared" si="16"/>
        <v/>
      </c>
      <c r="C12" s="329" t="str">
        <f t="shared" si="17"/>
        <v/>
      </c>
      <c r="D12" s="329" t="str">
        <f t="shared" si="18"/>
        <v/>
      </c>
      <c r="E12" s="329"/>
      <c r="F12" s="361"/>
      <c r="G12" s="329"/>
      <c r="H12" s="329"/>
      <c r="I12" s="329"/>
      <c r="J12" s="362"/>
      <c r="K12" s="332" t="str">
        <f>IF(ISERROR(VLOOKUP(J12,人事资料!D:AR,26,0)),"",VLOOKUP(J12,人事资料!D:AR,26,0))</f>
        <v/>
      </c>
      <c r="L12" s="333" t="str">
        <f>IF(ISERROR(VLOOKUP(J12,人事资料!D:AR,27,0)),"",VLOOKUP(J12,人事资料!D:AR,27,0))</f>
        <v/>
      </c>
      <c r="M12" s="334" t="str">
        <f t="shared" si="1"/>
        <v/>
      </c>
      <c r="N12" s="336"/>
      <c r="O12" s="336"/>
      <c r="P12" s="337"/>
      <c r="Q12" s="402"/>
      <c r="R12" s="402"/>
      <c r="S12" s="401">
        <f t="shared" si="2"/>
        <v>0</v>
      </c>
      <c r="T12" s="402"/>
      <c r="U12" s="402"/>
      <c r="V12" s="401">
        <f t="shared" si="3"/>
        <v>0</v>
      </c>
      <c r="W12" s="402"/>
      <c r="X12" s="402"/>
      <c r="Y12" s="401">
        <f t="shared" si="4"/>
        <v>0</v>
      </c>
      <c r="Z12" s="402"/>
      <c r="AA12" s="402"/>
      <c r="AB12" s="401">
        <f>Z12*AA12</f>
        <v>0</v>
      </c>
      <c r="AC12" s="402"/>
      <c r="AD12" s="402"/>
      <c r="AE12" s="401">
        <f t="shared" si="6"/>
        <v>0</v>
      </c>
      <c r="AF12" s="402"/>
      <c r="AG12" s="402"/>
      <c r="AH12" s="401">
        <f t="shared" si="7"/>
        <v>0</v>
      </c>
      <c r="AI12" s="403"/>
      <c r="AJ12" s="404"/>
      <c r="AK12" s="401">
        <f t="shared" si="8"/>
        <v>0</v>
      </c>
      <c r="AL12" s="402"/>
      <c r="AM12" s="402"/>
      <c r="AN12" s="401">
        <f t="shared" si="9"/>
        <v>0</v>
      </c>
      <c r="AO12" s="405">
        <f t="shared" si="10"/>
        <v>0</v>
      </c>
      <c r="AP12" s="346"/>
      <c r="AQ12" s="346"/>
      <c r="AR12" s="347"/>
      <c r="AS12" s="347"/>
      <c r="AT12" s="327"/>
      <c r="AU12" s="346"/>
      <c r="AV12" s="346"/>
      <c r="AW12" s="346"/>
      <c r="AX12" s="346"/>
      <c r="AY12" s="346"/>
      <c r="AZ12" s="346"/>
      <c r="BA12" s="348">
        <f t="shared" si="11"/>
        <v>0</v>
      </c>
      <c r="BB12" s="350"/>
      <c r="BC12" s="350"/>
      <c r="BD12" s="350"/>
      <c r="BE12" s="350"/>
      <c r="BF12" s="348">
        <f t="shared" si="12"/>
        <v>0</v>
      </c>
      <c r="BG12" s="348">
        <f t="shared" si="13"/>
        <v>0</v>
      </c>
      <c r="BH12" s="357"/>
      <c r="BI12" s="359"/>
      <c r="BJ12" s="352">
        <f>IF(G12="外教",ROUND(MAX((BG12-BH12-BI12-4800)*{0.03,0.1,0.2,0.25,0.3,0.35,0.45}-{0,105,555,1005,2755,5505,13505},0),2),ROUND(MAX((BG12-BH12-BI12-3500)*{0.03,0.1,0.2,0.25,0.3,0.35,0.45}-{0,105,555,1005,2755,5505,13505},0),2))</f>
        <v>0</v>
      </c>
      <c r="BK12" s="315">
        <f t="shared" si="14"/>
        <v>0</v>
      </c>
      <c r="BL12" s="349"/>
      <c r="BO12" s="174">
        <f t="shared" si="0"/>
        <v>0</v>
      </c>
      <c r="BP12" s="353" t="str">
        <f t="shared" si="15"/>
        <v/>
      </c>
    </row>
    <row r="13" spans="1:80" ht="15" customHeight="1">
      <c r="A13" s="327">
        <v>7</v>
      </c>
      <c r="B13" s="329" t="str">
        <f t="shared" si="16"/>
        <v/>
      </c>
      <c r="C13" s="329" t="str">
        <f t="shared" si="17"/>
        <v/>
      </c>
      <c r="D13" s="329" t="str">
        <f t="shared" si="18"/>
        <v/>
      </c>
      <c r="E13" s="329"/>
      <c r="F13" s="361"/>
      <c r="G13" s="329"/>
      <c r="H13" s="329"/>
      <c r="I13" s="329"/>
      <c r="J13" s="363"/>
      <c r="K13" s="332" t="str">
        <f>IF(ISERROR(VLOOKUP(J13,人事资料!D:AR,26,0)),"",VLOOKUP(J13,人事资料!D:AR,26,0))</f>
        <v/>
      </c>
      <c r="L13" s="333" t="str">
        <f>IF(ISERROR(VLOOKUP(J13,人事资料!D:AR,27,0)),"",VLOOKUP(J13,人事资料!D:AR,27,0))</f>
        <v/>
      </c>
      <c r="M13" s="334" t="str">
        <f t="shared" si="1"/>
        <v/>
      </c>
      <c r="N13" s="336"/>
      <c r="O13" s="336"/>
      <c r="P13" s="337"/>
      <c r="Q13" s="402"/>
      <c r="R13" s="402"/>
      <c r="S13" s="401">
        <f t="shared" si="2"/>
        <v>0</v>
      </c>
      <c r="T13" s="402"/>
      <c r="U13" s="402"/>
      <c r="V13" s="401">
        <f t="shared" si="3"/>
        <v>0</v>
      </c>
      <c r="W13" s="402"/>
      <c r="X13" s="402"/>
      <c r="Y13" s="401">
        <f t="shared" si="4"/>
        <v>0</v>
      </c>
      <c r="Z13" s="402"/>
      <c r="AA13" s="402"/>
      <c r="AB13" s="401">
        <f t="shared" si="5"/>
        <v>0</v>
      </c>
      <c r="AC13" s="402"/>
      <c r="AD13" s="402"/>
      <c r="AE13" s="401">
        <f t="shared" si="6"/>
        <v>0</v>
      </c>
      <c r="AF13" s="402"/>
      <c r="AG13" s="402"/>
      <c r="AH13" s="401">
        <f t="shared" si="7"/>
        <v>0</v>
      </c>
      <c r="AI13" s="403"/>
      <c r="AJ13" s="404"/>
      <c r="AK13" s="401">
        <f t="shared" si="8"/>
        <v>0</v>
      </c>
      <c r="AL13" s="402"/>
      <c r="AM13" s="402"/>
      <c r="AN13" s="401">
        <f t="shared" si="9"/>
        <v>0</v>
      </c>
      <c r="AO13" s="405">
        <f t="shared" si="10"/>
        <v>0</v>
      </c>
      <c r="AP13" s="346"/>
      <c r="AQ13" s="346"/>
      <c r="AR13" s="347"/>
      <c r="AS13" s="347"/>
      <c r="AT13" s="327"/>
      <c r="AU13" s="346"/>
      <c r="AV13" s="346"/>
      <c r="AW13" s="346"/>
      <c r="AX13" s="346"/>
      <c r="AY13" s="346"/>
      <c r="AZ13" s="346"/>
      <c r="BA13" s="348">
        <f t="shared" si="11"/>
        <v>0</v>
      </c>
      <c r="BB13" s="350"/>
      <c r="BC13" s="350"/>
      <c r="BD13" s="350"/>
      <c r="BE13" s="350"/>
      <c r="BF13" s="348">
        <f t="shared" si="12"/>
        <v>0</v>
      </c>
      <c r="BG13" s="348">
        <f t="shared" si="13"/>
        <v>0</v>
      </c>
      <c r="BH13" s="357"/>
      <c r="BI13" s="359"/>
      <c r="BJ13" s="352">
        <f>IF(G13="外教",ROUND(MAX((BG13-BH13-BI13-4800)*{0.03,0.1,0.2,0.25,0.3,0.35,0.45}-{0,105,555,1005,2755,5505,13505},0),2),ROUND(MAX((BG13-BH13-BI13-3500)*{0.03,0.1,0.2,0.25,0.3,0.35,0.45}-{0,105,555,1005,2755,5505,13505},0),2))</f>
        <v>0</v>
      </c>
      <c r="BK13" s="315">
        <f t="shared" si="14"/>
        <v>0</v>
      </c>
      <c r="BL13" s="349"/>
      <c r="BO13" s="174">
        <f t="shared" si="0"/>
        <v>0</v>
      </c>
      <c r="BP13" s="353" t="str">
        <f t="shared" si="15"/>
        <v/>
      </c>
    </row>
    <row r="14" spans="1:80" ht="15" customHeight="1">
      <c r="A14" s="327">
        <v>8</v>
      </c>
      <c r="B14" s="329" t="str">
        <f t="shared" si="16"/>
        <v/>
      </c>
      <c r="C14" s="329" t="str">
        <f t="shared" si="17"/>
        <v/>
      </c>
      <c r="D14" s="329" t="str">
        <f t="shared" si="18"/>
        <v/>
      </c>
      <c r="E14" s="329"/>
      <c r="F14" s="361"/>
      <c r="G14" s="329"/>
      <c r="H14" s="329"/>
      <c r="I14" s="329"/>
      <c r="J14" s="363"/>
      <c r="K14" s="332" t="str">
        <f>IF(ISERROR(VLOOKUP(J14,人事资料!D:AR,26,0)),"",VLOOKUP(J14,人事资料!D:AR,26,0))</f>
        <v/>
      </c>
      <c r="L14" s="333" t="str">
        <f>IF(ISERROR(VLOOKUP(J14,人事资料!D:AR,27,0)),"",VLOOKUP(J14,人事资料!D:AR,27,0))</f>
        <v/>
      </c>
      <c r="M14" s="334" t="str">
        <f t="shared" si="1"/>
        <v/>
      </c>
      <c r="N14" s="336"/>
      <c r="O14" s="336"/>
      <c r="P14" s="337"/>
      <c r="Q14" s="402"/>
      <c r="R14" s="402"/>
      <c r="S14" s="401">
        <f t="shared" si="2"/>
        <v>0</v>
      </c>
      <c r="T14" s="402"/>
      <c r="U14" s="402"/>
      <c r="V14" s="401">
        <f t="shared" si="3"/>
        <v>0</v>
      </c>
      <c r="W14" s="402"/>
      <c r="X14" s="402"/>
      <c r="Y14" s="401">
        <f t="shared" si="4"/>
        <v>0</v>
      </c>
      <c r="Z14" s="402"/>
      <c r="AA14" s="402"/>
      <c r="AB14" s="401">
        <f t="shared" si="5"/>
        <v>0</v>
      </c>
      <c r="AC14" s="402"/>
      <c r="AD14" s="402"/>
      <c r="AE14" s="401">
        <f t="shared" si="6"/>
        <v>0</v>
      </c>
      <c r="AF14" s="402"/>
      <c r="AG14" s="402"/>
      <c r="AH14" s="401">
        <f t="shared" si="7"/>
        <v>0</v>
      </c>
      <c r="AI14" s="403"/>
      <c r="AJ14" s="404"/>
      <c r="AK14" s="401">
        <f t="shared" si="8"/>
        <v>0</v>
      </c>
      <c r="AL14" s="402"/>
      <c r="AM14" s="402"/>
      <c r="AN14" s="401">
        <f t="shared" si="9"/>
        <v>0</v>
      </c>
      <c r="AO14" s="405">
        <f t="shared" si="10"/>
        <v>0</v>
      </c>
      <c r="AP14" s="346"/>
      <c r="AQ14" s="346"/>
      <c r="AR14" s="347"/>
      <c r="AS14" s="347"/>
      <c r="AT14" s="327"/>
      <c r="AU14" s="346"/>
      <c r="AV14" s="346"/>
      <c r="AW14" s="346"/>
      <c r="AX14" s="346"/>
      <c r="AY14" s="346"/>
      <c r="AZ14" s="346"/>
      <c r="BA14" s="348">
        <f t="shared" si="11"/>
        <v>0</v>
      </c>
      <c r="BB14" s="350"/>
      <c r="BC14" s="350"/>
      <c r="BD14" s="350"/>
      <c r="BE14" s="350"/>
      <c r="BF14" s="348">
        <f t="shared" si="12"/>
        <v>0</v>
      </c>
      <c r="BG14" s="348">
        <f t="shared" si="13"/>
        <v>0</v>
      </c>
      <c r="BH14" s="357"/>
      <c r="BI14" s="359"/>
      <c r="BJ14" s="352">
        <f>IF(G14="外教",ROUND(MAX((BG14-BH14-BI14-4800)*{0.03,0.1,0.2,0.25,0.3,0.35,0.45}-{0,105,555,1005,2755,5505,13505},0),2),ROUND(MAX((BG14-BH14-BI14-3500)*{0.03,0.1,0.2,0.25,0.3,0.35,0.45}-{0,105,555,1005,2755,5505,13505},0),2))</f>
        <v>0</v>
      </c>
      <c r="BK14" s="315">
        <f t="shared" si="14"/>
        <v>0</v>
      </c>
      <c r="BL14" s="349"/>
      <c r="BO14" s="174">
        <f t="shared" si="0"/>
        <v>0</v>
      </c>
      <c r="BP14" s="353" t="str">
        <f t="shared" si="15"/>
        <v/>
      </c>
    </row>
    <row r="15" spans="1:80" ht="15" customHeight="1">
      <c r="A15" s="327">
        <v>9</v>
      </c>
      <c r="B15" s="329" t="str">
        <f t="shared" si="16"/>
        <v/>
      </c>
      <c r="C15" s="329" t="str">
        <f t="shared" si="17"/>
        <v/>
      </c>
      <c r="D15" s="329" t="str">
        <f t="shared" si="18"/>
        <v/>
      </c>
      <c r="E15" s="329"/>
      <c r="F15" s="361"/>
      <c r="G15" s="329"/>
      <c r="H15" s="329"/>
      <c r="I15" s="329"/>
      <c r="J15" s="363"/>
      <c r="K15" s="332" t="str">
        <f>IF(ISERROR(VLOOKUP(J15,人事资料!D:AR,26,0)),"",VLOOKUP(J15,人事资料!D:AR,26,0))</f>
        <v/>
      </c>
      <c r="L15" s="333" t="str">
        <f>IF(ISERROR(VLOOKUP(J15,人事资料!D:AR,27,0)),"",VLOOKUP(J15,人事资料!D:AR,27,0))</f>
        <v/>
      </c>
      <c r="M15" s="334" t="str">
        <f t="shared" si="1"/>
        <v/>
      </c>
      <c r="N15" s="336"/>
      <c r="O15" s="336"/>
      <c r="P15" s="337"/>
      <c r="Q15" s="402"/>
      <c r="R15" s="402"/>
      <c r="S15" s="401">
        <f t="shared" si="2"/>
        <v>0</v>
      </c>
      <c r="T15" s="402"/>
      <c r="U15" s="402"/>
      <c r="V15" s="401">
        <f t="shared" si="3"/>
        <v>0</v>
      </c>
      <c r="W15" s="402"/>
      <c r="X15" s="402"/>
      <c r="Y15" s="401">
        <f t="shared" si="4"/>
        <v>0</v>
      </c>
      <c r="Z15" s="402"/>
      <c r="AA15" s="402"/>
      <c r="AB15" s="401">
        <f t="shared" si="5"/>
        <v>0</v>
      </c>
      <c r="AC15" s="402"/>
      <c r="AD15" s="402"/>
      <c r="AE15" s="401">
        <f t="shared" si="6"/>
        <v>0</v>
      </c>
      <c r="AF15" s="402"/>
      <c r="AG15" s="402"/>
      <c r="AH15" s="401">
        <f t="shared" si="7"/>
        <v>0</v>
      </c>
      <c r="AI15" s="403"/>
      <c r="AJ15" s="404"/>
      <c r="AK15" s="401">
        <f t="shared" si="8"/>
        <v>0</v>
      </c>
      <c r="AL15" s="402"/>
      <c r="AM15" s="402"/>
      <c r="AN15" s="401">
        <f t="shared" si="9"/>
        <v>0</v>
      </c>
      <c r="AO15" s="405">
        <f t="shared" si="10"/>
        <v>0</v>
      </c>
      <c r="AP15" s="346"/>
      <c r="AQ15" s="346"/>
      <c r="AR15" s="347"/>
      <c r="AS15" s="347"/>
      <c r="AT15" s="327"/>
      <c r="AU15" s="346"/>
      <c r="AV15" s="346"/>
      <c r="AW15" s="346"/>
      <c r="AX15" s="346"/>
      <c r="AY15" s="346"/>
      <c r="AZ15" s="346"/>
      <c r="BA15" s="348">
        <f t="shared" si="11"/>
        <v>0</v>
      </c>
      <c r="BB15" s="350"/>
      <c r="BC15" s="350"/>
      <c r="BD15" s="350"/>
      <c r="BE15" s="350"/>
      <c r="BF15" s="348">
        <f t="shared" si="12"/>
        <v>0</v>
      </c>
      <c r="BG15" s="348">
        <f t="shared" si="13"/>
        <v>0</v>
      </c>
      <c r="BH15" s="357"/>
      <c r="BI15" s="359"/>
      <c r="BJ15" s="352">
        <f>IF(G15="外教",ROUND(MAX((BG15-BH15-BI15-4800)*{0.03,0.1,0.2,0.25,0.3,0.35,0.45}-{0,105,555,1005,2755,5505,13505},0),2),ROUND(MAX((BG15-BH15-BI15-3500)*{0.03,0.1,0.2,0.25,0.3,0.35,0.45}-{0,105,555,1005,2755,5505,13505},0),2))</f>
        <v>0</v>
      </c>
      <c r="BK15" s="315">
        <f t="shared" si="14"/>
        <v>0</v>
      </c>
      <c r="BL15" s="349"/>
      <c r="BO15" s="174">
        <f t="shared" si="0"/>
        <v>0</v>
      </c>
      <c r="BP15" s="353" t="str">
        <f t="shared" si="15"/>
        <v/>
      </c>
    </row>
    <row r="16" spans="1:80" ht="15" customHeight="1">
      <c r="A16" s="327">
        <v>10</v>
      </c>
      <c r="B16" s="329" t="str">
        <f t="shared" si="16"/>
        <v/>
      </c>
      <c r="C16" s="329" t="str">
        <f t="shared" si="17"/>
        <v/>
      </c>
      <c r="D16" s="329" t="str">
        <f t="shared" si="18"/>
        <v/>
      </c>
      <c r="E16" s="329"/>
      <c r="F16" s="361"/>
      <c r="G16" s="329"/>
      <c r="H16" s="329"/>
      <c r="I16" s="329"/>
      <c r="J16" s="363"/>
      <c r="K16" s="332" t="str">
        <f>IF(ISERROR(VLOOKUP(J16,人事资料!D:AR,26,0)),"",VLOOKUP(J16,人事资料!D:AR,26,0))</f>
        <v/>
      </c>
      <c r="L16" s="333" t="str">
        <f>IF(ISERROR(VLOOKUP(J16,人事资料!D:AR,27,0)),"",VLOOKUP(J16,人事资料!D:AR,27,0))</f>
        <v/>
      </c>
      <c r="M16" s="334" t="str">
        <f t="shared" si="1"/>
        <v/>
      </c>
      <c r="N16" s="336"/>
      <c r="O16" s="336"/>
      <c r="P16" s="337"/>
      <c r="Q16" s="402"/>
      <c r="R16" s="402"/>
      <c r="S16" s="401">
        <f t="shared" si="2"/>
        <v>0</v>
      </c>
      <c r="T16" s="402"/>
      <c r="U16" s="402"/>
      <c r="V16" s="401">
        <f t="shared" si="3"/>
        <v>0</v>
      </c>
      <c r="W16" s="402"/>
      <c r="X16" s="402"/>
      <c r="Y16" s="401">
        <f t="shared" si="4"/>
        <v>0</v>
      </c>
      <c r="Z16" s="402"/>
      <c r="AA16" s="402"/>
      <c r="AB16" s="401">
        <f t="shared" si="5"/>
        <v>0</v>
      </c>
      <c r="AC16" s="402"/>
      <c r="AD16" s="402"/>
      <c r="AE16" s="401">
        <f t="shared" si="6"/>
        <v>0</v>
      </c>
      <c r="AF16" s="402"/>
      <c r="AG16" s="402"/>
      <c r="AH16" s="401">
        <f t="shared" si="7"/>
        <v>0</v>
      </c>
      <c r="AI16" s="403"/>
      <c r="AJ16" s="404"/>
      <c r="AK16" s="401">
        <f t="shared" si="8"/>
        <v>0</v>
      </c>
      <c r="AL16" s="402"/>
      <c r="AM16" s="402"/>
      <c r="AN16" s="401">
        <f t="shared" si="9"/>
        <v>0</v>
      </c>
      <c r="AO16" s="405">
        <f t="shared" si="10"/>
        <v>0</v>
      </c>
      <c r="AP16" s="346"/>
      <c r="AQ16" s="346"/>
      <c r="AR16" s="347"/>
      <c r="AS16" s="347"/>
      <c r="AT16" s="327"/>
      <c r="AU16" s="346"/>
      <c r="AV16" s="346"/>
      <c r="AW16" s="346"/>
      <c r="AX16" s="346"/>
      <c r="AY16" s="346"/>
      <c r="AZ16" s="346"/>
      <c r="BA16" s="348">
        <f t="shared" si="11"/>
        <v>0</v>
      </c>
      <c r="BB16" s="350"/>
      <c r="BC16" s="350"/>
      <c r="BD16" s="350"/>
      <c r="BE16" s="350"/>
      <c r="BF16" s="348">
        <f t="shared" si="12"/>
        <v>0</v>
      </c>
      <c r="BG16" s="348">
        <f t="shared" si="13"/>
        <v>0</v>
      </c>
      <c r="BH16" s="357"/>
      <c r="BI16" s="359"/>
      <c r="BJ16" s="352">
        <f>IF(G16="外教",ROUND(MAX((BG16-BH16-BI16-4800)*{0.03,0.1,0.2,0.25,0.3,0.35,0.45}-{0,105,555,1005,2755,5505,13505},0),2),ROUND(MAX((BG16-BH16-BI16-3500)*{0.03,0.1,0.2,0.25,0.3,0.35,0.45}-{0,105,555,1005,2755,5505,13505},0),2))</f>
        <v>0</v>
      </c>
      <c r="BK16" s="315">
        <f t="shared" si="14"/>
        <v>0</v>
      </c>
      <c r="BL16" s="349"/>
      <c r="BO16" s="174">
        <f t="shared" si="0"/>
        <v>0</v>
      </c>
      <c r="BP16" s="353" t="str">
        <f t="shared" si="15"/>
        <v/>
      </c>
    </row>
    <row r="17" spans="1:80" ht="15" customHeight="1">
      <c r="A17" s="327">
        <v>11</v>
      </c>
      <c r="B17" s="329" t="str">
        <f t="shared" si="16"/>
        <v/>
      </c>
      <c r="C17" s="329" t="str">
        <f t="shared" si="17"/>
        <v/>
      </c>
      <c r="D17" s="329" t="str">
        <f t="shared" si="18"/>
        <v/>
      </c>
      <c r="E17" s="329"/>
      <c r="F17" s="361"/>
      <c r="G17" s="329"/>
      <c r="H17" s="329"/>
      <c r="I17" s="329"/>
      <c r="J17" s="363"/>
      <c r="K17" s="332" t="str">
        <f>IF(ISERROR(VLOOKUP(J17,人事资料!D:AR,26,0)),"",VLOOKUP(J17,人事资料!D:AR,26,0))</f>
        <v/>
      </c>
      <c r="L17" s="333" t="str">
        <f>IF(ISERROR(VLOOKUP(J17,人事资料!D:AR,27,0)),"",VLOOKUP(J17,人事资料!D:AR,27,0))</f>
        <v/>
      </c>
      <c r="M17" s="334" t="str">
        <f t="shared" si="1"/>
        <v/>
      </c>
      <c r="N17" s="336"/>
      <c r="O17" s="336"/>
      <c r="P17" s="337"/>
      <c r="Q17" s="402"/>
      <c r="R17" s="402"/>
      <c r="S17" s="401">
        <f t="shared" si="2"/>
        <v>0</v>
      </c>
      <c r="T17" s="402"/>
      <c r="U17" s="402"/>
      <c r="V17" s="401">
        <f t="shared" si="3"/>
        <v>0</v>
      </c>
      <c r="W17" s="402"/>
      <c r="X17" s="402"/>
      <c r="Y17" s="401">
        <f t="shared" si="4"/>
        <v>0</v>
      </c>
      <c r="Z17" s="402"/>
      <c r="AA17" s="402"/>
      <c r="AB17" s="401">
        <f t="shared" si="5"/>
        <v>0</v>
      </c>
      <c r="AC17" s="402"/>
      <c r="AD17" s="402"/>
      <c r="AE17" s="401">
        <f t="shared" si="6"/>
        <v>0</v>
      </c>
      <c r="AF17" s="402"/>
      <c r="AG17" s="402"/>
      <c r="AH17" s="401">
        <f t="shared" si="7"/>
        <v>0</v>
      </c>
      <c r="AI17" s="403"/>
      <c r="AJ17" s="404"/>
      <c r="AK17" s="401">
        <f t="shared" si="8"/>
        <v>0</v>
      </c>
      <c r="AL17" s="402"/>
      <c r="AM17" s="402"/>
      <c r="AN17" s="401">
        <f t="shared" si="9"/>
        <v>0</v>
      </c>
      <c r="AO17" s="405">
        <f t="shared" si="10"/>
        <v>0</v>
      </c>
      <c r="AP17" s="346"/>
      <c r="AQ17" s="346"/>
      <c r="AR17" s="347"/>
      <c r="AS17" s="347"/>
      <c r="AT17" s="327"/>
      <c r="AU17" s="346"/>
      <c r="AV17" s="346"/>
      <c r="AW17" s="346"/>
      <c r="AX17" s="346"/>
      <c r="AY17" s="346"/>
      <c r="AZ17" s="346"/>
      <c r="BA17" s="348">
        <f t="shared" si="11"/>
        <v>0</v>
      </c>
      <c r="BB17" s="350"/>
      <c r="BC17" s="350"/>
      <c r="BD17" s="350"/>
      <c r="BE17" s="350"/>
      <c r="BF17" s="348">
        <f t="shared" si="12"/>
        <v>0</v>
      </c>
      <c r="BG17" s="348">
        <f t="shared" si="13"/>
        <v>0</v>
      </c>
      <c r="BH17" s="357"/>
      <c r="BI17" s="359"/>
      <c r="BJ17" s="352">
        <f>IF(G17="外教",ROUND(MAX((BG17-BH17-BI17-4800)*{0.03,0.1,0.2,0.25,0.3,0.35,0.45}-{0,105,555,1005,2755,5505,13505},0),2),ROUND(MAX((BG17-BH17-BI17-3500)*{0.03,0.1,0.2,0.25,0.3,0.35,0.45}-{0,105,555,1005,2755,5505,13505},0),2))</f>
        <v>0</v>
      </c>
      <c r="BK17" s="315">
        <f t="shared" si="14"/>
        <v>0</v>
      </c>
      <c r="BL17" s="349"/>
      <c r="BO17" s="174">
        <f t="shared" si="0"/>
        <v>0</v>
      </c>
      <c r="BP17" s="353" t="str">
        <f t="shared" si="15"/>
        <v/>
      </c>
    </row>
    <row r="18" spans="1:80" ht="15" customHeight="1">
      <c r="A18" s="327">
        <v>12</v>
      </c>
      <c r="B18" s="329" t="str">
        <f t="shared" si="16"/>
        <v/>
      </c>
      <c r="C18" s="329" t="str">
        <f t="shared" si="17"/>
        <v/>
      </c>
      <c r="D18" s="329" t="str">
        <f t="shared" si="18"/>
        <v/>
      </c>
      <c r="E18" s="329"/>
      <c r="F18" s="361"/>
      <c r="G18" s="329"/>
      <c r="H18" s="329"/>
      <c r="I18" s="329"/>
      <c r="J18" s="363"/>
      <c r="K18" s="332" t="str">
        <f>IF(ISERROR(VLOOKUP(J18,人事资料!D:AR,26,0)),"",VLOOKUP(J18,人事资料!D:AR,26,0))</f>
        <v/>
      </c>
      <c r="L18" s="333" t="str">
        <f>IF(ISERROR(VLOOKUP(J18,人事资料!D:AR,27,0)),"",VLOOKUP(J18,人事资料!D:AR,27,0))</f>
        <v/>
      </c>
      <c r="M18" s="334" t="str">
        <f t="shared" si="1"/>
        <v/>
      </c>
      <c r="N18" s="336"/>
      <c r="O18" s="336"/>
      <c r="P18" s="337"/>
      <c r="Q18" s="402"/>
      <c r="R18" s="402"/>
      <c r="S18" s="401">
        <f t="shared" si="2"/>
        <v>0</v>
      </c>
      <c r="T18" s="402"/>
      <c r="U18" s="402"/>
      <c r="V18" s="401">
        <f t="shared" si="3"/>
        <v>0</v>
      </c>
      <c r="W18" s="402"/>
      <c r="X18" s="402"/>
      <c r="Y18" s="401">
        <f t="shared" si="4"/>
        <v>0</v>
      </c>
      <c r="Z18" s="402"/>
      <c r="AA18" s="402"/>
      <c r="AB18" s="401">
        <f t="shared" si="5"/>
        <v>0</v>
      </c>
      <c r="AC18" s="402"/>
      <c r="AD18" s="402"/>
      <c r="AE18" s="401">
        <f t="shared" si="6"/>
        <v>0</v>
      </c>
      <c r="AF18" s="402"/>
      <c r="AG18" s="402"/>
      <c r="AH18" s="401">
        <f t="shared" si="7"/>
        <v>0</v>
      </c>
      <c r="AI18" s="403"/>
      <c r="AJ18" s="404"/>
      <c r="AK18" s="401">
        <f t="shared" si="8"/>
        <v>0</v>
      </c>
      <c r="AL18" s="402"/>
      <c r="AM18" s="402"/>
      <c r="AN18" s="401">
        <f t="shared" si="9"/>
        <v>0</v>
      </c>
      <c r="AO18" s="405">
        <f t="shared" si="10"/>
        <v>0</v>
      </c>
      <c r="AP18" s="346"/>
      <c r="AQ18" s="346"/>
      <c r="AR18" s="347"/>
      <c r="AS18" s="347"/>
      <c r="AT18" s="327"/>
      <c r="AU18" s="346"/>
      <c r="AV18" s="346"/>
      <c r="AW18" s="346"/>
      <c r="AX18" s="346"/>
      <c r="AY18" s="346"/>
      <c r="AZ18" s="346"/>
      <c r="BA18" s="348">
        <f t="shared" si="11"/>
        <v>0</v>
      </c>
      <c r="BB18" s="350"/>
      <c r="BC18" s="350"/>
      <c r="BD18" s="350"/>
      <c r="BE18" s="350"/>
      <c r="BF18" s="348">
        <f t="shared" si="12"/>
        <v>0</v>
      </c>
      <c r="BG18" s="348">
        <f t="shared" si="13"/>
        <v>0</v>
      </c>
      <c r="BH18" s="357"/>
      <c r="BI18" s="359"/>
      <c r="BJ18" s="352">
        <f>IF(G18="外教",ROUND(MAX((BG18-BH18-BI18-4800)*{0.03,0.1,0.2,0.25,0.3,0.35,0.45}-{0,105,555,1005,2755,5505,13505},0),2),ROUND(MAX((BG18-BH18-BI18-3500)*{0.03,0.1,0.2,0.25,0.3,0.35,0.45}-{0,105,555,1005,2755,5505,13505},0),2))</f>
        <v>0</v>
      </c>
      <c r="BK18" s="315">
        <f t="shared" si="14"/>
        <v>0</v>
      </c>
      <c r="BL18" s="349"/>
      <c r="BO18" s="174">
        <f t="shared" si="0"/>
        <v>0</v>
      </c>
      <c r="BP18" s="353" t="str">
        <f t="shared" si="15"/>
        <v/>
      </c>
    </row>
    <row r="19" spans="1:80" ht="15" customHeight="1">
      <c r="A19" s="327">
        <v>13</v>
      </c>
      <c r="B19" s="329" t="str">
        <f t="shared" si="16"/>
        <v/>
      </c>
      <c r="C19" s="329" t="str">
        <f t="shared" si="17"/>
        <v/>
      </c>
      <c r="D19" s="329" t="str">
        <f t="shared" si="18"/>
        <v/>
      </c>
      <c r="E19" s="329"/>
      <c r="F19" s="330"/>
      <c r="G19" s="329"/>
      <c r="H19" s="329"/>
      <c r="I19" s="329"/>
      <c r="J19" s="363"/>
      <c r="K19" s="332" t="str">
        <f>IF(ISERROR(VLOOKUP(J19,人事资料!D:AR,26,0)),"",VLOOKUP(J19,人事资料!D:AR,26,0))</f>
        <v/>
      </c>
      <c r="L19" s="333" t="str">
        <f>IF(ISERROR(VLOOKUP(J19,人事资料!D:AR,27,0)),"",VLOOKUP(J19,人事资料!D:AR,27,0))</f>
        <v/>
      </c>
      <c r="M19" s="334" t="str">
        <f t="shared" si="1"/>
        <v/>
      </c>
      <c r="N19" s="336"/>
      <c r="O19" s="336"/>
      <c r="P19" s="337"/>
      <c r="Q19" s="402"/>
      <c r="R19" s="402"/>
      <c r="S19" s="401">
        <f t="shared" si="2"/>
        <v>0</v>
      </c>
      <c r="T19" s="402"/>
      <c r="U19" s="402"/>
      <c r="V19" s="401">
        <f t="shared" si="3"/>
        <v>0</v>
      </c>
      <c r="W19" s="402"/>
      <c r="X19" s="402"/>
      <c r="Y19" s="401">
        <f t="shared" si="4"/>
        <v>0</v>
      </c>
      <c r="Z19" s="402"/>
      <c r="AA19" s="402"/>
      <c r="AB19" s="401">
        <f t="shared" si="5"/>
        <v>0</v>
      </c>
      <c r="AC19" s="402"/>
      <c r="AD19" s="402"/>
      <c r="AE19" s="401">
        <f t="shared" si="6"/>
        <v>0</v>
      </c>
      <c r="AF19" s="402"/>
      <c r="AG19" s="402"/>
      <c r="AH19" s="401">
        <f t="shared" si="7"/>
        <v>0</v>
      </c>
      <c r="AI19" s="403"/>
      <c r="AJ19" s="404"/>
      <c r="AK19" s="401">
        <f t="shared" si="8"/>
        <v>0</v>
      </c>
      <c r="AL19" s="402"/>
      <c r="AM19" s="402"/>
      <c r="AN19" s="401">
        <f t="shared" si="9"/>
        <v>0</v>
      </c>
      <c r="AO19" s="405">
        <f t="shared" si="10"/>
        <v>0</v>
      </c>
      <c r="AP19" s="346"/>
      <c r="AQ19" s="346"/>
      <c r="AR19" s="347"/>
      <c r="AS19" s="347"/>
      <c r="AT19" s="327"/>
      <c r="AU19" s="346"/>
      <c r="AV19" s="346"/>
      <c r="AW19" s="346"/>
      <c r="AX19" s="346"/>
      <c r="AY19" s="346"/>
      <c r="AZ19" s="346"/>
      <c r="BA19" s="348">
        <f t="shared" si="11"/>
        <v>0</v>
      </c>
      <c r="BB19" s="350"/>
      <c r="BC19" s="350"/>
      <c r="BD19" s="350"/>
      <c r="BE19" s="350"/>
      <c r="BF19" s="348">
        <f t="shared" si="12"/>
        <v>0</v>
      </c>
      <c r="BG19" s="348">
        <f t="shared" si="13"/>
        <v>0</v>
      </c>
      <c r="BH19" s="357"/>
      <c r="BI19" s="359"/>
      <c r="BJ19" s="352">
        <f>IF(G19="外教",ROUND(MAX((BG19-BH19-BI19-4800)*{0.03,0.1,0.2,0.25,0.3,0.35,0.45}-{0,105,555,1005,2755,5505,13505},0),2),ROUND(MAX((BG19-BH19-BI19-3500)*{0.03,0.1,0.2,0.25,0.3,0.35,0.45}-{0,105,555,1005,2755,5505,13505},0),2))</f>
        <v>0</v>
      </c>
      <c r="BK19" s="315">
        <f t="shared" si="14"/>
        <v>0</v>
      </c>
      <c r="BL19" s="349"/>
      <c r="BO19" s="174">
        <f t="shared" si="0"/>
        <v>0</v>
      </c>
      <c r="BP19" s="353" t="str">
        <f t="shared" si="15"/>
        <v/>
      </c>
    </row>
    <row r="20" spans="1:80" ht="15" customHeight="1">
      <c r="A20" s="327">
        <v>14</v>
      </c>
      <c r="B20" s="329" t="str">
        <f t="shared" si="16"/>
        <v/>
      </c>
      <c r="C20" s="329" t="str">
        <f t="shared" si="17"/>
        <v/>
      </c>
      <c r="D20" s="329" t="str">
        <f t="shared" si="18"/>
        <v/>
      </c>
      <c r="E20" s="329"/>
      <c r="F20" s="330"/>
      <c r="G20" s="329"/>
      <c r="H20" s="329"/>
      <c r="I20" s="329"/>
      <c r="J20" s="363"/>
      <c r="K20" s="332" t="str">
        <f>IF(ISERROR(VLOOKUP(J20,人事资料!D:AR,26,0)),"",VLOOKUP(J20,人事资料!D:AR,26,0))</f>
        <v/>
      </c>
      <c r="L20" s="333" t="str">
        <f>IF(ISERROR(VLOOKUP(J20,人事资料!D:AR,27,0)),"",VLOOKUP(J20,人事资料!D:AR,27,0))</f>
        <v/>
      </c>
      <c r="M20" s="334" t="str">
        <f t="shared" si="1"/>
        <v/>
      </c>
      <c r="N20" s="336"/>
      <c r="O20" s="336"/>
      <c r="P20" s="337"/>
      <c r="Q20" s="402"/>
      <c r="R20" s="402"/>
      <c r="S20" s="401">
        <f t="shared" si="2"/>
        <v>0</v>
      </c>
      <c r="T20" s="402"/>
      <c r="U20" s="402"/>
      <c r="V20" s="401">
        <f t="shared" si="3"/>
        <v>0</v>
      </c>
      <c r="W20" s="402"/>
      <c r="X20" s="402"/>
      <c r="Y20" s="401">
        <f t="shared" si="4"/>
        <v>0</v>
      </c>
      <c r="Z20" s="402"/>
      <c r="AA20" s="402"/>
      <c r="AB20" s="401">
        <f t="shared" si="5"/>
        <v>0</v>
      </c>
      <c r="AC20" s="402"/>
      <c r="AD20" s="402"/>
      <c r="AE20" s="401">
        <f t="shared" si="6"/>
        <v>0</v>
      </c>
      <c r="AF20" s="402"/>
      <c r="AG20" s="402"/>
      <c r="AH20" s="401">
        <f t="shared" si="7"/>
        <v>0</v>
      </c>
      <c r="AI20" s="403"/>
      <c r="AJ20" s="404"/>
      <c r="AK20" s="401">
        <f t="shared" si="8"/>
        <v>0</v>
      </c>
      <c r="AL20" s="402"/>
      <c r="AM20" s="402"/>
      <c r="AN20" s="401">
        <f t="shared" si="9"/>
        <v>0</v>
      </c>
      <c r="AO20" s="405">
        <f t="shared" si="10"/>
        <v>0</v>
      </c>
      <c r="AP20" s="346"/>
      <c r="AQ20" s="346"/>
      <c r="AR20" s="347"/>
      <c r="AS20" s="347"/>
      <c r="AT20" s="327"/>
      <c r="AU20" s="346"/>
      <c r="AV20" s="346"/>
      <c r="AW20" s="346"/>
      <c r="AX20" s="346"/>
      <c r="AY20" s="346"/>
      <c r="AZ20" s="346"/>
      <c r="BA20" s="348">
        <f t="shared" si="11"/>
        <v>0</v>
      </c>
      <c r="BB20" s="350"/>
      <c r="BC20" s="350"/>
      <c r="BD20" s="350"/>
      <c r="BE20" s="350"/>
      <c r="BF20" s="348">
        <f t="shared" si="12"/>
        <v>0</v>
      </c>
      <c r="BG20" s="348">
        <f t="shared" si="13"/>
        <v>0</v>
      </c>
      <c r="BH20" s="357"/>
      <c r="BI20" s="359"/>
      <c r="BJ20" s="352">
        <f>IF(G20="外教",ROUND(MAX((BG20-BH20-BI20-4800)*{0.03,0.1,0.2,0.25,0.3,0.35,0.45}-{0,105,555,1005,2755,5505,13505},0),2),ROUND(MAX((BG20-BH20-BI20-3500)*{0.03,0.1,0.2,0.25,0.3,0.35,0.45}-{0,105,555,1005,2755,5505,13505},0),2))</f>
        <v>0</v>
      </c>
      <c r="BK20" s="315">
        <f t="shared" si="14"/>
        <v>0</v>
      </c>
      <c r="BL20" s="349"/>
      <c r="BO20" s="174">
        <f t="shared" si="0"/>
        <v>0</v>
      </c>
      <c r="BP20" s="353" t="str">
        <f t="shared" si="15"/>
        <v/>
      </c>
    </row>
    <row r="21" spans="1:80" s="170" customFormat="1" ht="23.25" customHeight="1">
      <c r="A21" s="601" t="s">
        <v>113</v>
      </c>
      <c r="B21" s="602"/>
      <c r="C21" s="602"/>
      <c r="D21" s="602"/>
      <c r="E21" s="602"/>
      <c r="F21" s="602"/>
      <c r="G21" s="602"/>
      <c r="H21" s="602"/>
      <c r="I21" s="602"/>
      <c r="J21" s="602"/>
      <c r="K21" s="602"/>
      <c r="L21" s="602"/>
      <c r="M21" s="602"/>
      <c r="N21" s="602"/>
      <c r="O21" s="602"/>
      <c r="P21" s="603"/>
      <c r="Q21" s="345">
        <f t="shared" ref="Q21:X21" si="19">SUM(Q7:Q20)</f>
        <v>870</v>
      </c>
      <c r="R21" s="345">
        <f t="shared" si="19"/>
        <v>13</v>
      </c>
      <c r="S21" s="406">
        <f t="shared" si="19"/>
        <v>4350</v>
      </c>
      <c r="T21" s="345">
        <f t="shared" si="19"/>
        <v>40</v>
      </c>
      <c r="U21" s="345">
        <f t="shared" si="19"/>
        <v>65</v>
      </c>
      <c r="V21" s="406">
        <f t="shared" si="19"/>
        <v>1000</v>
      </c>
      <c r="W21" s="345">
        <f t="shared" si="19"/>
        <v>1220.7</v>
      </c>
      <c r="X21" s="345">
        <f t="shared" si="19"/>
        <v>1.5</v>
      </c>
      <c r="Y21" s="406">
        <f t="shared" ref="Y21:AR21" si="20">SUM(Y7:Y20)</f>
        <v>610.35</v>
      </c>
      <c r="Z21" s="345">
        <f t="shared" si="20"/>
        <v>14</v>
      </c>
      <c r="AA21" s="345">
        <f t="shared" si="20"/>
        <v>100</v>
      </c>
      <c r="AB21" s="406">
        <f>SUM(AB7:AB20)</f>
        <v>700</v>
      </c>
      <c r="AC21" s="345">
        <f t="shared" si="20"/>
        <v>3</v>
      </c>
      <c r="AD21" s="345">
        <f t="shared" si="20"/>
        <v>300</v>
      </c>
      <c r="AE21" s="406">
        <f t="shared" si="20"/>
        <v>900</v>
      </c>
      <c r="AF21" s="345">
        <f t="shared" si="20"/>
        <v>36</v>
      </c>
      <c r="AG21" s="345">
        <f t="shared" si="20"/>
        <v>15</v>
      </c>
      <c r="AH21" s="345">
        <f t="shared" si="20"/>
        <v>540</v>
      </c>
      <c r="AI21" s="345">
        <f t="shared" si="20"/>
        <v>807637</v>
      </c>
      <c r="AJ21" s="407">
        <f t="shared" si="20"/>
        <v>6.0000000000000001E-3</v>
      </c>
      <c r="AK21" s="345">
        <f t="shared" si="20"/>
        <v>1615.2740000000001</v>
      </c>
      <c r="AL21" s="345">
        <f t="shared" si="20"/>
        <v>1</v>
      </c>
      <c r="AM21" s="345">
        <f t="shared" si="20"/>
        <v>200</v>
      </c>
      <c r="AN21" s="345">
        <f t="shared" si="20"/>
        <v>200</v>
      </c>
      <c r="AO21" s="345">
        <f t="shared" si="20"/>
        <v>9915.6240000000016</v>
      </c>
      <c r="AP21" s="345">
        <f t="shared" si="20"/>
        <v>6470</v>
      </c>
      <c r="AQ21" s="345">
        <f t="shared" si="20"/>
        <v>0</v>
      </c>
      <c r="AR21" s="345">
        <f t="shared" si="20"/>
        <v>0</v>
      </c>
      <c r="AS21" s="345"/>
      <c r="AT21" s="345">
        <f t="shared" ref="AT21:BK21" si="21">SUM(AT7:AT20)</f>
        <v>0</v>
      </c>
      <c r="AU21" s="345">
        <f t="shared" si="21"/>
        <v>400</v>
      </c>
      <c r="AV21" s="345">
        <f t="shared" si="21"/>
        <v>0</v>
      </c>
      <c r="AW21" s="345">
        <f t="shared" si="21"/>
        <v>0</v>
      </c>
      <c r="AX21" s="345">
        <f t="shared" si="21"/>
        <v>0</v>
      </c>
      <c r="AY21" s="345">
        <f t="shared" si="21"/>
        <v>0</v>
      </c>
      <c r="AZ21" s="345">
        <f t="shared" si="21"/>
        <v>412.7</v>
      </c>
      <c r="BA21" s="345">
        <f t="shared" si="21"/>
        <v>17198.324000000001</v>
      </c>
      <c r="BB21" s="345">
        <f t="shared" si="21"/>
        <v>0</v>
      </c>
      <c r="BC21" s="345">
        <f t="shared" si="21"/>
        <v>0</v>
      </c>
      <c r="BD21" s="345">
        <f t="shared" si="21"/>
        <v>0</v>
      </c>
      <c r="BE21" s="345">
        <f t="shared" si="21"/>
        <v>0</v>
      </c>
      <c r="BF21" s="345">
        <f t="shared" si="21"/>
        <v>0</v>
      </c>
      <c r="BG21" s="345">
        <f t="shared" si="21"/>
        <v>17198.324000000001</v>
      </c>
      <c r="BH21" s="345">
        <f t="shared" si="21"/>
        <v>950</v>
      </c>
      <c r="BI21" s="345">
        <f t="shared" si="21"/>
        <v>952.29</v>
      </c>
      <c r="BJ21" s="345">
        <f t="shared" si="21"/>
        <v>261.66000000000003</v>
      </c>
      <c r="BK21" s="345">
        <f t="shared" si="21"/>
        <v>15034.374000000002</v>
      </c>
      <c r="BL21" s="345"/>
      <c r="BM21" s="172"/>
      <c r="BN21" s="172"/>
      <c r="BO21" s="172"/>
      <c r="BP21" s="172"/>
      <c r="BQ21" s="172"/>
      <c r="BR21" s="172"/>
      <c r="BS21" s="172"/>
      <c r="BT21" s="172"/>
      <c r="BU21" s="172"/>
      <c r="BV21" s="172"/>
      <c r="BW21" s="172"/>
      <c r="BX21" s="172"/>
      <c r="BY21" s="172"/>
      <c r="BZ21" s="172"/>
      <c r="CA21" s="172"/>
      <c r="CB21" s="172"/>
    </row>
    <row r="22" spans="1:80" s="170" customFormat="1" ht="23.25" customHeight="1">
      <c r="A22" s="175"/>
      <c r="F22" s="175"/>
      <c r="G22" s="170" t="s">
        <v>114</v>
      </c>
      <c r="H22" s="604" t="s">
        <v>426</v>
      </c>
      <c r="I22" s="604"/>
      <c r="K22" s="175"/>
      <c r="L22" s="175"/>
      <c r="M22" s="218" t="s">
        <v>115</v>
      </c>
      <c r="N22" s="604"/>
      <c r="O22" s="604"/>
      <c r="P22" s="175"/>
      <c r="Q22" s="605" t="s">
        <v>116</v>
      </c>
      <c r="R22" s="605"/>
      <c r="S22" s="604"/>
      <c r="T22" s="604"/>
      <c r="AF22" s="175"/>
      <c r="AG22" s="175"/>
      <c r="AH22" s="175"/>
      <c r="AI22" s="175"/>
      <c r="AJ22" s="175"/>
      <c r="AK22" s="175"/>
      <c r="AL22" s="175"/>
      <c r="AM22" s="175"/>
      <c r="AN22" s="175"/>
      <c r="AO22" s="175"/>
      <c r="AP22" s="175"/>
      <c r="AQ22" s="175"/>
      <c r="AR22" s="175"/>
      <c r="AS22" s="175"/>
      <c r="AT22" s="175"/>
      <c r="AU22" s="175"/>
      <c r="AV22" s="175"/>
      <c r="AW22" s="175"/>
      <c r="AX22" s="175"/>
      <c r="AY22" s="175">
        <f>3*12*60.84*0.105</f>
        <v>229.97520000000003</v>
      </c>
      <c r="AZ22" s="175">
        <f>1.5*2*12*73.46*0.13</f>
        <v>343.7928</v>
      </c>
      <c r="BA22" s="175">
        <f>1.5*6*12*60.84*0.08</f>
        <v>525.6576</v>
      </c>
      <c r="BB22" s="175"/>
      <c r="BF22" s="175"/>
      <c r="BG22" s="175"/>
      <c r="BI22" s="175"/>
      <c r="BJ22" s="175"/>
      <c r="BL22" s="175"/>
      <c r="BM22" s="172"/>
      <c r="BN22" s="172"/>
      <c r="BO22" s="172"/>
      <c r="BP22" s="172"/>
      <c r="BQ22" s="172"/>
      <c r="BR22" s="172"/>
      <c r="BS22" s="172"/>
      <c r="BT22" s="172"/>
      <c r="BU22" s="172"/>
      <c r="BV22" s="172"/>
      <c r="BW22" s="172"/>
      <c r="BX22" s="172"/>
      <c r="BY22" s="172"/>
      <c r="BZ22" s="172"/>
      <c r="CA22" s="172"/>
      <c r="CB22" s="172"/>
    </row>
    <row r="23" spans="1:80" ht="23.25" customHeight="1">
      <c r="B23" s="172" t="s">
        <v>117</v>
      </c>
      <c r="C23" s="173" t="s">
        <v>118</v>
      </c>
    </row>
    <row r="24" spans="1:80" ht="23.25" customHeight="1">
      <c r="A24" s="173"/>
      <c r="C24" s="173" t="s">
        <v>119</v>
      </c>
      <c r="P24" s="219"/>
      <c r="Q24" s="219"/>
      <c r="R24" s="219"/>
    </row>
    <row r="25" spans="1:80" ht="23.25" customHeight="1">
      <c r="A25" s="173"/>
      <c r="C25" s="173" t="s">
        <v>120</v>
      </c>
      <c r="P25" s="219"/>
      <c r="Q25" s="219"/>
      <c r="R25" s="219"/>
      <c r="CB25" s="170"/>
    </row>
    <row r="26" spans="1:80" ht="23.25" customHeight="1">
      <c r="A26" s="173"/>
      <c r="C26" s="173" t="s">
        <v>121</v>
      </c>
      <c r="P26" s="219"/>
      <c r="Q26" s="219"/>
      <c r="R26" s="219"/>
      <c r="CB26" s="170"/>
    </row>
    <row r="27" spans="1:80" ht="23.25" customHeight="1">
      <c r="A27" s="173"/>
      <c r="C27" s="172" t="s">
        <v>122</v>
      </c>
      <c r="P27" s="219"/>
      <c r="Q27" s="219"/>
      <c r="R27" s="219"/>
    </row>
    <row r="28" spans="1:80" ht="23.25" customHeight="1">
      <c r="A28" s="173"/>
      <c r="C28" s="172" t="s">
        <v>123</v>
      </c>
      <c r="P28" s="219"/>
      <c r="Q28" s="219"/>
      <c r="R28" s="219"/>
    </row>
    <row r="29" spans="1:80" ht="23.25" customHeight="1">
      <c r="A29" s="173"/>
    </row>
    <row r="30" spans="1:80" s="171" customFormat="1" ht="23.25" customHeight="1">
      <c r="A30" s="198"/>
      <c r="F30" s="199"/>
      <c r="G30" s="198"/>
      <c r="H30" s="198"/>
      <c r="I30" s="198"/>
      <c r="J30" s="199"/>
      <c r="K30" s="199"/>
      <c r="L30" s="199"/>
      <c r="M30" s="220"/>
      <c r="N30" s="221"/>
      <c r="O30" s="221"/>
      <c r="P30" s="220"/>
      <c r="AF30" s="199"/>
      <c r="AG30" s="199"/>
      <c r="AH30" s="199"/>
      <c r="AI30" s="279"/>
      <c r="AJ30" s="199"/>
      <c r="AK30" s="199"/>
      <c r="AL30" s="199"/>
      <c r="AM30" s="199"/>
      <c r="AN30" s="199"/>
      <c r="AO30" s="199"/>
      <c r="AP30" s="199"/>
      <c r="AQ30" s="199"/>
      <c r="AR30" s="199"/>
      <c r="AS30" s="199"/>
      <c r="AT30" s="199"/>
      <c r="AU30" s="199"/>
      <c r="AV30" s="199"/>
      <c r="AW30" s="199"/>
      <c r="AX30" s="199"/>
      <c r="AY30" s="199"/>
      <c r="AZ30" s="199"/>
      <c r="BA30" s="199"/>
      <c r="BB30" s="199"/>
      <c r="BF30" s="199"/>
      <c r="BG30" s="199"/>
      <c r="BI30" s="279"/>
      <c r="BJ30" s="279"/>
      <c r="BL30" s="199"/>
      <c r="BM30" s="172"/>
      <c r="BN30" s="172"/>
      <c r="BO30" s="172"/>
      <c r="BP30" s="172"/>
      <c r="BQ30" s="172"/>
      <c r="BR30" s="172"/>
      <c r="BS30" s="172"/>
      <c r="BT30" s="172"/>
      <c r="BU30" s="172"/>
      <c r="BV30" s="172"/>
      <c r="BW30" s="172"/>
      <c r="BX30" s="172"/>
      <c r="BY30" s="172"/>
      <c r="BZ30" s="172"/>
      <c r="CA30" s="172"/>
      <c r="CB30" s="172"/>
    </row>
    <row r="31" spans="1:80" s="171" customFormat="1" ht="23.25" customHeight="1">
      <c r="A31" s="199"/>
      <c r="B31" s="171" t="s">
        <v>124</v>
      </c>
      <c r="F31" s="199"/>
      <c r="G31" s="198"/>
      <c r="H31" s="198"/>
      <c r="I31" s="198"/>
      <c r="J31" s="199"/>
      <c r="K31" s="199"/>
      <c r="L31" s="199"/>
      <c r="M31" s="220"/>
      <c r="N31" s="221"/>
      <c r="O31" s="221"/>
      <c r="P31" s="220"/>
      <c r="AF31" s="199"/>
      <c r="AG31" s="199"/>
      <c r="AH31" s="199"/>
      <c r="AI31" s="279"/>
      <c r="AJ31" s="199"/>
      <c r="AK31" s="199"/>
      <c r="AL31" s="199"/>
      <c r="AM31" s="199"/>
      <c r="AN31" s="199"/>
      <c r="AO31" s="199"/>
      <c r="AP31" s="199"/>
      <c r="AQ31" s="199"/>
      <c r="AR31" s="199"/>
      <c r="AS31" s="199"/>
      <c r="AT31" s="199"/>
      <c r="AU31" s="199"/>
      <c r="AV31" s="199"/>
      <c r="AW31" s="199"/>
      <c r="AX31" s="199"/>
      <c r="AY31" s="199"/>
      <c r="AZ31" s="199"/>
      <c r="BA31" s="199"/>
      <c r="BB31" s="199"/>
      <c r="BF31" s="199"/>
      <c r="BG31" s="199"/>
      <c r="BI31" s="279"/>
      <c r="BJ31" s="279"/>
      <c r="BL31" s="199"/>
      <c r="BM31" s="172"/>
      <c r="BN31" s="172"/>
      <c r="BO31" s="172"/>
      <c r="BP31" s="172"/>
      <c r="BQ31" s="172"/>
      <c r="BR31" s="172"/>
      <c r="BS31" s="172"/>
      <c r="BT31" s="172"/>
      <c r="BU31" s="172"/>
      <c r="BV31" s="172"/>
      <c r="BW31" s="172"/>
      <c r="BX31" s="172"/>
      <c r="BY31" s="172"/>
      <c r="BZ31" s="172"/>
      <c r="CA31" s="172"/>
      <c r="CB31" s="172"/>
    </row>
    <row r="32" spans="1:80" s="171" customFormat="1" ht="23.25" customHeight="1">
      <c r="A32" s="199"/>
      <c r="B32" s="171" t="s">
        <v>125</v>
      </c>
      <c r="F32" s="199"/>
      <c r="G32" s="198"/>
      <c r="H32" s="198"/>
      <c r="I32" s="198"/>
      <c r="J32" s="199"/>
      <c r="K32" s="199"/>
      <c r="L32" s="199"/>
      <c r="M32" s="222" t="s">
        <v>126</v>
      </c>
      <c r="N32" s="221"/>
      <c r="O32" s="221"/>
      <c r="P32" s="220"/>
      <c r="AF32" s="199"/>
      <c r="AG32" s="199"/>
      <c r="AH32" s="199"/>
      <c r="AI32" s="279"/>
      <c r="AJ32" s="199"/>
      <c r="AK32" s="199"/>
      <c r="AL32" s="199"/>
      <c r="AM32" s="199"/>
      <c r="AN32" s="199"/>
      <c r="AO32" s="199"/>
      <c r="AP32" s="199"/>
      <c r="AQ32" s="199"/>
      <c r="AR32" s="199"/>
      <c r="AS32" s="199"/>
      <c r="AT32" s="199"/>
      <c r="AU32" s="199"/>
      <c r="AV32" s="199"/>
      <c r="AW32" s="199"/>
      <c r="AX32" s="199"/>
      <c r="AY32" s="199"/>
      <c r="AZ32" s="199"/>
      <c r="BA32" s="199"/>
      <c r="BB32" s="199"/>
      <c r="BF32" s="199"/>
      <c r="BG32" s="199"/>
      <c r="BI32" s="279"/>
      <c r="BJ32" s="279"/>
      <c r="BL32" s="199"/>
      <c r="BM32" s="172"/>
      <c r="BN32" s="172"/>
      <c r="BO32" s="172"/>
      <c r="BP32" s="172"/>
      <c r="BQ32" s="172"/>
      <c r="BR32" s="172"/>
      <c r="BS32" s="172"/>
      <c r="BT32" s="172"/>
      <c r="BU32" s="172"/>
      <c r="BV32" s="172"/>
      <c r="BW32" s="172"/>
      <c r="BX32" s="172"/>
      <c r="BY32" s="172"/>
      <c r="BZ32" s="172"/>
      <c r="CA32" s="172"/>
      <c r="CB32" s="172"/>
    </row>
    <row r="33" spans="1:80" s="171" customFormat="1" ht="23.25" customHeight="1">
      <c r="A33" s="199"/>
      <c r="B33" s="171" t="s">
        <v>127</v>
      </c>
      <c r="F33" s="199"/>
      <c r="G33" s="198"/>
      <c r="H33" s="198"/>
      <c r="I33" s="198"/>
      <c r="J33" s="199"/>
      <c r="K33" s="199"/>
      <c r="L33" s="199"/>
      <c r="M33" s="222" t="s">
        <v>125</v>
      </c>
      <c r="N33" s="221"/>
      <c r="O33" s="221"/>
      <c r="P33" s="220"/>
      <c r="AF33" s="199"/>
      <c r="AG33" s="199"/>
      <c r="AH33" s="199"/>
      <c r="AI33" s="279"/>
      <c r="AJ33" s="199"/>
      <c r="AK33" s="199"/>
      <c r="AL33" s="199"/>
      <c r="AM33" s="199"/>
      <c r="AN33" s="199"/>
      <c r="AO33" s="199"/>
      <c r="AP33" s="199"/>
      <c r="AQ33" s="199"/>
      <c r="AR33" s="199"/>
      <c r="AS33" s="199"/>
      <c r="AT33" s="199"/>
      <c r="AU33" s="199"/>
      <c r="AV33" s="199"/>
      <c r="AW33" s="199"/>
      <c r="AX33" s="199"/>
      <c r="AY33" s="199"/>
      <c r="AZ33" s="199"/>
      <c r="BA33" s="199"/>
      <c r="BB33" s="199"/>
      <c r="BF33" s="199"/>
      <c r="BG33" s="199"/>
      <c r="BI33" s="279"/>
      <c r="BJ33" s="279"/>
      <c r="BL33" s="199"/>
      <c r="BM33" s="172"/>
      <c r="BN33" s="172"/>
      <c r="BO33" s="172"/>
      <c r="BP33" s="172"/>
      <c r="BQ33" s="172"/>
      <c r="BR33" s="172"/>
      <c r="BS33" s="172"/>
      <c r="BT33" s="172"/>
      <c r="BU33" s="172"/>
      <c r="BV33" s="172"/>
      <c r="BW33" s="172"/>
      <c r="BX33" s="172"/>
      <c r="BY33" s="172"/>
      <c r="BZ33" s="172"/>
      <c r="CA33" s="172"/>
      <c r="CB33" s="172"/>
    </row>
    <row r="34" spans="1:80" s="171" customFormat="1" ht="23.25" customHeight="1">
      <c r="A34" s="199"/>
      <c r="F34" s="199"/>
      <c r="G34" s="198"/>
      <c r="H34" s="198"/>
      <c r="I34" s="198"/>
      <c r="J34" s="199"/>
      <c r="K34" s="199"/>
      <c r="L34" s="199"/>
      <c r="M34" s="220"/>
      <c r="N34" s="221"/>
      <c r="O34" s="221"/>
      <c r="P34" s="220"/>
      <c r="AF34" s="199"/>
      <c r="AG34" s="199"/>
      <c r="AH34" s="199"/>
      <c r="AI34" s="279"/>
      <c r="AJ34" s="199"/>
      <c r="AK34" s="199"/>
      <c r="AL34" s="199"/>
      <c r="AM34" s="199"/>
      <c r="AN34" s="199"/>
      <c r="AO34" s="199"/>
      <c r="AP34" s="199"/>
      <c r="AQ34" s="199"/>
      <c r="AR34" s="199"/>
      <c r="AS34" s="199"/>
      <c r="AT34" s="199"/>
      <c r="AU34" s="199"/>
      <c r="AV34" s="199"/>
      <c r="AW34" s="199"/>
      <c r="AX34" s="199"/>
      <c r="AY34" s="199"/>
      <c r="AZ34" s="199"/>
      <c r="BA34" s="199"/>
      <c r="BB34" s="199"/>
      <c r="BF34" s="199"/>
      <c r="BG34" s="199"/>
      <c r="BI34" s="279"/>
      <c r="BJ34" s="279"/>
      <c r="BL34" s="199"/>
      <c r="BM34" s="172"/>
      <c r="BN34" s="172"/>
      <c r="BO34" s="172"/>
      <c r="BP34" s="172"/>
      <c r="BQ34" s="172"/>
      <c r="BR34" s="172"/>
      <c r="BS34" s="172"/>
      <c r="BT34" s="172"/>
      <c r="BU34" s="172"/>
      <c r="BV34" s="172"/>
      <c r="BW34" s="172"/>
      <c r="BX34" s="172"/>
      <c r="BY34" s="172"/>
      <c r="BZ34" s="172"/>
      <c r="CA34" s="172"/>
      <c r="CB34" s="172"/>
    </row>
    <row r="35" spans="1:80" s="171" customFormat="1" ht="23.25" customHeight="1">
      <c r="A35" s="199"/>
      <c r="F35" s="199"/>
      <c r="G35" s="198"/>
      <c r="H35" s="198"/>
      <c r="I35" s="198"/>
      <c r="J35" s="199"/>
      <c r="K35" s="199"/>
      <c r="L35" s="199"/>
      <c r="M35" s="220"/>
      <c r="N35" s="221"/>
      <c r="O35" s="221"/>
      <c r="P35" s="220"/>
      <c r="AF35" s="199"/>
      <c r="AG35" s="199"/>
      <c r="AH35" s="199"/>
      <c r="AI35" s="279"/>
      <c r="AJ35" s="199"/>
      <c r="AK35" s="199"/>
      <c r="AL35" s="199"/>
      <c r="AM35" s="199"/>
      <c r="AN35" s="199"/>
      <c r="AO35" s="199"/>
      <c r="AP35" s="199"/>
      <c r="AQ35" s="199"/>
      <c r="AR35" s="199"/>
      <c r="AS35" s="199"/>
      <c r="AT35" s="199"/>
      <c r="AU35" s="199"/>
      <c r="AV35" s="199"/>
      <c r="AW35" s="199"/>
      <c r="AX35" s="199"/>
      <c r="AY35" s="199"/>
      <c r="AZ35" s="199"/>
      <c r="BA35" s="199"/>
      <c r="BB35" s="199"/>
      <c r="BF35" s="199"/>
      <c r="BG35" s="199"/>
      <c r="BI35" s="279"/>
      <c r="BJ35" s="279"/>
      <c r="BL35" s="199"/>
      <c r="BM35" s="172"/>
      <c r="BN35" s="172"/>
      <c r="BO35" s="172"/>
      <c r="BP35" s="172"/>
      <c r="BQ35" s="172"/>
      <c r="BR35" s="172"/>
      <c r="BS35" s="172"/>
      <c r="BT35" s="172"/>
      <c r="BU35" s="172"/>
      <c r="BV35" s="172"/>
      <c r="BW35" s="172"/>
      <c r="BX35" s="172"/>
      <c r="BY35" s="172"/>
      <c r="BZ35" s="172"/>
      <c r="CA35" s="172"/>
      <c r="CB35" s="172"/>
    </row>
    <row r="36" spans="1:80" s="171" customFormat="1" ht="23.25" customHeight="1">
      <c r="A36" s="199"/>
      <c r="F36" s="199"/>
      <c r="G36" s="198"/>
      <c r="H36" s="198"/>
      <c r="I36" s="198"/>
      <c r="J36" s="199"/>
      <c r="K36" s="199"/>
      <c r="L36" s="199"/>
      <c r="M36" s="220"/>
      <c r="N36" s="221"/>
      <c r="O36" s="221"/>
      <c r="P36" s="220"/>
      <c r="AF36" s="199"/>
      <c r="AG36" s="199"/>
      <c r="AH36" s="199"/>
      <c r="AI36" s="279"/>
      <c r="AJ36" s="199"/>
      <c r="AK36" s="199"/>
      <c r="AL36" s="199"/>
      <c r="AM36" s="199"/>
      <c r="AN36" s="199"/>
      <c r="AO36" s="199"/>
      <c r="AP36" s="199"/>
      <c r="AQ36" s="199"/>
      <c r="AR36" s="199"/>
      <c r="AS36" s="199"/>
      <c r="AT36" s="199"/>
      <c r="AU36" s="199"/>
      <c r="AV36" s="199"/>
      <c r="AW36" s="199"/>
      <c r="AX36" s="199"/>
      <c r="AY36" s="199"/>
      <c r="AZ36" s="199"/>
      <c r="BA36" s="199"/>
      <c r="BB36" s="199"/>
      <c r="BF36" s="199"/>
      <c r="BG36" s="199"/>
      <c r="BI36" s="279"/>
      <c r="BJ36" s="279"/>
      <c r="BL36" s="199"/>
      <c r="BM36" s="172"/>
      <c r="BN36" s="172"/>
      <c r="BO36" s="172"/>
      <c r="BP36" s="172"/>
      <c r="BQ36" s="172"/>
      <c r="BR36" s="172"/>
      <c r="BS36" s="172"/>
      <c r="BT36" s="172"/>
      <c r="BU36" s="172"/>
      <c r="BV36" s="172"/>
      <c r="BW36" s="172"/>
      <c r="BX36" s="172"/>
      <c r="BY36" s="172"/>
      <c r="BZ36" s="172"/>
      <c r="CA36" s="172"/>
      <c r="CB36" s="172"/>
    </row>
    <row r="37" spans="1:80" s="171" customFormat="1" ht="23.25" customHeight="1">
      <c r="A37" s="199"/>
      <c r="F37" s="199"/>
      <c r="G37" s="198"/>
      <c r="H37" s="198"/>
      <c r="I37" s="198"/>
      <c r="J37" s="199"/>
      <c r="K37" s="199"/>
      <c r="L37" s="199"/>
      <c r="M37" s="220"/>
      <c r="N37" s="221"/>
      <c r="O37" s="221"/>
      <c r="P37" s="220"/>
      <c r="AF37" s="199"/>
      <c r="AG37" s="199"/>
      <c r="AH37" s="199"/>
      <c r="AI37" s="279"/>
      <c r="AJ37" s="199"/>
      <c r="AK37" s="199"/>
      <c r="AL37" s="199"/>
      <c r="AM37" s="199"/>
      <c r="AN37" s="199"/>
      <c r="AO37" s="199"/>
      <c r="AP37" s="199"/>
      <c r="AQ37" s="199"/>
      <c r="AR37" s="199"/>
      <c r="AS37" s="199"/>
      <c r="AT37" s="199"/>
      <c r="AU37" s="199"/>
      <c r="AV37" s="199"/>
      <c r="AW37" s="199"/>
      <c r="AX37" s="199"/>
      <c r="AY37" s="199"/>
      <c r="AZ37" s="199"/>
      <c r="BA37" s="199"/>
      <c r="BB37" s="199"/>
      <c r="BF37" s="199"/>
      <c r="BG37" s="199"/>
      <c r="BI37" s="279"/>
      <c r="BJ37" s="279"/>
      <c r="BL37" s="199"/>
      <c r="BM37" s="172"/>
      <c r="BN37" s="172"/>
      <c r="BO37" s="172"/>
      <c r="BP37" s="172"/>
      <c r="BQ37" s="172"/>
      <c r="BR37" s="172"/>
      <c r="BS37" s="172"/>
      <c r="BT37" s="172"/>
      <c r="BU37" s="172"/>
      <c r="BV37" s="172"/>
      <c r="BW37" s="172"/>
      <c r="BX37" s="172"/>
      <c r="BY37" s="172"/>
      <c r="BZ37" s="172"/>
      <c r="CA37" s="172"/>
      <c r="CB37" s="172"/>
    </row>
    <row r="38" spans="1:80" s="171" customFormat="1" ht="23.25" customHeight="1">
      <c r="A38" s="199"/>
      <c r="F38" s="199"/>
      <c r="G38" s="198"/>
      <c r="H38" s="198"/>
      <c r="I38" s="198"/>
      <c r="J38" s="199"/>
      <c r="K38" s="199"/>
      <c r="L38" s="199"/>
      <c r="M38" s="220"/>
      <c r="N38" s="221"/>
      <c r="O38" s="221"/>
      <c r="P38" s="220"/>
      <c r="AF38" s="199"/>
      <c r="AG38" s="199"/>
      <c r="AH38" s="199"/>
      <c r="AI38" s="279"/>
      <c r="AJ38" s="199"/>
      <c r="AK38" s="199"/>
      <c r="AL38" s="199"/>
      <c r="AM38" s="199"/>
      <c r="AN38" s="199"/>
      <c r="AO38" s="199"/>
      <c r="AP38" s="199"/>
      <c r="AQ38" s="199"/>
      <c r="AR38" s="199"/>
      <c r="AS38" s="199"/>
      <c r="AT38" s="199"/>
      <c r="AU38" s="199"/>
      <c r="AV38" s="199"/>
      <c r="AW38" s="199"/>
      <c r="AX38" s="199"/>
      <c r="AY38" s="199"/>
      <c r="AZ38" s="199"/>
      <c r="BA38" s="199"/>
      <c r="BB38" s="199"/>
      <c r="BF38" s="199"/>
      <c r="BG38" s="199"/>
      <c r="BI38" s="279"/>
      <c r="BJ38" s="279"/>
      <c r="BL38" s="199"/>
      <c r="BM38" s="168"/>
      <c r="BN38" s="168"/>
      <c r="BO38" s="168"/>
      <c r="BP38" s="168"/>
      <c r="BQ38" s="168"/>
      <c r="BR38" s="168"/>
      <c r="BS38" s="168"/>
      <c r="BT38" s="168"/>
      <c r="BU38" s="168"/>
      <c r="BV38" s="168"/>
      <c r="BW38" s="168"/>
      <c r="BX38" s="168"/>
      <c r="BY38" s="168"/>
      <c r="BZ38" s="168"/>
      <c r="CA38" s="168"/>
      <c r="CB38" s="172"/>
    </row>
    <row r="39" spans="1:80" s="171" customFormat="1" ht="23.25" customHeight="1">
      <c r="A39" s="199"/>
      <c r="F39" s="199"/>
      <c r="G39" s="198"/>
      <c r="H39" s="198"/>
      <c r="I39" s="198"/>
      <c r="J39" s="199"/>
      <c r="K39" s="199"/>
      <c r="L39" s="199"/>
      <c r="M39" s="220"/>
      <c r="N39" s="221"/>
      <c r="O39" s="221"/>
      <c r="P39" s="220"/>
      <c r="AF39" s="199"/>
      <c r="AG39" s="199"/>
      <c r="AH39" s="199"/>
      <c r="AI39" s="279"/>
      <c r="AJ39" s="199"/>
      <c r="AK39" s="199"/>
      <c r="AL39" s="199"/>
      <c r="AM39" s="199"/>
      <c r="AN39" s="199"/>
      <c r="AO39" s="199"/>
      <c r="AP39" s="199"/>
      <c r="AQ39" s="199"/>
      <c r="AR39" s="199"/>
      <c r="AS39" s="199"/>
      <c r="AT39" s="199"/>
      <c r="AU39" s="199"/>
      <c r="AV39" s="199"/>
      <c r="AW39" s="199"/>
      <c r="AX39" s="199"/>
      <c r="AY39" s="199"/>
      <c r="AZ39" s="199"/>
      <c r="BA39" s="199"/>
      <c r="BB39" s="199"/>
      <c r="BF39" s="199"/>
      <c r="BG39" s="199"/>
      <c r="BI39" s="279"/>
      <c r="BJ39" s="279"/>
      <c r="BL39" s="199"/>
      <c r="BM39" s="169"/>
      <c r="BN39" s="169" t="s">
        <v>39</v>
      </c>
      <c r="BO39" s="169" t="s">
        <v>40</v>
      </c>
      <c r="BP39" s="169" t="s">
        <v>41</v>
      </c>
      <c r="BQ39" s="169" t="s">
        <v>42</v>
      </c>
      <c r="BR39" s="169" t="s">
        <v>43</v>
      </c>
      <c r="BS39" s="169" t="s">
        <v>44</v>
      </c>
      <c r="BT39" s="169" t="s">
        <v>45</v>
      </c>
      <c r="BU39" s="169" t="s">
        <v>46</v>
      </c>
      <c r="BV39" s="172">
        <v>28</v>
      </c>
      <c r="BW39" s="172">
        <v>1</v>
      </c>
      <c r="BX39" s="172">
        <v>1</v>
      </c>
      <c r="BY39" s="169"/>
      <c r="BZ39" s="169"/>
      <c r="CA39" s="169"/>
    </row>
    <row r="40" spans="1:80" s="171" customFormat="1" ht="23.25" customHeight="1">
      <c r="A40" s="199"/>
      <c r="F40" s="199"/>
      <c r="G40" s="198"/>
      <c r="H40" s="198"/>
      <c r="I40" s="198"/>
      <c r="J40" s="199"/>
      <c r="K40" s="199"/>
      <c r="L40" s="199"/>
      <c r="M40" s="220"/>
      <c r="N40" s="221"/>
      <c r="O40" s="221"/>
      <c r="P40" s="220"/>
      <c r="AF40" s="199"/>
      <c r="AG40" s="199"/>
      <c r="AH40" s="199"/>
      <c r="AI40" s="279"/>
      <c r="AJ40" s="199"/>
      <c r="AK40" s="199"/>
      <c r="AL40" s="199"/>
      <c r="AM40" s="199"/>
      <c r="AN40" s="199"/>
      <c r="AO40" s="199"/>
      <c r="AP40" s="199"/>
      <c r="AQ40" s="199"/>
      <c r="AR40" s="199"/>
      <c r="AS40" s="199"/>
      <c r="AT40" s="199"/>
      <c r="AU40" s="199"/>
      <c r="AV40" s="199"/>
      <c r="AW40" s="199"/>
      <c r="AX40" s="199"/>
      <c r="AY40" s="199"/>
      <c r="AZ40" s="199"/>
      <c r="BA40" s="199"/>
      <c r="BB40" s="199"/>
      <c r="BF40" s="199"/>
      <c r="BG40" s="199"/>
      <c r="BI40" s="279"/>
      <c r="BJ40" s="279"/>
      <c r="BL40" s="199"/>
      <c r="BM40" s="172"/>
      <c r="BN40" s="172" t="s">
        <v>430</v>
      </c>
      <c r="BO40" s="172" t="s">
        <v>852</v>
      </c>
      <c r="BP40" s="172" t="s">
        <v>432</v>
      </c>
      <c r="BQ40" s="172" t="s">
        <v>433</v>
      </c>
      <c r="BR40" s="172">
        <v>0</v>
      </c>
      <c r="BS40" s="172" t="s">
        <v>434</v>
      </c>
      <c r="BT40" s="172" t="s">
        <v>435</v>
      </c>
      <c r="BU40" s="172" t="s">
        <v>436</v>
      </c>
      <c r="BV40" s="172">
        <v>29</v>
      </c>
      <c r="BW40" s="172">
        <v>2</v>
      </c>
      <c r="BX40" s="172">
        <v>2</v>
      </c>
      <c r="BY40" s="172"/>
      <c r="BZ40" s="174">
        <v>42400</v>
      </c>
      <c r="CA40" s="174">
        <f t="shared" ref="CA40:CA53" si="22">VLOOKUP(B7,BN:BZ,13,0)</f>
        <v>42551</v>
      </c>
    </row>
    <row r="41" spans="1:80" s="171" customFormat="1" ht="23.25" customHeight="1">
      <c r="A41" s="199"/>
      <c r="F41" s="199"/>
      <c r="G41" s="198"/>
      <c r="H41" s="198"/>
      <c r="I41" s="198"/>
      <c r="J41" s="199"/>
      <c r="K41" s="199"/>
      <c r="L41" s="199"/>
      <c r="M41" s="220"/>
      <c r="N41" s="221"/>
      <c r="O41" s="221"/>
      <c r="P41" s="220"/>
      <c r="AF41" s="199"/>
      <c r="AG41" s="199"/>
      <c r="AH41" s="199"/>
      <c r="AI41" s="279"/>
      <c r="AJ41" s="199"/>
      <c r="AK41" s="199"/>
      <c r="AL41" s="199"/>
      <c r="AM41" s="199"/>
      <c r="AN41" s="199"/>
      <c r="AO41" s="199"/>
      <c r="AP41" s="199"/>
      <c r="AQ41" s="199"/>
      <c r="AR41" s="199"/>
      <c r="AS41" s="199"/>
      <c r="AT41" s="199"/>
      <c r="AU41" s="199"/>
      <c r="AV41" s="199"/>
      <c r="AW41" s="199"/>
      <c r="AX41" s="199"/>
      <c r="AY41" s="199"/>
      <c r="AZ41" s="199"/>
      <c r="BA41" s="199"/>
      <c r="BB41" s="199"/>
      <c r="BF41" s="199"/>
      <c r="BG41" s="199"/>
      <c r="BI41" s="279"/>
      <c r="BJ41" s="279"/>
      <c r="BL41" s="199"/>
      <c r="BM41" s="172"/>
      <c r="BN41" s="172" t="s">
        <v>437</v>
      </c>
      <c r="BO41" s="172" t="s">
        <v>853</v>
      </c>
      <c r="BP41" s="172" t="s">
        <v>439</v>
      </c>
      <c r="BQ41" s="172" t="s">
        <v>440</v>
      </c>
      <c r="BR41" s="172">
        <v>0.5</v>
      </c>
      <c r="BS41" s="172" t="s">
        <v>441</v>
      </c>
      <c r="BT41" s="172" t="s">
        <v>442</v>
      </c>
      <c r="BU41" s="172" t="s">
        <v>443</v>
      </c>
      <c r="BV41" s="172">
        <v>30</v>
      </c>
      <c r="BW41" s="172">
        <v>3</v>
      </c>
      <c r="BX41" s="172">
        <v>3</v>
      </c>
      <c r="BY41" s="172"/>
      <c r="BZ41" s="174">
        <v>42428</v>
      </c>
      <c r="CA41" s="174">
        <f t="shared" si="22"/>
        <v>42551</v>
      </c>
    </row>
    <row r="42" spans="1:80" s="171" customFormat="1" ht="23.25" customHeight="1">
      <c r="A42" s="199"/>
      <c r="F42" s="199"/>
      <c r="G42" s="198"/>
      <c r="H42" s="198"/>
      <c r="I42" s="198"/>
      <c r="J42" s="199"/>
      <c r="K42" s="199"/>
      <c r="L42" s="199"/>
      <c r="M42" s="220"/>
      <c r="N42" s="221"/>
      <c r="O42" s="221"/>
      <c r="P42" s="220"/>
      <c r="AF42" s="199"/>
      <c r="AG42" s="199"/>
      <c r="AH42" s="199"/>
      <c r="AI42" s="279"/>
      <c r="AJ42" s="199"/>
      <c r="AK42" s="199"/>
      <c r="AL42" s="199"/>
      <c r="AM42" s="199"/>
      <c r="AN42" s="199"/>
      <c r="AO42" s="199"/>
      <c r="AP42" s="199"/>
      <c r="AQ42" s="199"/>
      <c r="AR42" s="199"/>
      <c r="AS42" s="199"/>
      <c r="AT42" s="199"/>
      <c r="AU42" s="199"/>
      <c r="AV42" s="199"/>
      <c r="AW42" s="199"/>
      <c r="AX42" s="199"/>
      <c r="AY42" s="199"/>
      <c r="AZ42" s="199"/>
      <c r="BA42" s="199"/>
      <c r="BB42" s="199"/>
      <c r="BF42" s="199"/>
      <c r="BG42" s="199"/>
      <c r="BI42" s="279"/>
      <c r="BJ42" s="279"/>
      <c r="BL42" s="199"/>
      <c r="BM42" s="172"/>
      <c r="BN42" s="172" t="s">
        <v>137</v>
      </c>
      <c r="BO42" s="172" t="s">
        <v>854</v>
      </c>
      <c r="BP42" s="172" t="s">
        <v>445</v>
      </c>
      <c r="BQ42" s="172" t="s">
        <v>446</v>
      </c>
      <c r="BR42" s="172">
        <v>1</v>
      </c>
      <c r="BS42" s="172" t="s">
        <v>447</v>
      </c>
      <c r="BT42" s="172"/>
      <c r="BU42" s="172" t="s">
        <v>448</v>
      </c>
      <c r="BV42" s="172">
        <v>31</v>
      </c>
      <c r="BW42" s="172">
        <v>4</v>
      </c>
      <c r="BX42" s="172">
        <v>4</v>
      </c>
      <c r="BY42" s="172"/>
      <c r="BZ42" s="174">
        <v>42460</v>
      </c>
      <c r="CA42" s="174">
        <f t="shared" si="22"/>
        <v>42551</v>
      </c>
    </row>
    <row r="43" spans="1:80" s="171" customFormat="1" ht="23.25" customHeight="1">
      <c r="A43" s="199"/>
      <c r="F43" s="199"/>
      <c r="G43" s="198"/>
      <c r="H43" s="198"/>
      <c r="I43" s="198"/>
      <c r="J43" s="199"/>
      <c r="K43" s="199"/>
      <c r="L43" s="199"/>
      <c r="M43" s="220"/>
      <c r="N43" s="221"/>
      <c r="O43" s="221"/>
      <c r="P43" s="220"/>
      <c r="AF43" s="199"/>
      <c r="AG43" s="199"/>
      <c r="AH43" s="199"/>
      <c r="AI43" s="279"/>
      <c r="AJ43" s="199"/>
      <c r="AK43" s="199"/>
      <c r="AL43" s="199"/>
      <c r="AM43" s="199"/>
      <c r="AN43" s="199"/>
      <c r="AO43" s="199"/>
      <c r="AP43" s="199"/>
      <c r="AQ43" s="199"/>
      <c r="AR43" s="199"/>
      <c r="AS43" s="199"/>
      <c r="AT43" s="199"/>
      <c r="AU43" s="199"/>
      <c r="AV43" s="199"/>
      <c r="AW43" s="199"/>
      <c r="AX43" s="199"/>
      <c r="AY43" s="199"/>
      <c r="AZ43" s="199"/>
      <c r="BA43" s="199"/>
      <c r="BB43" s="199"/>
      <c r="BF43" s="199"/>
      <c r="BG43" s="199"/>
      <c r="BI43" s="279"/>
      <c r="BJ43" s="279"/>
      <c r="BL43" s="199"/>
      <c r="BM43" s="172"/>
      <c r="BN43" s="172" t="s">
        <v>141</v>
      </c>
      <c r="BO43" s="172" t="s">
        <v>855</v>
      </c>
      <c r="BP43" s="172"/>
      <c r="BQ43" s="172"/>
      <c r="BR43" s="172">
        <v>1.5</v>
      </c>
      <c r="BS43" s="172" t="s">
        <v>450</v>
      </c>
      <c r="BT43" s="172"/>
      <c r="BU43" s="172" t="s">
        <v>451</v>
      </c>
      <c r="BV43" s="172"/>
      <c r="BW43" s="172">
        <v>5</v>
      </c>
      <c r="BX43" s="172">
        <v>5</v>
      </c>
      <c r="BY43" s="172"/>
      <c r="BZ43" s="174">
        <v>42490</v>
      </c>
      <c r="CA43" s="174">
        <f t="shared" si="22"/>
        <v>42551</v>
      </c>
    </row>
    <row r="44" spans="1:80" s="171" customFormat="1" ht="23.25" customHeight="1">
      <c r="A44" s="199"/>
      <c r="F44" s="199"/>
      <c r="G44" s="198"/>
      <c r="H44" s="198"/>
      <c r="I44" s="198"/>
      <c r="J44" s="199"/>
      <c r="K44" s="199"/>
      <c r="L44" s="199"/>
      <c r="M44" s="220"/>
      <c r="N44" s="221"/>
      <c r="O44" s="221"/>
      <c r="P44" s="220"/>
      <c r="AF44" s="199"/>
      <c r="AG44" s="199"/>
      <c r="AH44" s="199"/>
      <c r="AI44" s="279"/>
      <c r="AJ44" s="199"/>
      <c r="AK44" s="199"/>
      <c r="AL44" s="199"/>
      <c r="AM44" s="199"/>
      <c r="AN44" s="199"/>
      <c r="AO44" s="199"/>
      <c r="AP44" s="199"/>
      <c r="AQ44" s="199"/>
      <c r="AR44" s="199"/>
      <c r="AS44" s="199"/>
      <c r="AT44" s="199"/>
      <c r="AU44" s="199"/>
      <c r="AV44" s="199"/>
      <c r="AW44" s="199"/>
      <c r="AX44" s="199"/>
      <c r="AY44" s="199"/>
      <c r="AZ44" s="199"/>
      <c r="BA44" s="199"/>
      <c r="BB44" s="199"/>
      <c r="BF44" s="199"/>
      <c r="BG44" s="199"/>
      <c r="BI44" s="279"/>
      <c r="BJ44" s="279"/>
      <c r="BL44" s="199"/>
      <c r="BM44" s="172"/>
      <c r="BN44" s="172" t="s">
        <v>145</v>
      </c>
      <c r="BO44" s="172" t="s">
        <v>856</v>
      </c>
      <c r="BP44" s="172"/>
      <c r="BQ44" s="172"/>
      <c r="BR44" s="172"/>
      <c r="BS44" s="172" t="s">
        <v>453</v>
      </c>
      <c r="BT44" s="172"/>
      <c r="BU44" s="172" t="s">
        <v>148</v>
      </c>
      <c r="BV44" s="172"/>
      <c r="BW44" s="172">
        <v>6</v>
      </c>
      <c r="BX44" s="172">
        <v>6</v>
      </c>
      <c r="BY44" s="172"/>
      <c r="BZ44" s="174">
        <v>42521</v>
      </c>
      <c r="CA44" s="174" t="e">
        <f t="shared" si="22"/>
        <v>#N/A</v>
      </c>
    </row>
    <row r="45" spans="1:80" s="171" customFormat="1" ht="23.25" customHeight="1">
      <c r="A45" s="199"/>
      <c r="F45" s="199"/>
      <c r="G45" s="198"/>
      <c r="H45" s="198"/>
      <c r="I45" s="198"/>
      <c r="J45" s="199"/>
      <c r="K45" s="199"/>
      <c r="L45" s="199"/>
      <c r="M45" s="220"/>
      <c r="N45" s="221"/>
      <c r="O45" s="221"/>
      <c r="P45" s="220"/>
      <c r="AF45" s="199"/>
      <c r="AG45" s="199"/>
      <c r="AH45" s="199"/>
      <c r="AI45" s="279"/>
      <c r="AJ45" s="199"/>
      <c r="AK45" s="199"/>
      <c r="AL45" s="199"/>
      <c r="AM45" s="199"/>
      <c r="AN45" s="199"/>
      <c r="AO45" s="199"/>
      <c r="AP45" s="199"/>
      <c r="AQ45" s="199"/>
      <c r="AR45" s="199"/>
      <c r="AS45" s="199"/>
      <c r="AT45" s="199"/>
      <c r="AU45" s="199"/>
      <c r="AV45" s="199"/>
      <c r="AW45" s="199"/>
      <c r="AX45" s="199"/>
      <c r="AY45" s="199"/>
      <c r="AZ45" s="199"/>
      <c r="BA45" s="199"/>
      <c r="BB45" s="199"/>
      <c r="BF45" s="199"/>
      <c r="BG45" s="199"/>
      <c r="BI45" s="279"/>
      <c r="BJ45" s="279"/>
      <c r="BL45" s="199"/>
      <c r="BM45" s="172"/>
      <c r="BN45" s="172" t="s">
        <v>149</v>
      </c>
      <c r="BO45" s="172" t="s">
        <v>857</v>
      </c>
      <c r="BP45" s="172"/>
      <c r="BQ45" s="172"/>
      <c r="BR45" s="172"/>
      <c r="BS45" s="172" t="s">
        <v>455</v>
      </c>
      <c r="BT45" s="172"/>
      <c r="BU45" s="172"/>
      <c r="BV45" s="172"/>
      <c r="BW45" s="172">
        <v>7</v>
      </c>
      <c r="BX45" s="172">
        <v>7</v>
      </c>
      <c r="BY45" s="172"/>
      <c r="BZ45" s="174">
        <v>42551</v>
      </c>
      <c r="CA45" s="174" t="e">
        <f t="shared" si="22"/>
        <v>#N/A</v>
      </c>
    </row>
    <row r="46" spans="1:80" s="171" customFormat="1" ht="23.25" customHeight="1">
      <c r="A46" s="199"/>
      <c r="F46" s="199"/>
      <c r="G46" s="198"/>
      <c r="H46" s="198"/>
      <c r="I46" s="198"/>
      <c r="J46" s="199"/>
      <c r="K46" s="199"/>
      <c r="L46" s="199"/>
      <c r="M46" s="220"/>
      <c r="N46" s="221"/>
      <c r="O46" s="221"/>
      <c r="P46" s="220"/>
      <c r="AF46" s="199"/>
      <c r="AG46" s="199"/>
      <c r="AH46" s="199"/>
      <c r="AI46" s="279"/>
      <c r="AJ46" s="199"/>
      <c r="AK46" s="199"/>
      <c r="AL46" s="199"/>
      <c r="AM46" s="199"/>
      <c r="AN46" s="199"/>
      <c r="AO46" s="199"/>
      <c r="AP46" s="199"/>
      <c r="AQ46" s="199"/>
      <c r="AR46" s="199"/>
      <c r="AS46" s="199"/>
      <c r="AT46" s="199"/>
      <c r="AU46" s="199"/>
      <c r="AV46" s="199"/>
      <c r="AW46" s="199"/>
      <c r="AX46" s="199"/>
      <c r="AY46" s="199"/>
      <c r="AZ46" s="199"/>
      <c r="BA46" s="199"/>
      <c r="BB46" s="199"/>
      <c r="BF46" s="199"/>
      <c r="BG46" s="199"/>
      <c r="BI46" s="279"/>
      <c r="BJ46" s="279"/>
      <c r="BL46" s="199"/>
      <c r="BM46" s="172"/>
      <c r="BN46" s="172" t="s">
        <v>152</v>
      </c>
      <c r="BO46" s="172" t="s">
        <v>858</v>
      </c>
      <c r="BP46" s="172"/>
      <c r="BQ46" s="172"/>
      <c r="BR46" s="172"/>
      <c r="BS46" s="172" t="s">
        <v>457</v>
      </c>
      <c r="BT46" s="172"/>
      <c r="BU46" s="172"/>
      <c r="BV46" s="172"/>
      <c r="BW46" s="172">
        <v>8</v>
      </c>
      <c r="BX46" s="172">
        <v>8</v>
      </c>
      <c r="BY46" s="172"/>
      <c r="BZ46" s="174">
        <v>42582</v>
      </c>
      <c r="CA46" s="174" t="e">
        <f t="shared" si="22"/>
        <v>#N/A</v>
      </c>
    </row>
    <row r="47" spans="1:80" s="171" customFormat="1" ht="23.25" customHeight="1">
      <c r="A47" s="199"/>
      <c r="F47" s="199"/>
      <c r="G47" s="198"/>
      <c r="H47" s="198"/>
      <c r="I47" s="198"/>
      <c r="J47" s="199"/>
      <c r="K47" s="199"/>
      <c r="L47" s="199"/>
      <c r="M47" s="220"/>
      <c r="N47" s="221"/>
      <c r="O47" s="221"/>
      <c r="P47" s="220"/>
      <c r="AF47" s="199"/>
      <c r="AG47" s="199"/>
      <c r="AH47" s="199"/>
      <c r="AI47" s="279"/>
      <c r="AJ47" s="199"/>
      <c r="AK47" s="199"/>
      <c r="AL47" s="199"/>
      <c r="AM47" s="199"/>
      <c r="AN47" s="199"/>
      <c r="AO47" s="199"/>
      <c r="AP47" s="199"/>
      <c r="AQ47" s="199"/>
      <c r="AR47" s="199"/>
      <c r="AS47" s="199"/>
      <c r="AT47" s="199"/>
      <c r="AU47" s="199"/>
      <c r="AV47" s="199"/>
      <c r="AW47" s="199"/>
      <c r="AX47" s="199"/>
      <c r="AY47" s="199"/>
      <c r="AZ47" s="199"/>
      <c r="BA47" s="199"/>
      <c r="BB47" s="199"/>
      <c r="BF47" s="199"/>
      <c r="BG47" s="199"/>
      <c r="BI47" s="279"/>
      <c r="BJ47" s="279"/>
      <c r="BL47" s="199"/>
      <c r="BM47" s="172"/>
      <c r="BN47" s="172" t="s">
        <v>155</v>
      </c>
      <c r="BO47" s="172" t="s">
        <v>859</v>
      </c>
      <c r="BP47" s="172"/>
      <c r="BQ47" s="172"/>
      <c r="BR47" s="172"/>
      <c r="BS47" s="172" t="s">
        <v>459</v>
      </c>
      <c r="BT47" s="172"/>
      <c r="BU47" s="172"/>
      <c r="BV47" s="172"/>
      <c r="BW47" s="172">
        <v>9</v>
      </c>
      <c r="BX47" s="172">
        <v>9</v>
      </c>
      <c r="BY47" s="172"/>
      <c r="BZ47" s="174">
        <v>42613</v>
      </c>
      <c r="CA47" s="174" t="e">
        <f t="shared" si="22"/>
        <v>#N/A</v>
      </c>
    </row>
    <row r="48" spans="1:80" s="171" customFormat="1" ht="23.25" customHeight="1">
      <c r="A48" s="199"/>
      <c r="F48" s="199"/>
      <c r="G48" s="198"/>
      <c r="H48" s="198"/>
      <c r="I48" s="198"/>
      <c r="J48" s="199"/>
      <c r="K48" s="199"/>
      <c r="L48" s="199"/>
      <c r="M48" s="220"/>
      <c r="N48" s="221"/>
      <c r="O48" s="221"/>
      <c r="P48" s="220"/>
      <c r="AF48" s="199"/>
      <c r="AG48" s="199"/>
      <c r="AH48" s="199"/>
      <c r="AI48" s="279"/>
      <c r="AJ48" s="199"/>
      <c r="AK48" s="199"/>
      <c r="AL48" s="199"/>
      <c r="AM48" s="199"/>
      <c r="AN48" s="199"/>
      <c r="AO48" s="199"/>
      <c r="AP48" s="199"/>
      <c r="AQ48" s="199"/>
      <c r="AR48" s="199"/>
      <c r="AS48" s="199"/>
      <c r="AT48" s="199"/>
      <c r="AU48" s="199"/>
      <c r="AV48" s="199"/>
      <c r="AW48" s="199"/>
      <c r="AX48" s="199"/>
      <c r="AY48" s="199"/>
      <c r="AZ48" s="199"/>
      <c r="BA48" s="199"/>
      <c r="BB48" s="199"/>
      <c r="BF48" s="199"/>
      <c r="BG48" s="199"/>
      <c r="BI48" s="279"/>
      <c r="BJ48" s="279"/>
      <c r="BL48" s="199"/>
      <c r="BM48" s="172"/>
      <c r="BN48" s="172" t="s">
        <v>158</v>
      </c>
      <c r="BO48" s="172" t="s">
        <v>860</v>
      </c>
      <c r="BP48" s="172"/>
      <c r="BQ48" s="172"/>
      <c r="BR48" s="172"/>
      <c r="BS48" s="172" t="s">
        <v>461</v>
      </c>
      <c r="BT48" s="172"/>
      <c r="BU48" s="172"/>
      <c r="BV48" s="172"/>
      <c r="BW48" s="172">
        <v>10</v>
      </c>
      <c r="BX48" s="172">
        <v>10</v>
      </c>
      <c r="BY48" s="172"/>
      <c r="BZ48" s="174">
        <v>42643</v>
      </c>
      <c r="CA48" s="174" t="e">
        <f t="shared" si="22"/>
        <v>#N/A</v>
      </c>
    </row>
    <row r="49" spans="1:79" s="171" customFormat="1" ht="23.25" customHeight="1">
      <c r="A49" s="199"/>
      <c r="F49" s="199"/>
      <c r="G49" s="198"/>
      <c r="H49" s="198"/>
      <c r="I49" s="198"/>
      <c r="J49" s="199"/>
      <c r="K49" s="199"/>
      <c r="L49" s="199"/>
      <c r="M49" s="220"/>
      <c r="N49" s="221"/>
      <c r="O49" s="221"/>
      <c r="P49" s="220"/>
      <c r="AF49" s="199"/>
      <c r="AG49" s="199"/>
      <c r="AH49" s="199"/>
      <c r="AI49" s="279"/>
      <c r="AJ49" s="199"/>
      <c r="AK49" s="199"/>
      <c r="AL49" s="199"/>
      <c r="AM49" s="199"/>
      <c r="AN49" s="199"/>
      <c r="AO49" s="199"/>
      <c r="AP49" s="199"/>
      <c r="AQ49" s="199"/>
      <c r="AR49" s="199"/>
      <c r="AS49" s="199"/>
      <c r="AT49" s="199"/>
      <c r="AU49" s="199"/>
      <c r="AV49" s="199"/>
      <c r="AW49" s="199"/>
      <c r="AX49" s="199"/>
      <c r="AY49" s="199"/>
      <c r="AZ49" s="199"/>
      <c r="BA49" s="199"/>
      <c r="BB49" s="199"/>
      <c r="BF49" s="199"/>
      <c r="BG49" s="199"/>
      <c r="BI49" s="279"/>
      <c r="BJ49" s="279"/>
      <c r="BL49" s="199"/>
      <c r="BM49" s="172"/>
      <c r="BN49" s="172" t="s">
        <v>161</v>
      </c>
      <c r="BO49" s="172" t="s">
        <v>861</v>
      </c>
      <c r="BP49" s="172"/>
      <c r="BQ49" s="172"/>
      <c r="BR49" s="172"/>
      <c r="BS49" s="172" t="s">
        <v>463</v>
      </c>
      <c r="BT49" s="172"/>
      <c r="BU49" s="172"/>
      <c r="BV49" s="172"/>
      <c r="BW49" s="172">
        <v>11</v>
      </c>
      <c r="BX49" s="172">
        <v>11</v>
      </c>
      <c r="BY49" s="172"/>
      <c r="BZ49" s="174">
        <v>42674</v>
      </c>
      <c r="CA49" s="174" t="e">
        <f t="shared" si="22"/>
        <v>#N/A</v>
      </c>
    </row>
    <row r="50" spans="1:79" s="171" customFormat="1" ht="23.25" customHeight="1">
      <c r="A50" s="199"/>
      <c r="F50" s="199"/>
      <c r="G50" s="198"/>
      <c r="H50" s="198"/>
      <c r="I50" s="198"/>
      <c r="J50" s="199"/>
      <c r="K50" s="199"/>
      <c r="L50" s="199"/>
      <c r="M50" s="220"/>
      <c r="N50" s="221"/>
      <c r="O50" s="221"/>
      <c r="P50" s="220"/>
      <c r="AF50" s="199"/>
      <c r="AG50" s="199"/>
      <c r="AH50" s="199"/>
      <c r="AI50" s="279"/>
      <c r="AJ50" s="199"/>
      <c r="AK50" s="199"/>
      <c r="AL50" s="199"/>
      <c r="AM50" s="199"/>
      <c r="AN50" s="199"/>
      <c r="AO50" s="199"/>
      <c r="AP50" s="199"/>
      <c r="AQ50" s="199"/>
      <c r="AR50" s="199"/>
      <c r="AS50" s="199"/>
      <c r="AT50" s="199"/>
      <c r="AU50" s="199"/>
      <c r="AV50" s="199"/>
      <c r="AW50" s="199"/>
      <c r="AX50" s="199"/>
      <c r="AY50" s="199"/>
      <c r="AZ50" s="199"/>
      <c r="BA50" s="199"/>
      <c r="BB50" s="199"/>
      <c r="BF50" s="199"/>
      <c r="BG50" s="199"/>
      <c r="BI50" s="279"/>
      <c r="BJ50" s="279"/>
      <c r="BL50" s="199"/>
      <c r="BM50" s="172"/>
      <c r="BN50" s="172" t="s">
        <v>164</v>
      </c>
      <c r="BO50" s="172" t="s">
        <v>862</v>
      </c>
      <c r="BP50" s="172"/>
      <c r="BQ50" s="172"/>
      <c r="BR50" s="172"/>
      <c r="BS50" s="172" t="s">
        <v>465</v>
      </c>
      <c r="BT50" s="172"/>
      <c r="BU50" s="172"/>
      <c r="BV50" s="172"/>
      <c r="BW50" s="172">
        <v>12</v>
      </c>
      <c r="BX50" s="172">
        <v>12</v>
      </c>
      <c r="BY50" s="172"/>
      <c r="BZ50" s="174">
        <v>42704</v>
      </c>
      <c r="CA50" s="174" t="e">
        <f t="shared" si="22"/>
        <v>#N/A</v>
      </c>
    </row>
    <row r="51" spans="1:79" s="171" customFormat="1" ht="23.25" customHeight="1">
      <c r="A51" s="199"/>
      <c r="F51" s="199"/>
      <c r="G51" s="198"/>
      <c r="H51" s="198"/>
      <c r="I51" s="198"/>
      <c r="J51" s="199"/>
      <c r="K51" s="199"/>
      <c r="L51" s="199"/>
      <c r="M51" s="220"/>
      <c r="N51" s="221"/>
      <c r="O51" s="221"/>
      <c r="P51" s="220"/>
      <c r="AF51" s="199"/>
      <c r="AG51" s="199"/>
      <c r="AH51" s="199"/>
      <c r="AI51" s="279"/>
      <c r="AJ51" s="199"/>
      <c r="AK51" s="199"/>
      <c r="AL51" s="199"/>
      <c r="AM51" s="199"/>
      <c r="AN51" s="199"/>
      <c r="AO51" s="199"/>
      <c r="AP51" s="199"/>
      <c r="AQ51" s="199"/>
      <c r="AR51" s="199"/>
      <c r="AS51" s="199"/>
      <c r="AT51" s="199"/>
      <c r="AU51" s="199"/>
      <c r="AV51" s="199"/>
      <c r="AW51" s="199"/>
      <c r="AX51" s="199"/>
      <c r="AY51" s="199"/>
      <c r="AZ51" s="199"/>
      <c r="BA51" s="199"/>
      <c r="BB51" s="199"/>
      <c r="BF51" s="199"/>
      <c r="BG51" s="199"/>
      <c r="BI51" s="279"/>
      <c r="BJ51" s="279"/>
      <c r="BL51" s="199"/>
      <c r="BM51" s="172"/>
      <c r="BN51" s="172" t="s">
        <v>167</v>
      </c>
      <c r="BO51" s="172" t="s">
        <v>863</v>
      </c>
      <c r="BP51" s="172"/>
      <c r="BQ51" s="172"/>
      <c r="BR51" s="172"/>
      <c r="BS51" s="172" t="s">
        <v>467</v>
      </c>
      <c r="BT51" s="172"/>
      <c r="BU51" s="172"/>
      <c r="BV51" s="172"/>
      <c r="BW51" s="172">
        <v>13</v>
      </c>
      <c r="BX51" s="172">
        <v>13</v>
      </c>
      <c r="BY51" s="172"/>
      <c r="BZ51" s="174">
        <v>42735</v>
      </c>
      <c r="CA51" s="174" t="e">
        <f t="shared" si="22"/>
        <v>#N/A</v>
      </c>
    </row>
    <row r="52" spans="1:79" s="171" customFormat="1" ht="23.25" customHeight="1">
      <c r="A52" s="199"/>
      <c r="F52" s="199"/>
      <c r="G52" s="198"/>
      <c r="H52" s="198"/>
      <c r="I52" s="198"/>
      <c r="J52" s="199"/>
      <c r="K52" s="199"/>
      <c r="L52" s="199"/>
      <c r="M52" s="220"/>
      <c r="N52" s="221"/>
      <c r="O52" s="221"/>
      <c r="P52" s="220"/>
      <c r="AF52" s="199"/>
      <c r="AG52" s="199"/>
      <c r="AH52" s="199"/>
      <c r="AI52" s="279"/>
      <c r="AJ52" s="199"/>
      <c r="AK52" s="199"/>
      <c r="AL52" s="199"/>
      <c r="AM52" s="199"/>
      <c r="AN52" s="199"/>
      <c r="AO52" s="199"/>
      <c r="AP52" s="199"/>
      <c r="AQ52" s="199"/>
      <c r="AR52" s="199"/>
      <c r="AS52" s="199"/>
      <c r="AT52" s="199"/>
      <c r="AU52" s="199"/>
      <c r="AV52" s="199"/>
      <c r="AW52" s="199"/>
      <c r="AX52" s="199"/>
      <c r="AY52" s="199"/>
      <c r="AZ52" s="199"/>
      <c r="BA52" s="199"/>
      <c r="BB52" s="199"/>
      <c r="BF52" s="199"/>
      <c r="BG52" s="199"/>
      <c r="BI52" s="279"/>
      <c r="BJ52" s="279"/>
      <c r="BL52" s="199"/>
      <c r="BM52" s="172"/>
      <c r="BN52" s="172"/>
      <c r="BO52" s="172" t="s">
        <v>864</v>
      </c>
      <c r="BP52" s="172"/>
      <c r="BQ52" s="172"/>
      <c r="BR52" s="172"/>
      <c r="BS52" s="172" t="s">
        <v>469</v>
      </c>
      <c r="BT52" s="172"/>
      <c r="BU52" s="172"/>
      <c r="BV52" s="172"/>
      <c r="BW52" s="172">
        <v>14</v>
      </c>
      <c r="BX52" s="172">
        <v>14</v>
      </c>
      <c r="BY52" s="172"/>
      <c r="BZ52" s="174"/>
      <c r="CA52" s="174" t="e">
        <f t="shared" si="22"/>
        <v>#N/A</v>
      </c>
    </row>
    <row r="53" spans="1:79" s="171" customFormat="1" ht="23.25" customHeight="1">
      <c r="A53" s="199"/>
      <c r="F53" s="199"/>
      <c r="G53" s="198"/>
      <c r="H53" s="198"/>
      <c r="I53" s="198"/>
      <c r="J53" s="199"/>
      <c r="K53" s="199"/>
      <c r="L53" s="199"/>
      <c r="M53" s="220"/>
      <c r="N53" s="221"/>
      <c r="O53" s="221"/>
      <c r="P53" s="220"/>
      <c r="AF53" s="199"/>
      <c r="AG53" s="199"/>
      <c r="AH53" s="199"/>
      <c r="AI53" s="279"/>
      <c r="AJ53" s="199"/>
      <c r="AK53" s="199"/>
      <c r="AL53" s="199"/>
      <c r="AM53" s="199"/>
      <c r="AN53" s="199"/>
      <c r="AO53" s="199"/>
      <c r="AP53" s="199"/>
      <c r="AQ53" s="199"/>
      <c r="AR53" s="199"/>
      <c r="AS53" s="199"/>
      <c r="AT53" s="199"/>
      <c r="AU53" s="199"/>
      <c r="AV53" s="199"/>
      <c r="AW53" s="199"/>
      <c r="AX53" s="199"/>
      <c r="AY53" s="199"/>
      <c r="AZ53" s="199"/>
      <c r="BA53" s="199"/>
      <c r="BB53" s="199"/>
      <c r="BF53" s="199"/>
      <c r="BG53" s="199"/>
      <c r="BI53" s="279"/>
      <c r="BJ53" s="279"/>
      <c r="BL53" s="199"/>
      <c r="BM53" s="172"/>
      <c r="BN53" s="172"/>
      <c r="BO53" s="172" t="s">
        <v>865</v>
      </c>
      <c r="BP53" s="172"/>
      <c r="BQ53" s="172"/>
      <c r="BR53" s="172"/>
      <c r="BS53" s="172" t="s">
        <v>470</v>
      </c>
      <c r="BT53" s="172"/>
      <c r="BU53" s="172"/>
      <c r="BV53" s="172"/>
      <c r="BW53" s="172">
        <v>15</v>
      </c>
      <c r="BX53" s="172">
        <v>15</v>
      </c>
      <c r="BY53" s="172"/>
      <c r="BZ53" s="172"/>
      <c r="CA53" s="174" t="e">
        <f t="shared" si="22"/>
        <v>#N/A</v>
      </c>
    </row>
    <row r="54" spans="1:79" s="171" customFormat="1" ht="23.25" customHeight="1">
      <c r="A54" s="199"/>
      <c r="F54" s="199"/>
      <c r="G54" s="198"/>
      <c r="H54" s="198"/>
      <c r="I54" s="198"/>
      <c r="J54" s="199"/>
      <c r="K54" s="199"/>
      <c r="L54" s="199"/>
      <c r="M54" s="220"/>
      <c r="N54" s="221"/>
      <c r="O54" s="221"/>
      <c r="P54" s="220"/>
      <c r="AF54" s="199"/>
      <c r="AG54" s="199"/>
      <c r="AH54" s="199"/>
      <c r="AI54" s="279"/>
      <c r="AJ54" s="199"/>
      <c r="AK54" s="199"/>
      <c r="AL54" s="199"/>
      <c r="AM54" s="199"/>
      <c r="AN54" s="199"/>
      <c r="AO54" s="199"/>
      <c r="AP54" s="199"/>
      <c r="AQ54" s="199"/>
      <c r="AR54" s="199"/>
      <c r="AS54" s="199"/>
      <c r="AT54" s="199"/>
      <c r="AU54" s="199"/>
      <c r="AV54" s="199"/>
      <c r="AW54" s="199"/>
      <c r="AX54" s="199"/>
      <c r="AY54" s="199"/>
      <c r="AZ54" s="199"/>
      <c r="BA54" s="199"/>
      <c r="BB54" s="199"/>
      <c r="BF54" s="199"/>
      <c r="BG54" s="199"/>
      <c r="BI54" s="279"/>
      <c r="BJ54" s="279"/>
      <c r="BL54" s="199"/>
      <c r="BM54" s="172"/>
      <c r="BN54" s="172"/>
      <c r="BO54" s="172" t="s">
        <v>866</v>
      </c>
      <c r="BP54" s="172"/>
      <c r="BQ54" s="172"/>
      <c r="BR54" s="172"/>
      <c r="BS54" s="172" t="s">
        <v>471</v>
      </c>
      <c r="BT54" s="172"/>
      <c r="BU54" s="172"/>
      <c r="BV54" s="172"/>
      <c r="BW54" s="172">
        <v>16</v>
      </c>
      <c r="BX54" s="172">
        <v>16</v>
      </c>
      <c r="BY54" s="172"/>
      <c r="BZ54" s="172"/>
      <c r="CA54" s="174" t="e">
        <f>VLOOKUP(#REF!,BN:BZ,13,0)</f>
        <v>#REF!</v>
      </c>
    </row>
    <row r="55" spans="1:79" s="171" customFormat="1" ht="23.25" customHeight="1">
      <c r="A55" s="199"/>
      <c r="F55" s="199"/>
      <c r="G55" s="198"/>
      <c r="H55" s="198"/>
      <c r="I55" s="198"/>
      <c r="J55" s="199"/>
      <c r="K55" s="199"/>
      <c r="L55" s="199"/>
      <c r="M55" s="220"/>
      <c r="N55" s="221"/>
      <c r="O55" s="221"/>
      <c r="P55" s="220"/>
      <c r="AF55" s="199"/>
      <c r="AG55" s="199"/>
      <c r="AH55" s="199"/>
      <c r="AI55" s="279"/>
      <c r="AJ55" s="199"/>
      <c r="AK55" s="199"/>
      <c r="AL55" s="199"/>
      <c r="AM55" s="199"/>
      <c r="AN55" s="199"/>
      <c r="AO55" s="199"/>
      <c r="AP55" s="199"/>
      <c r="AQ55" s="199"/>
      <c r="AR55" s="199"/>
      <c r="AS55" s="199"/>
      <c r="AT55" s="199"/>
      <c r="AU55" s="199"/>
      <c r="AV55" s="199"/>
      <c r="AW55" s="199"/>
      <c r="AX55" s="199"/>
      <c r="AY55" s="199"/>
      <c r="AZ55" s="199"/>
      <c r="BA55" s="199"/>
      <c r="BB55" s="199"/>
      <c r="BF55" s="199"/>
      <c r="BG55" s="199"/>
      <c r="BI55" s="279"/>
      <c r="BJ55" s="279"/>
      <c r="BL55" s="199"/>
      <c r="BM55" s="172"/>
      <c r="BN55" s="172"/>
      <c r="BO55" s="172" t="s">
        <v>867</v>
      </c>
      <c r="BP55" s="172"/>
      <c r="BQ55" s="172"/>
      <c r="BR55" s="172"/>
      <c r="BS55" s="172" t="s">
        <v>472</v>
      </c>
      <c r="BT55" s="172"/>
      <c r="BU55" s="172"/>
      <c r="BV55" s="172"/>
      <c r="BW55" s="172">
        <v>17</v>
      </c>
      <c r="BX55" s="172">
        <v>17</v>
      </c>
      <c r="BY55" s="172"/>
      <c r="BZ55" s="172"/>
      <c r="CA55" s="174" t="e">
        <f>VLOOKUP(#REF!,BN:BZ,13,0)</f>
        <v>#REF!</v>
      </c>
    </row>
    <row r="56" spans="1:79" s="171" customFormat="1" ht="23.25" customHeight="1">
      <c r="A56" s="199"/>
      <c r="F56" s="199"/>
      <c r="G56" s="198"/>
      <c r="H56" s="198"/>
      <c r="I56" s="198"/>
      <c r="J56" s="199"/>
      <c r="K56" s="199"/>
      <c r="L56" s="199"/>
      <c r="M56" s="220"/>
      <c r="N56" s="221"/>
      <c r="O56" s="221"/>
      <c r="P56" s="220"/>
      <c r="AF56" s="199"/>
      <c r="AG56" s="199"/>
      <c r="AH56" s="199"/>
      <c r="AI56" s="279"/>
      <c r="AJ56" s="199"/>
      <c r="AK56" s="199"/>
      <c r="AL56" s="199"/>
      <c r="AM56" s="199"/>
      <c r="AN56" s="199"/>
      <c r="AO56" s="199"/>
      <c r="AP56" s="199"/>
      <c r="AQ56" s="199"/>
      <c r="AR56" s="199"/>
      <c r="AS56" s="199"/>
      <c r="AT56" s="199"/>
      <c r="AU56" s="199"/>
      <c r="AV56" s="199"/>
      <c r="AW56" s="199"/>
      <c r="AX56" s="199"/>
      <c r="AY56" s="199"/>
      <c r="AZ56" s="199"/>
      <c r="BA56" s="199"/>
      <c r="BB56" s="199"/>
      <c r="BF56" s="199"/>
      <c r="BG56" s="199"/>
      <c r="BI56" s="279"/>
      <c r="BJ56" s="279"/>
      <c r="BL56" s="199"/>
      <c r="BM56" s="172"/>
      <c r="BN56" s="172"/>
      <c r="BO56" s="172" t="s">
        <v>868</v>
      </c>
      <c r="BP56" s="172"/>
      <c r="BQ56" s="172"/>
      <c r="BR56" s="172"/>
      <c r="BS56" s="172" t="s">
        <v>473</v>
      </c>
      <c r="BT56" s="172"/>
      <c r="BU56" s="172"/>
      <c r="BV56" s="172"/>
      <c r="BW56" s="172">
        <v>18</v>
      </c>
      <c r="BX56" s="172">
        <v>18</v>
      </c>
      <c r="BY56" s="172"/>
      <c r="BZ56" s="172"/>
      <c r="CA56" s="174" t="e">
        <f>VLOOKUP(#REF!,BN:BZ,13,0)</f>
        <v>#REF!</v>
      </c>
    </row>
    <row r="57" spans="1:79" s="171" customFormat="1" ht="23.25" customHeight="1">
      <c r="A57" s="199"/>
      <c r="F57" s="199"/>
      <c r="G57" s="198"/>
      <c r="H57" s="198"/>
      <c r="I57" s="198"/>
      <c r="J57" s="199"/>
      <c r="K57" s="199"/>
      <c r="L57" s="199"/>
      <c r="M57" s="220"/>
      <c r="N57" s="221"/>
      <c r="O57" s="221"/>
      <c r="P57" s="220"/>
      <c r="AF57" s="199"/>
      <c r="AG57" s="199"/>
      <c r="AH57" s="199"/>
      <c r="AI57" s="279"/>
      <c r="AJ57" s="199"/>
      <c r="AK57" s="199"/>
      <c r="AL57" s="199"/>
      <c r="AM57" s="199"/>
      <c r="AN57" s="199"/>
      <c r="AO57" s="199"/>
      <c r="AP57" s="199"/>
      <c r="AQ57" s="199"/>
      <c r="AR57" s="199"/>
      <c r="AS57" s="199"/>
      <c r="AT57" s="199"/>
      <c r="AU57" s="199"/>
      <c r="AV57" s="199"/>
      <c r="AW57" s="199"/>
      <c r="AX57" s="199"/>
      <c r="AY57" s="199"/>
      <c r="AZ57" s="199"/>
      <c r="BA57" s="199"/>
      <c r="BB57" s="199"/>
      <c r="BF57" s="199"/>
      <c r="BG57" s="199"/>
      <c r="BI57" s="279"/>
      <c r="BJ57" s="279"/>
      <c r="BL57" s="199"/>
      <c r="BM57" s="172"/>
      <c r="BN57" s="172"/>
      <c r="BO57" s="172" t="s">
        <v>869</v>
      </c>
      <c r="BP57" s="172"/>
      <c r="BQ57" s="172"/>
      <c r="BR57" s="172"/>
      <c r="BS57" s="172" t="s">
        <v>474</v>
      </c>
      <c r="BT57" s="172"/>
      <c r="BU57" s="172"/>
      <c r="BV57" s="172"/>
      <c r="BW57" s="172">
        <v>19</v>
      </c>
      <c r="BX57" s="172">
        <v>19</v>
      </c>
      <c r="BY57" s="172"/>
      <c r="BZ57" s="172"/>
      <c r="CA57" s="174" t="e">
        <f>VLOOKUP(#REF!,BN:BZ,13,0)</f>
        <v>#REF!</v>
      </c>
    </row>
    <row r="58" spans="1:79" s="171" customFormat="1" ht="23.25" customHeight="1">
      <c r="A58" s="199"/>
      <c r="F58" s="199"/>
      <c r="G58" s="198"/>
      <c r="H58" s="198"/>
      <c r="I58" s="198"/>
      <c r="J58" s="199"/>
      <c r="K58" s="199"/>
      <c r="L58" s="199"/>
      <c r="M58" s="220"/>
      <c r="N58" s="221"/>
      <c r="O58" s="221"/>
      <c r="P58" s="220"/>
      <c r="AF58" s="199"/>
      <c r="AG58" s="199"/>
      <c r="AH58" s="199"/>
      <c r="AI58" s="279"/>
      <c r="AJ58" s="199"/>
      <c r="AK58" s="199"/>
      <c r="AL58" s="199"/>
      <c r="AM58" s="199"/>
      <c r="AN58" s="199"/>
      <c r="AO58" s="199"/>
      <c r="AP58" s="199"/>
      <c r="AQ58" s="199"/>
      <c r="AR58" s="199"/>
      <c r="AS58" s="199"/>
      <c r="AT58" s="199"/>
      <c r="AU58" s="199"/>
      <c r="AV58" s="199"/>
      <c r="AW58" s="199"/>
      <c r="AX58" s="199"/>
      <c r="AY58" s="199"/>
      <c r="AZ58" s="199"/>
      <c r="BA58" s="199"/>
      <c r="BB58" s="199"/>
      <c r="BF58" s="199"/>
      <c r="BG58" s="199"/>
      <c r="BI58" s="279"/>
      <c r="BJ58" s="279"/>
      <c r="BL58" s="199"/>
      <c r="BM58" s="172"/>
      <c r="BN58" s="172"/>
      <c r="BO58" s="172" t="s">
        <v>870</v>
      </c>
      <c r="BP58" s="172"/>
      <c r="BQ58" s="172"/>
      <c r="BR58" s="172"/>
      <c r="BS58" s="172"/>
      <c r="BT58" s="172"/>
      <c r="BU58" s="172"/>
      <c r="BV58" s="172"/>
      <c r="BW58" s="172">
        <v>20</v>
      </c>
      <c r="BX58" s="172">
        <v>20</v>
      </c>
      <c r="BY58" s="172"/>
      <c r="BZ58" s="172"/>
      <c r="CA58" s="174" t="e">
        <f>VLOOKUP(#REF!,BN:BZ,13,0)</f>
        <v>#REF!</v>
      </c>
    </row>
    <row r="59" spans="1:79" s="171" customFormat="1" ht="23.25" customHeight="1">
      <c r="A59" s="199"/>
      <c r="F59" s="199"/>
      <c r="G59" s="198"/>
      <c r="H59" s="198"/>
      <c r="I59" s="198"/>
      <c r="J59" s="199"/>
      <c r="K59" s="199"/>
      <c r="L59" s="199"/>
      <c r="M59" s="220"/>
      <c r="N59" s="221"/>
      <c r="O59" s="221"/>
      <c r="P59" s="220"/>
      <c r="AF59" s="199"/>
      <c r="AG59" s="199"/>
      <c r="AH59" s="199"/>
      <c r="AI59" s="279"/>
      <c r="AJ59" s="199"/>
      <c r="AK59" s="199"/>
      <c r="AL59" s="199"/>
      <c r="AM59" s="199"/>
      <c r="AN59" s="199"/>
      <c r="AO59" s="199"/>
      <c r="AP59" s="199"/>
      <c r="AQ59" s="199"/>
      <c r="AR59" s="199"/>
      <c r="AS59" s="199"/>
      <c r="AT59" s="199"/>
      <c r="AU59" s="199"/>
      <c r="AV59" s="199"/>
      <c r="AW59" s="199"/>
      <c r="AX59" s="199"/>
      <c r="AY59" s="199"/>
      <c r="AZ59" s="199"/>
      <c r="BA59" s="199"/>
      <c r="BB59" s="199"/>
      <c r="BF59" s="199"/>
      <c r="BG59" s="199"/>
      <c r="BI59" s="279"/>
      <c r="BJ59" s="279"/>
      <c r="BL59" s="199"/>
      <c r="BM59" s="172"/>
      <c r="BN59" s="172"/>
      <c r="BO59" s="172" t="s">
        <v>871</v>
      </c>
      <c r="BP59" s="172"/>
      <c r="BQ59" s="172"/>
      <c r="BR59" s="172"/>
      <c r="BS59" s="172"/>
      <c r="BT59" s="172"/>
      <c r="BU59" s="172"/>
      <c r="BV59" s="172"/>
      <c r="BW59" s="172">
        <v>21</v>
      </c>
      <c r="BX59" s="172">
        <v>21</v>
      </c>
      <c r="BY59" s="172"/>
      <c r="BZ59" s="172"/>
      <c r="CA59" s="174" t="e">
        <f>VLOOKUP(#REF!,BN:BZ,13,0)</f>
        <v>#REF!</v>
      </c>
    </row>
    <row r="60" spans="1:79" s="171" customFormat="1" ht="23.25" customHeight="1">
      <c r="A60" s="199"/>
      <c r="F60" s="199"/>
      <c r="G60" s="198"/>
      <c r="H60" s="198"/>
      <c r="I60" s="198"/>
      <c r="J60" s="199"/>
      <c r="K60" s="199"/>
      <c r="L60" s="199"/>
      <c r="M60" s="220"/>
      <c r="N60" s="221"/>
      <c r="O60" s="221"/>
      <c r="P60" s="220"/>
      <c r="AF60" s="199"/>
      <c r="AG60" s="199"/>
      <c r="AH60" s="199"/>
      <c r="AI60" s="279"/>
      <c r="AJ60" s="199"/>
      <c r="AK60" s="199"/>
      <c r="AL60" s="199"/>
      <c r="AM60" s="199"/>
      <c r="AN60" s="199"/>
      <c r="AO60" s="199"/>
      <c r="AP60" s="199"/>
      <c r="AQ60" s="199"/>
      <c r="AR60" s="199"/>
      <c r="AS60" s="199"/>
      <c r="AT60" s="199"/>
      <c r="AU60" s="199"/>
      <c r="AV60" s="199"/>
      <c r="AW60" s="199"/>
      <c r="AX60" s="199"/>
      <c r="AY60" s="199"/>
      <c r="AZ60" s="199"/>
      <c r="BA60" s="199"/>
      <c r="BB60" s="199"/>
      <c r="BF60" s="199"/>
      <c r="BG60" s="199"/>
      <c r="BI60" s="279"/>
      <c r="BJ60" s="279"/>
      <c r="BL60" s="199"/>
      <c r="BM60" s="172"/>
      <c r="BN60" s="172"/>
      <c r="BO60" s="172" t="s">
        <v>872</v>
      </c>
      <c r="BP60" s="172"/>
      <c r="BQ60" s="172"/>
      <c r="BR60" s="172"/>
      <c r="BS60" s="172"/>
      <c r="BT60" s="172"/>
      <c r="BU60" s="172"/>
      <c r="BV60" s="172"/>
      <c r="BW60" s="172">
        <v>22</v>
      </c>
      <c r="BX60" s="172">
        <v>22</v>
      </c>
      <c r="BY60" s="172"/>
      <c r="BZ60" s="172"/>
      <c r="CA60" s="172"/>
    </row>
    <row r="61" spans="1:79" s="171" customFormat="1" ht="23.25" customHeight="1">
      <c r="A61" s="199"/>
      <c r="F61" s="199"/>
      <c r="G61" s="198"/>
      <c r="H61" s="198"/>
      <c r="I61" s="198"/>
      <c r="J61" s="199"/>
      <c r="K61" s="199"/>
      <c r="L61" s="199"/>
      <c r="M61" s="220"/>
      <c r="N61" s="221"/>
      <c r="O61" s="221"/>
      <c r="P61" s="220"/>
      <c r="AF61" s="199"/>
      <c r="AG61" s="199"/>
      <c r="AH61" s="199"/>
      <c r="AI61" s="279"/>
      <c r="AJ61" s="199"/>
      <c r="AK61" s="199"/>
      <c r="AL61" s="199"/>
      <c r="AM61" s="199"/>
      <c r="AN61" s="199"/>
      <c r="AO61" s="199"/>
      <c r="AP61" s="199"/>
      <c r="AQ61" s="199"/>
      <c r="AR61" s="199"/>
      <c r="AS61" s="199"/>
      <c r="AT61" s="199"/>
      <c r="AU61" s="199"/>
      <c r="AV61" s="199"/>
      <c r="AW61" s="199"/>
      <c r="AX61" s="199"/>
      <c r="AY61" s="199"/>
      <c r="AZ61" s="199"/>
      <c r="BA61" s="199"/>
      <c r="BB61" s="199"/>
      <c r="BF61" s="199"/>
      <c r="BG61" s="199"/>
      <c r="BI61" s="279"/>
      <c r="BJ61" s="279"/>
      <c r="BL61" s="199"/>
      <c r="BM61" s="170"/>
      <c r="BN61" s="170"/>
      <c r="BO61" s="170" t="s">
        <v>873</v>
      </c>
      <c r="BP61" s="170"/>
      <c r="BQ61" s="170"/>
      <c r="BR61" s="170"/>
      <c r="BS61" s="170"/>
      <c r="BT61" s="170"/>
      <c r="BU61" s="170"/>
      <c r="BV61" s="170"/>
      <c r="BW61" s="172">
        <v>23</v>
      </c>
      <c r="BX61" s="172">
        <v>23</v>
      </c>
      <c r="BY61" s="170"/>
      <c r="BZ61" s="170"/>
      <c r="CA61" s="170"/>
    </row>
    <row r="62" spans="1:79" s="171" customFormat="1" ht="23.25" customHeight="1">
      <c r="A62" s="199"/>
      <c r="F62" s="199"/>
      <c r="G62" s="198"/>
      <c r="H62" s="198"/>
      <c r="I62" s="198"/>
      <c r="J62" s="199"/>
      <c r="K62" s="199"/>
      <c r="L62" s="199"/>
      <c r="M62" s="220"/>
      <c r="N62" s="221"/>
      <c r="O62" s="221"/>
      <c r="P62" s="220"/>
      <c r="AF62" s="199"/>
      <c r="AG62" s="199"/>
      <c r="AH62" s="199"/>
      <c r="AI62" s="279"/>
      <c r="AJ62" s="199"/>
      <c r="AK62" s="199"/>
      <c r="AL62" s="199"/>
      <c r="AM62" s="199"/>
      <c r="AN62" s="199"/>
      <c r="AO62" s="199"/>
      <c r="AP62" s="199"/>
      <c r="AQ62" s="199"/>
      <c r="AR62" s="199"/>
      <c r="AS62" s="199"/>
      <c r="AT62" s="199"/>
      <c r="AU62" s="199"/>
      <c r="AV62" s="199"/>
      <c r="AW62" s="199"/>
      <c r="AX62" s="199"/>
      <c r="AY62" s="199"/>
      <c r="AZ62" s="199"/>
      <c r="BA62" s="199"/>
      <c r="BB62" s="199"/>
      <c r="BF62" s="199"/>
      <c r="BG62" s="199"/>
      <c r="BI62" s="279"/>
      <c r="BJ62" s="279"/>
      <c r="BL62" s="199"/>
      <c r="BM62" s="170"/>
      <c r="BN62" s="170"/>
      <c r="BO62" s="170" t="s">
        <v>874</v>
      </c>
      <c r="BP62" s="170"/>
      <c r="BQ62" s="170"/>
      <c r="BR62" s="170"/>
      <c r="BS62" s="170"/>
      <c r="BT62" s="170"/>
      <c r="BU62" s="170"/>
      <c r="BV62" s="170"/>
      <c r="BW62" s="172">
        <v>24</v>
      </c>
      <c r="BX62" s="172">
        <v>24</v>
      </c>
      <c r="BY62" s="170"/>
      <c r="BZ62" s="170"/>
      <c r="CA62" s="170"/>
    </row>
    <row r="63" spans="1:79" s="171" customFormat="1" ht="23.25" customHeight="1">
      <c r="A63" s="199"/>
      <c r="F63" s="199"/>
      <c r="G63" s="198"/>
      <c r="H63" s="198"/>
      <c r="I63" s="198"/>
      <c r="J63" s="199"/>
      <c r="K63" s="199"/>
      <c r="L63" s="199"/>
      <c r="M63" s="220"/>
      <c r="N63" s="221"/>
      <c r="O63" s="221"/>
      <c r="P63" s="220"/>
      <c r="AF63" s="199"/>
      <c r="AG63" s="199"/>
      <c r="AH63" s="199"/>
      <c r="AI63" s="279"/>
      <c r="AJ63" s="199"/>
      <c r="AK63" s="199"/>
      <c r="AL63" s="199"/>
      <c r="AM63" s="199"/>
      <c r="AN63" s="199"/>
      <c r="AO63" s="199"/>
      <c r="AP63" s="199"/>
      <c r="AQ63" s="199"/>
      <c r="AR63" s="199"/>
      <c r="AS63" s="199"/>
      <c r="AT63" s="199"/>
      <c r="AU63" s="199"/>
      <c r="AV63" s="199"/>
      <c r="AW63" s="199"/>
      <c r="AX63" s="199"/>
      <c r="AY63" s="199"/>
      <c r="AZ63" s="199"/>
      <c r="BA63" s="199"/>
      <c r="BB63" s="199"/>
      <c r="BF63" s="199"/>
      <c r="BG63" s="199"/>
      <c r="BI63" s="279"/>
      <c r="BJ63" s="279"/>
      <c r="BL63" s="199"/>
      <c r="BM63" s="172"/>
      <c r="BN63" s="172"/>
      <c r="BO63" s="172" t="s">
        <v>875</v>
      </c>
      <c r="BP63" s="172"/>
      <c r="BQ63" s="172"/>
      <c r="BR63" s="172"/>
      <c r="BS63" s="172"/>
      <c r="BT63" s="172"/>
      <c r="BU63" s="172"/>
      <c r="BV63" s="172"/>
      <c r="BW63" s="172">
        <v>25</v>
      </c>
      <c r="BX63" s="172">
        <v>25</v>
      </c>
      <c r="BY63" s="172"/>
      <c r="BZ63" s="172"/>
      <c r="CA63" s="172"/>
    </row>
    <row r="64" spans="1:79" s="171" customFormat="1" ht="23.25" customHeight="1">
      <c r="A64" s="199"/>
      <c r="F64" s="199"/>
      <c r="G64" s="198"/>
      <c r="H64" s="198"/>
      <c r="I64" s="198"/>
      <c r="J64" s="199"/>
      <c r="K64" s="199"/>
      <c r="L64" s="199"/>
      <c r="M64" s="220"/>
      <c r="N64" s="221"/>
      <c r="O64" s="221"/>
      <c r="P64" s="220"/>
      <c r="AF64" s="199"/>
      <c r="AG64" s="199"/>
      <c r="AH64" s="199"/>
      <c r="AI64" s="279"/>
      <c r="AJ64" s="199"/>
      <c r="AK64" s="199"/>
      <c r="AL64" s="199"/>
      <c r="AM64" s="199"/>
      <c r="AN64" s="199"/>
      <c r="AO64" s="199"/>
      <c r="AP64" s="199"/>
      <c r="AQ64" s="199"/>
      <c r="AR64" s="199"/>
      <c r="AS64" s="199"/>
      <c r="AT64" s="199"/>
      <c r="AU64" s="199"/>
      <c r="AV64" s="199"/>
      <c r="AW64" s="199"/>
      <c r="AX64" s="199"/>
      <c r="AY64" s="199"/>
      <c r="AZ64" s="199"/>
      <c r="BA64" s="199"/>
      <c r="BB64" s="199"/>
      <c r="BF64" s="199"/>
      <c r="BG64" s="199"/>
      <c r="BI64" s="279"/>
      <c r="BJ64" s="279"/>
      <c r="BL64" s="199"/>
      <c r="BM64" s="172"/>
      <c r="BN64" s="172"/>
      <c r="BO64" s="172" t="s">
        <v>876</v>
      </c>
      <c r="BP64" s="172"/>
      <c r="BQ64" s="172"/>
      <c r="BR64" s="172"/>
      <c r="BS64" s="172"/>
      <c r="BT64" s="172"/>
      <c r="BU64" s="172"/>
      <c r="BV64" s="172"/>
      <c r="BW64" s="172">
        <v>26</v>
      </c>
      <c r="BX64" s="172">
        <v>26</v>
      </c>
      <c r="BY64" s="172"/>
      <c r="BZ64" s="172"/>
      <c r="CA64" s="172"/>
    </row>
    <row r="65" spans="1:79" s="171" customFormat="1" ht="23.25" customHeight="1">
      <c r="A65" s="199"/>
      <c r="F65" s="199"/>
      <c r="G65" s="198"/>
      <c r="H65" s="198"/>
      <c r="I65" s="198"/>
      <c r="J65" s="199"/>
      <c r="K65" s="199"/>
      <c r="L65" s="199"/>
      <c r="M65" s="220"/>
      <c r="N65" s="221"/>
      <c r="O65" s="221"/>
      <c r="P65" s="220"/>
      <c r="AF65" s="199"/>
      <c r="AG65" s="199"/>
      <c r="AH65" s="199"/>
      <c r="AI65" s="279"/>
      <c r="AJ65" s="199"/>
      <c r="AK65" s="199"/>
      <c r="AL65" s="199"/>
      <c r="AM65" s="199"/>
      <c r="AN65" s="199"/>
      <c r="AO65" s="199"/>
      <c r="AP65" s="199"/>
      <c r="AQ65" s="199"/>
      <c r="AR65" s="199"/>
      <c r="AS65" s="199"/>
      <c r="AT65" s="199"/>
      <c r="AU65" s="199"/>
      <c r="AV65" s="199"/>
      <c r="AW65" s="199"/>
      <c r="AX65" s="199"/>
      <c r="AY65" s="199"/>
      <c r="AZ65" s="199"/>
      <c r="BA65" s="199"/>
      <c r="BB65" s="199"/>
      <c r="BF65" s="199"/>
      <c r="BG65" s="199"/>
      <c r="BI65" s="279"/>
      <c r="BJ65" s="279"/>
      <c r="BL65" s="199"/>
      <c r="BM65" s="172"/>
      <c r="BN65" s="172"/>
      <c r="BO65" s="172" t="s">
        <v>877</v>
      </c>
      <c r="BP65" s="172"/>
      <c r="BQ65" s="172"/>
      <c r="BR65" s="172"/>
      <c r="BS65" s="172"/>
      <c r="BT65" s="172"/>
      <c r="BU65" s="172"/>
      <c r="BV65" s="172"/>
      <c r="BW65" s="172">
        <v>27</v>
      </c>
      <c r="BX65" s="172">
        <v>27</v>
      </c>
      <c r="BY65" s="172"/>
      <c r="BZ65" s="172"/>
      <c r="CA65" s="172"/>
    </row>
    <row r="66" spans="1:79" s="171" customFormat="1" ht="23.25" customHeight="1">
      <c r="A66" s="199"/>
      <c r="F66" s="199"/>
      <c r="G66" s="198"/>
      <c r="H66" s="198"/>
      <c r="I66" s="198"/>
      <c r="J66" s="199"/>
      <c r="K66" s="199"/>
      <c r="L66" s="199"/>
      <c r="M66" s="220"/>
      <c r="N66" s="221"/>
      <c r="O66" s="221"/>
      <c r="P66" s="220"/>
      <c r="AF66" s="199"/>
      <c r="AG66" s="199"/>
      <c r="AH66" s="199"/>
      <c r="AI66" s="279"/>
      <c r="AJ66" s="199"/>
      <c r="AK66" s="199"/>
      <c r="AL66" s="199"/>
      <c r="AM66" s="199"/>
      <c r="AN66" s="199"/>
      <c r="AO66" s="199"/>
      <c r="AP66" s="199"/>
      <c r="AQ66" s="199"/>
      <c r="AR66" s="199"/>
      <c r="AS66" s="199"/>
      <c r="AT66" s="199"/>
      <c r="AU66" s="199"/>
      <c r="AV66" s="199"/>
      <c r="AW66" s="199"/>
      <c r="AX66" s="199"/>
      <c r="AY66" s="199"/>
      <c r="AZ66" s="199"/>
      <c r="BA66" s="199"/>
      <c r="BB66" s="199"/>
      <c r="BF66" s="199"/>
      <c r="BG66" s="199"/>
      <c r="BI66" s="279"/>
      <c r="BJ66" s="279"/>
      <c r="BL66" s="199"/>
      <c r="BM66" s="172"/>
      <c r="BN66" s="172"/>
      <c r="BO66" s="172" t="s">
        <v>878</v>
      </c>
      <c r="BP66" s="172"/>
      <c r="BQ66" s="172"/>
      <c r="BR66" s="172"/>
      <c r="BS66" s="172"/>
      <c r="BT66" s="172"/>
      <c r="BU66" s="172"/>
      <c r="BV66" s="172"/>
      <c r="BW66" s="172">
        <v>28</v>
      </c>
      <c r="BX66" s="172">
        <v>28</v>
      </c>
      <c r="BY66" s="172"/>
      <c r="BZ66" s="172"/>
      <c r="CA66" s="172"/>
    </row>
    <row r="67" spans="1:79" s="171" customFormat="1" ht="23.25" customHeight="1">
      <c r="A67" s="199"/>
      <c r="F67" s="199"/>
      <c r="G67" s="198"/>
      <c r="H67" s="198"/>
      <c r="I67" s="198"/>
      <c r="J67" s="199"/>
      <c r="K67" s="199"/>
      <c r="L67" s="199"/>
      <c r="M67" s="220"/>
      <c r="N67" s="221"/>
      <c r="O67" s="221"/>
      <c r="P67" s="220"/>
      <c r="AF67" s="199"/>
      <c r="AG67" s="199"/>
      <c r="AH67" s="199"/>
      <c r="AI67" s="279"/>
      <c r="AJ67" s="199"/>
      <c r="AK67" s="199"/>
      <c r="AL67" s="199"/>
      <c r="AM67" s="199"/>
      <c r="AN67" s="199"/>
      <c r="AO67" s="199"/>
      <c r="AP67" s="199"/>
      <c r="AQ67" s="199"/>
      <c r="AR67" s="199"/>
      <c r="AS67" s="199"/>
      <c r="AT67" s="199"/>
      <c r="AU67" s="199"/>
      <c r="AV67" s="199"/>
      <c r="AW67" s="199"/>
      <c r="AX67" s="199"/>
      <c r="AY67" s="199"/>
      <c r="AZ67" s="199"/>
      <c r="BA67" s="199"/>
      <c r="BB67" s="199"/>
      <c r="BF67" s="199"/>
      <c r="BG67" s="199"/>
      <c r="BI67" s="279"/>
      <c r="BJ67" s="279"/>
      <c r="BL67" s="199"/>
      <c r="BM67" s="172"/>
      <c r="BN67" s="172"/>
      <c r="BO67" s="172" t="s">
        <v>879</v>
      </c>
      <c r="BP67" s="172"/>
      <c r="BQ67" s="172"/>
      <c r="BR67" s="172"/>
      <c r="BS67" s="172"/>
      <c r="BT67" s="172"/>
      <c r="BU67" s="172"/>
      <c r="BV67" s="172"/>
      <c r="BW67" s="172">
        <v>29</v>
      </c>
      <c r="BX67" s="172">
        <v>29</v>
      </c>
      <c r="BY67" s="172"/>
      <c r="BZ67" s="172"/>
      <c r="CA67" s="172"/>
    </row>
    <row r="68" spans="1:79" s="171" customFormat="1" ht="23.25" customHeight="1">
      <c r="A68" s="199"/>
      <c r="F68" s="199"/>
      <c r="G68" s="198"/>
      <c r="H68" s="198"/>
      <c r="I68" s="198"/>
      <c r="J68" s="199"/>
      <c r="K68" s="199"/>
      <c r="L68" s="199"/>
      <c r="M68" s="220"/>
      <c r="N68" s="221"/>
      <c r="O68" s="221"/>
      <c r="P68" s="220"/>
      <c r="AF68" s="199"/>
      <c r="AG68" s="199"/>
      <c r="AH68" s="199"/>
      <c r="AI68" s="279"/>
      <c r="AJ68" s="199"/>
      <c r="AK68" s="199"/>
      <c r="AL68" s="199"/>
      <c r="AM68" s="199"/>
      <c r="AN68" s="199"/>
      <c r="AO68" s="199"/>
      <c r="AP68" s="199"/>
      <c r="AQ68" s="199"/>
      <c r="AR68" s="199"/>
      <c r="AS68" s="199"/>
      <c r="AT68" s="199"/>
      <c r="AU68" s="199"/>
      <c r="AV68" s="199"/>
      <c r="AW68" s="199"/>
      <c r="AX68" s="199"/>
      <c r="AY68" s="199"/>
      <c r="AZ68" s="199"/>
      <c r="BA68" s="199"/>
      <c r="BB68" s="199"/>
      <c r="BF68" s="199"/>
      <c r="BG68" s="199"/>
      <c r="BI68" s="279"/>
      <c r="BJ68" s="279"/>
      <c r="BL68" s="199"/>
      <c r="BM68" s="172"/>
      <c r="BN68" s="172"/>
      <c r="BO68" s="172" t="s">
        <v>880</v>
      </c>
      <c r="BP68" s="172"/>
      <c r="BQ68" s="172"/>
      <c r="BR68" s="172"/>
      <c r="BS68" s="172"/>
      <c r="BT68" s="172"/>
      <c r="BU68" s="172"/>
      <c r="BV68" s="172"/>
      <c r="BW68" s="172">
        <v>30</v>
      </c>
      <c r="BX68" s="172">
        <v>30</v>
      </c>
      <c r="BY68" s="172"/>
      <c r="BZ68" s="172"/>
      <c r="CA68" s="172"/>
    </row>
    <row r="69" spans="1:79" s="171" customFormat="1" ht="23.25" customHeight="1">
      <c r="A69" s="199"/>
      <c r="F69" s="199"/>
      <c r="G69" s="198"/>
      <c r="H69" s="198"/>
      <c r="I69" s="198"/>
      <c r="J69" s="199"/>
      <c r="K69" s="199"/>
      <c r="L69" s="199"/>
      <c r="M69" s="220"/>
      <c r="N69" s="221"/>
      <c r="O69" s="221"/>
      <c r="P69" s="220"/>
      <c r="AF69" s="199"/>
      <c r="AG69" s="199"/>
      <c r="AH69" s="199"/>
      <c r="AI69" s="279"/>
      <c r="AJ69" s="199"/>
      <c r="AK69" s="199"/>
      <c r="AL69" s="199"/>
      <c r="AM69" s="199"/>
      <c r="AN69" s="199"/>
      <c r="AO69" s="199"/>
      <c r="AP69" s="199"/>
      <c r="AQ69" s="199"/>
      <c r="AR69" s="199"/>
      <c r="AS69" s="199"/>
      <c r="AT69" s="199"/>
      <c r="AU69" s="199"/>
      <c r="AV69" s="199"/>
      <c r="AW69" s="199"/>
      <c r="AX69" s="199"/>
      <c r="AY69" s="199"/>
      <c r="AZ69" s="199"/>
      <c r="BA69" s="199"/>
      <c r="BB69" s="199"/>
      <c r="BF69" s="199"/>
      <c r="BG69" s="199"/>
      <c r="BI69" s="279"/>
      <c r="BJ69" s="279"/>
      <c r="BL69" s="199"/>
      <c r="BM69" s="172"/>
      <c r="BN69" s="172"/>
      <c r="BO69" s="172" t="s">
        <v>881</v>
      </c>
      <c r="BP69" s="172"/>
      <c r="BQ69" s="172"/>
      <c r="BR69" s="172"/>
      <c r="BS69" s="172"/>
      <c r="BT69" s="172"/>
      <c r="BU69" s="172"/>
      <c r="BV69" s="172"/>
      <c r="BW69" s="172">
        <v>31</v>
      </c>
      <c r="BX69" s="172">
        <v>31</v>
      </c>
      <c r="BY69" s="172"/>
      <c r="BZ69" s="172"/>
      <c r="CA69" s="172"/>
    </row>
    <row r="70" spans="1:79" s="171" customFormat="1" ht="23.25" customHeight="1">
      <c r="A70" s="199"/>
      <c r="F70" s="199"/>
      <c r="G70" s="198"/>
      <c r="H70" s="198"/>
      <c r="I70" s="198"/>
      <c r="J70" s="199"/>
      <c r="K70" s="199"/>
      <c r="L70" s="199"/>
      <c r="M70" s="220"/>
      <c r="N70" s="221"/>
      <c r="O70" s="221"/>
      <c r="P70" s="220"/>
      <c r="AF70" s="199"/>
      <c r="AG70" s="199"/>
      <c r="AH70" s="199"/>
      <c r="AI70" s="279"/>
      <c r="AJ70" s="199"/>
      <c r="AK70" s="199"/>
      <c r="AL70" s="199"/>
      <c r="AM70" s="199"/>
      <c r="AN70" s="199"/>
      <c r="AO70" s="199"/>
      <c r="AP70" s="199"/>
      <c r="AQ70" s="199"/>
      <c r="AR70" s="199"/>
      <c r="AS70" s="199"/>
      <c r="AT70" s="199"/>
      <c r="AU70" s="199"/>
      <c r="AV70" s="199"/>
      <c r="AW70" s="199"/>
      <c r="AX70" s="199"/>
      <c r="AY70" s="199"/>
      <c r="AZ70" s="199"/>
      <c r="BA70" s="199"/>
      <c r="BB70" s="199"/>
      <c r="BF70" s="199"/>
      <c r="BG70" s="199"/>
      <c r="BI70" s="279"/>
      <c r="BJ70" s="279"/>
      <c r="BL70" s="199"/>
      <c r="BO70" s="171" t="s">
        <v>882</v>
      </c>
      <c r="BX70" s="172">
        <v>32</v>
      </c>
    </row>
    <row r="71" spans="1:79" s="171" customFormat="1" ht="23.25" customHeight="1">
      <c r="A71" s="199"/>
      <c r="F71" s="199"/>
      <c r="G71" s="198"/>
      <c r="H71" s="198"/>
      <c r="I71" s="198"/>
      <c r="J71" s="199"/>
      <c r="K71" s="199"/>
      <c r="L71" s="199"/>
      <c r="M71" s="220"/>
      <c r="N71" s="221"/>
      <c r="O71" s="221"/>
      <c r="P71" s="220"/>
      <c r="AF71" s="199"/>
      <c r="AG71" s="199"/>
      <c r="AH71" s="199"/>
      <c r="AI71" s="279"/>
      <c r="AJ71" s="199"/>
      <c r="AK71" s="199"/>
      <c r="AL71" s="199"/>
      <c r="AM71" s="199"/>
      <c r="AN71" s="199"/>
      <c r="AO71" s="199"/>
      <c r="AP71" s="199"/>
      <c r="AQ71" s="199"/>
      <c r="AR71" s="199"/>
      <c r="AS71" s="199"/>
      <c r="AT71" s="199"/>
      <c r="AU71" s="199"/>
      <c r="AV71" s="199"/>
      <c r="AW71" s="199"/>
      <c r="AX71" s="199"/>
      <c r="AY71" s="199"/>
      <c r="AZ71" s="199"/>
      <c r="BA71" s="199"/>
      <c r="BB71" s="199"/>
      <c r="BF71" s="199"/>
      <c r="BG71" s="199"/>
      <c r="BI71" s="279"/>
      <c r="BJ71" s="279"/>
      <c r="BL71" s="199"/>
      <c r="BO71" s="171" t="s">
        <v>883</v>
      </c>
      <c r="BX71" s="172">
        <v>33</v>
      </c>
    </row>
    <row r="72" spans="1:79" s="171" customFormat="1" ht="23.25" customHeight="1">
      <c r="A72" s="199"/>
      <c r="F72" s="199"/>
      <c r="G72" s="198"/>
      <c r="H72" s="198"/>
      <c r="I72" s="198"/>
      <c r="J72" s="199"/>
      <c r="K72" s="199"/>
      <c r="L72" s="199"/>
      <c r="M72" s="220"/>
      <c r="N72" s="221"/>
      <c r="O72" s="221"/>
      <c r="P72" s="220"/>
      <c r="AF72" s="199"/>
      <c r="AG72" s="199"/>
      <c r="AH72" s="199"/>
      <c r="AI72" s="279"/>
      <c r="AJ72" s="199"/>
      <c r="AK72" s="199"/>
      <c r="AL72" s="199"/>
      <c r="AM72" s="199"/>
      <c r="AN72" s="199"/>
      <c r="AO72" s="199"/>
      <c r="AP72" s="199"/>
      <c r="AQ72" s="199"/>
      <c r="AR72" s="199"/>
      <c r="AS72" s="199"/>
      <c r="AT72" s="199"/>
      <c r="AU72" s="199"/>
      <c r="AV72" s="199"/>
      <c r="AW72" s="199"/>
      <c r="AX72" s="199"/>
      <c r="AY72" s="199"/>
      <c r="AZ72" s="199"/>
      <c r="BA72" s="199"/>
      <c r="BB72" s="199"/>
      <c r="BF72" s="199"/>
      <c r="BG72" s="199"/>
      <c r="BI72" s="279"/>
      <c r="BJ72" s="279"/>
      <c r="BL72" s="199"/>
      <c r="BO72" s="171" t="s">
        <v>884</v>
      </c>
      <c r="BX72" s="172">
        <v>34</v>
      </c>
    </row>
    <row r="73" spans="1:79" s="171" customFormat="1" ht="23.25" customHeight="1">
      <c r="A73" s="199"/>
      <c r="F73" s="199"/>
      <c r="G73" s="198"/>
      <c r="H73" s="198"/>
      <c r="I73" s="198"/>
      <c r="J73" s="199"/>
      <c r="K73" s="199"/>
      <c r="L73" s="199"/>
      <c r="M73" s="220"/>
      <c r="N73" s="221"/>
      <c r="O73" s="221"/>
      <c r="P73" s="220"/>
      <c r="AF73" s="199"/>
      <c r="AG73" s="199"/>
      <c r="AH73" s="199"/>
      <c r="AI73" s="279"/>
      <c r="AJ73" s="199"/>
      <c r="AK73" s="199"/>
      <c r="AL73" s="199"/>
      <c r="AM73" s="199"/>
      <c r="AN73" s="199"/>
      <c r="AO73" s="199"/>
      <c r="AP73" s="199"/>
      <c r="AQ73" s="199"/>
      <c r="AR73" s="199"/>
      <c r="AS73" s="199"/>
      <c r="AT73" s="199"/>
      <c r="AU73" s="199"/>
      <c r="AV73" s="199"/>
      <c r="AW73" s="199"/>
      <c r="AX73" s="199"/>
      <c r="AY73" s="199"/>
      <c r="AZ73" s="199"/>
      <c r="BA73" s="199"/>
      <c r="BB73" s="199"/>
      <c r="BF73" s="199"/>
      <c r="BG73" s="199"/>
      <c r="BI73" s="279"/>
      <c r="BJ73" s="279"/>
      <c r="BL73" s="199"/>
      <c r="BX73" s="172">
        <v>35</v>
      </c>
    </row>
    <row r="74" spans="1:79" s="171" customFormat="1" ht="23.25" customHeight="1">
      <c r="A74" s="199"/>
      <c r="F74" s="199"/>
      <c r="G74" s="198"/>
      <c r="H74" s="198"/>
      <c r="I74" s="198"/>
      <c r="J74" s="199"/>
      <c r="K74" s="199"/>
      <c r="L74" s="199"/>
      <c r="M74" s="220"/>
      <c r="N74" s="221"/>
      <c r="O74" s="221"/>
      <c r="P74" s="220"/>
      <c r="AF74" s="199"/>
      <c r="AG74" s="199"/>
      <c r="AH74" s="199"/>
      <c r="AI74" s="279"/>
      <c r="AJ74" s="199"/>
      <c r="AK74" s="199"/>
      <c r="AL74" s="199"/>
      <c r="AM74" s="199"/>
      <c r="AN74" s="199"/>
      <c r="AO74" s="199"/>
      <c r="AP74" s="199"/>
      <c r="AQ74" s="199"/>
      <c r="AR74" s="199"/>
      <c r="AS74" s="199"/>
      <c r="AT74" s="199"/>
      <c r="AU74" s="199"/>
      <c r="AV74" s="199"/>
      <c r="AW74" s="199"/>
      <c r="AX74" s="199"/>
      <c r="AY74" s="199"/>
      <c r="AZ74" s="199"/>
      <c r="BA74" s="199"/>
      <c r="BB74" s="199"/>
      <c r="BF74" s="199"/>
      <c r="BG74" s="199"/>
      <c r="BI74" s="279"/>
      <c r="BJ74" s="279"/>
      <c r="BL74" s="199"/>
      <c r="BX74" s="172">
        <v>36</v>
      </c>
    </row>
    <row r="75" spans="1:79" s="171" customFormat="1" ht="23.25" customHeight="1">
      <c r="A75" s="199"/>
      <c r="F75" s="199"/>
      <c r="G75" s="198"/>
      <c r="H75" s="198"/>
      <c r="I75" s="198"/>
      <c r="J75" s="199"/>
      <c r="K75" s="199"/>
      <c r="L75" s="199"/>
      <c r="M75" s="220"/>
      <c r="N75" s="221"/>
      <c r="O75" s="221"/>
      <c r="P75" s="220"/>
      <c r="AF75" s="199"/>
      <c r="AG75" s="199"/>
      <c r="AH75" s="199"/>
      <c r="AI75" s="279"/>
      <c r="AJ75" s="199"/>
      <c r="AK75" s="199"/>
      <c r="AL75" s="199"/>
      <c r="AM75" s="199"/>
      <c r="AN75" s="199"/>
      <c r="AO75" s="199"/>
      <c r="AP75" s="199"/>
      <c r="AQ75" s="199"/>
      <c r="AR75" s="199"/>
      <c r="AS75" s="199"/>
      <c r="AT75" s="199"/>
      <c r="AU75" s="199"/>
      <c r="AV75" s="199"/>
      <c r="AW75" s="199"/>
      <c r="AX75" s="199"/>
      <c r="AY75" s="199"/>
      <c r="AZ75" s="199"/>
      <c r="BA75" s="199"/>
      <c r="BB75" s="199"/>
      <c r="BF75" s="199"/>
      <c r="BG75" s="199"/>
      <c r="BI75" s="279"/>
      <c r="BJ75" s="279"/>
      <c r="BL75" s="199"/>
      <c r="BX75" s="172">
        <v>37</v>
      </c>
    </row>
    <row r="76" spans="1:79" s="171" customFormat="1" ht="23.25" customHeight="1">
      <c r="A76" s="199"/>
      <c r="F76" s="199"/>
      <c r="G76" s="198"/>
      <c r="H76" s="198"/>
      <c r="I76" s="198"/>
      <c r="J76" s="199"/>
      <c r="K76" s="199"/>
      <c r="L76" s="199"/>
      <c r="M76" s="220"/>
      <c r="N76" s="221"/>
      <c r="O76" s="221"/>
      <c r="P76" s="220"/>
      <c r="AF76" s="199"/>
      <c r="AG76" s="199"/>
      <c r="AH76" s="199"/>
      <c r="AI76" s="279"/>
      <c r="AJ76" s="199"/>
      <c r="AK76" s="199"/>
      <c r="AL76" s="199"/>
      <c r="AM76" s="199"/>
      <c r="AN76" s="199"/>
      <c r="AO76" s="199"/>
      <c r="AP76" s="199"/>
      <c r="AQ76" s="199"/>
      <c r="AR76" s="199"/>
      <c r="AS76" s="199"/>
      <c r="AT76" s="199"/>
      <c r="AU76" s="199"/>
      <c r="AV76" s="199"/>
      <c r="AW76" s="199"/>
      <c r="AX76" s="199"/>
      <c r="AY76" s="199"/>
      <c r="AZ76" s="199"/>
      <c r="BA76" s="199"/>
      <c r="BB76" s="199"/>
      <c r="BF76" s="199"/>
      <c r="BG76" s="199"/>
      <c r="BI76" s="279"/>
      <c r="BJ76" s="279"/>
      <c r="BL76" s="199"/>
      <c r="BX76" s="172">
        <v>38</v>
      </c>
    </row>
    <row r="77" spans="1:79" s="171" customFormat="1" ht="23.25" customHeight="1">
      <c r="A77" s="199"/>
      <c r="F77" s="199"/>
      <c r="G77" s="198"/>
      <c r="H77" s="198"/>
      <c r="I77" s="198"/>
      <c r="J77" s="199"/>
      <c r="K77" s="199"/>
      <c r="L77" s="199"/>
      <c r="M77" s="220"/>
      <c r="N77" s="221"/>
      <c r="O77" s="221"/>
      <c r="P77" s="220"/>
      <c r="AF77" s="199"/>
      <c r="AG77" s="199"/>
      <c r="AH77" s="199"/>
      <c r="AI77" s="279"/>
      <c r="AJ77" s="199"/>
      <c r="AK77" s="199"/>
      <c r="AL77" s="199"/>
      <c r="AM77" s="199"/>
      <c r="AN77" s="199"/>
      <c r="AO77" s="199"/>
      <c r="AP77" s="199"/>
      <c r="AQ77" s="199"/>
      <c r="AR77" s="199"/>
      <c r="AS77" s="199"/>
      <c r="AT77" s="199"/>
      <c r="AU77" s="199"/>
      <c r="AV77" s="199"/>
      <c r="AW77" s="199"/>
      <c r="AX77" s="199"/>
      <c r="AY77" s="199"/>
      <c r="AZ77" s="199"/>
      <c r="BA77" s="199"/>
      <c r="BB77" s="199"/>
      <c r="BF77" s="199"/>
      <c r="BG77" s="199"/>
      <c r="BI77" s="279"/>
      <c r="BJ77" s="279"/>
      <c r="BL77" s="199"/>
      <c r="BX77" s="172">
        <v>39</v>
      </c>
    </row>
    <row r="78" spans="1:79" s="171" customFormat="1" ht="23.25" customHeight="1">
      <c r="A78" s="199"/>
      <c r="F78" s="199"/>
      <c r="G78" s="198"/>
      <c r="H78" s="198"/>
      <c r="I78" s="198"/>
      <c r="J78" s="199"/>
      <c r="K78" s="199"/>
      <c r="L78" s="199"/>
      <c r="M78" s="220"/>
      <c r="N78" s="221"/>
      <c r="O78" s="221"/>
      <c r="P78" s="220"/>
      <c r="AF78" s="199"/>
      <c r="AG78" s="199"/>
      <c r="AH78" s="199"/>
      <c r="AI78" s="279"/>
      <c r="AJ78" s="199"/>
      <c r="AK78" s="199"/>
      <c r="AL78" s="199"/>
      <c r="AM78" s="199"/>
      <c r="AN78" s="199"/>
      <c r="AO78" s="199"/>
      <c r="AP78" s="199"/>
      <c r="AQ78" s="199"/>
      <c r="AR78" s="199"/>
      <c r="AS78" s="199"/>
      <c r="AT78" s="199"/>
      <c r="AU78" s="199"/>
      <c r="AV78" s="199"/>
      <c r="AW78" s="199"/>
      <c r="AX78" s="199"/>
      <c r="AY78" s="199"/>
      <c r="AZ78" s="199"/>
      <c r="BA78" s="199"/>
      <c r="BB78" s="199"/>
      <c r="BF78" s="199"/>
      <c r="BG78" s="199"/>
      <c r="BI78" s="279"/>
      <c r="BJ78" s="279"/>
      <c r="BL78" s="199"/>
      <c r="BX78" s="172">
        <v>40</v>
      </c>
    </row>
    <row r="79" spans="1:79" s="171" customFormat="1" ht="23.25" customHeight="1">
      <c r="A79" s="199"/>
      <c r="F79" s="199"/>
      <c r="G79" s="198"/>
      <c r="H79" s="198"/>
      <c r="I79" s="198"/>
      <c r="J79" s="199"/>
      <c r="K79" s="199"/>
      <c r="L79" s="199"/>
      <c r="M79" s="220"/>
      <c r="N79" s="221"/>
      <c r="O79" s="221"/>
      <c r="P79" s="220"/>
      <c r="AF79" s="199"/>
      <c r="AG79" s="199"/>
      <c r="AH79" s="199"/>
      <c r="AI79" s="279"/>
      <c r="AJ79" s="199"/>
      <c r="AK79" s="199"/>
      <c r="AL79" s="199"/>
      <c r="AM79" s="199"/>
      <c r="AN79" s="199"/>
      <c r="AO79" s="199"/>
      <c r="AP79" s="199"/>
      <c r="AQ79" s="199"/>
      <c r="AR79" s="199"/>
      <c r="AS79" s="199"/>
      <c r="AT79" s="199"/>
      <c r="AU79" s="199"/>
      <c r="AV79" s="199"/>
      <c r="AW79" s="199"/>
      <c r="AX79" s="199"/>
      <c r="AY79" s="199"/>
      <c r="AZ79" s="199"/>
      <c r="BA79" s="199"/>
      <c r="BB79" s="199"/>
      <c r="BF79" s="199"/>
      <c r="BG79" s="199"/>
      <c r="BI79" s="279"/>
      <c r="BJ79" s="279"/>
      <c r="BL79" s="199"/>
      <c r="BX79" s="172">
        <v>41</v>
      </c>
    </row>
    <row r="80" spans="1:79" s="171" customFormat="1" ht="23.25" customHeight="1">
      <c r="A80" s="199"/>
      <c r="F80" s="199"/>
      <c r="G80" s="198"/>
      <c r="H80" s="198"/>
      <c r="I80" s="198"/>
      <c r="J80" s="199"/>
      <c r="K80" s="199"/>
      <c r="L80" s="199"/>
      <c r="M80" s="220"/>
      <c r="N80" s="221"/>
      <c r="O80" s="221"/>
      <c r="P80" s="220"/>
      <c r="AF80" s="199"/>
      <c r="AG80" s="199"/>
      <c r="AH80" s="199"/>
      <c r="AI80" s="279"/>
      <c r="AJ80" s="199"/>
      <c r="AK80" s="199"/>
      <c r="AL80" s="199"/>
      <c r="AM80" s="199"/>
      <c r="AN80" s="199"/>
      <c r="AO80" s="199"/>
      <c r="AP80" s="199"/>
      <c r="AQ80" s="199"/>
      <c r="AR80" s="199"/>
      <c r="AS80" s="199"/>
      <c r="AT80" s="199"/>
      <c r="AU80" s="199"/>
      <c r="AV80" s="199"/>
      <c r="AW80" s="199"/>
      <c r="AX80" s="199"/>
      <c r="AY80" s="199"/>
      <c r="AZ80" s="199"/>
      <c r="BA80" s="199"/>
      <c r="BB80" s="199"/>
      <c r="BF80" s="199"/>
      <c r="BG80" s="199"/>
      <c r="BI80" s="279"/>
      <c r="BJ80" s="279"/>
      <c r="BL80" s="199"/>
      <c r="BX80" s="172">
        <v>42</v>
      </c>
    </row>
    <row r="81" spans="1:76" s="171" customFormat="1" ht="23.25" customHeight="1">
      <c r="A81" s="199"/>
      <c r="F81" s="199"/>
      <c r="G81" s="198"/>
      <c r="H81" s="198"/>
      <c r="I81" s="198"/>
      <c r="J81" s="199"/>
      <c r="K81" s="199"/>
      <c r="L81" s="199"/>
      <c r="M81" s="220"/>
      <c r="N81" s="221"/>
      <c r="O81" s="221"/>
      <c r="P81" s="220"/>
      <c r="AF81" s="199"/>
      <c r="AG81" s="199"/>
      <c r="AH81" s="199"/>
      <c r="AI81" s="279"/>
      <c r="AJ81" s="199"/>
      <c r="AK81" s="199"/>
      <c r="AL81" s="199"/>
      <c r="AM81" s="199"/>
      <c r="AN81" s="199"/>
      <c r="AO81" s="199"/>
      <c r="AP81" s="199"/>
      <c r="AQ81" s="199"/>
      <c r="AR81" s="199"/>
      <c r="AS81" s="199"/>
      <c r="AT81" s="199"/>
      <c r="AU81" s="199"/>
      <c r="AV81" s="199"/>
      <c r="AW81" s="199"/>
      <c r="AX81" s="199"/>
      <c r="AY81" s="199"/>
      <c r="AZ81" s="199"/>
      <c r="BA81" s="199"/>
      <c r="BB81" s="199"/>
      <c r="BF81" s="199"/>
      <c r="BG81" s="199"/>
      <c r="BI81" s="279"/>
      <c r="BJ81" s="279"/>
      <c r="BL81" s="199"/>
      <c r="BX81" s="172">
        <v>43</v>
      </c>
    </row>
    <row r="82" spans="1:76" s="171" customFormat="1" ht="23.25" customHeight="1">
      <c r="A82" s="199"/>
      <c r="F82" s="199"/>
      <c r="G82" s="198"/>
      <c r="H82" s="198"/>
      <c r="I82" s="198"/>
      <c r="J82" s="199"/>
      <c r="K82" s="199"/>
      <c r="L82" s="199"/>
      <c r="M82" s="220"/>
      <c r="N82" s="221"/>
      <c r="O82" s="221"/>
      <c r="P82" s="220"/>
      <c r="AF82" s="199"/>
      <c r="AG82" s="199"/>
      <c r="AH82" s="199"/>
      <c r="AI82" s="279"/>
      <c r="AJ82" s="199"/>
      <c r="AK82" s="199"/>
      <c r="AL82" s="199"/>
      <c r="AM82" s="199"/>
      <c r="AN82" s="199"/>
      <c r="AO82" s="199"/>
      <c r="AP82" s="199"/>
      <c r="AQ82" s="199"/>
      <c r="AR82" s="199"/>
      <c r="AS82" s="199"/>
      <c r="AT82" s="199"/>
      <c r="AU82" s="199"/>
      <c r="AV82" s="199"/>
      <c r="AW82" s="199"/>
      <c r="AX82" s="199"/>
      <c r="AY82" s="199"/>
      <c r="AZ82" s="199"/>
      <c r="BA82" s="199"/>
      <c r="BB82" s="199"/>
      <c r="BF82" s="199"/>
      <c r="BG82" s="199"/>
      <c r="BI82" s="279"/>
      <c r="BJ82" s="279"/>
      <c r="BL82" s="199"/>
      <c r="BX82" s="172">
        <v>44</v>
      </c>
    </row>
    <row r="83" spans="1:76" s="171" customFormat="1" ht="23.25" customHeight="1">
      <c r="A83" s="199"/>
      <c r="F83" s="199"/>
      <c r="G83" s="198"/>
      <c r="H83" s="198"/>
      <c r="I83" s="198"/>
      <c r="J83" s="199"/>
      <c r="K83" s="199"/>
      <c r="L83" s="199"/>
      <c r="M83" s="220"/>
      <c r="N83" s="221"/>
      <c r="O83" s="221"/>
      <c r="P83" s="220"/>
      <c r="AF83" s="199"/>
      <c r="AG83" s="199"/>
      <c r="AH83" s="199"/>
      <c r="AI83" s="279"/>
      <c r="AJ83" s="199"/>
      <c r="AK83" s="199"/>
      <c r="AL83" s="199"/>
      <c r="AM83" s="199"/>
      <c r="AN83" s="199"/>
      <c r="AO83" s="199"/>
      <c r="AP83" s="199"/>
      <c r="AQ83" s="199"/>
      <c r="AR83" s="199"/>
      <c r="AS83" s="199"/>
      <c r="AT83" s="199"/>
      <c r="AU83" s="199"/>
      <c r="AV83" s="199"/>
      <c r="AW83" s="199"/>
      <c r="AX83" s="199"/>
      <c r="AY83" s="199"/>
      <c r="AZ83" s="199"/>
      <c r="BA83" s="199"/>
      <c r="BB83" s="199"/>
      <c r="BF83" s="199"/>
      <c r="BG83" s="199"/>
      <c r="BI83" s="279"/>
      <c r="BJ83" s="279"/>
      <c r="BL83" s="199"/>
      <c r="BX83" s="172">
        <v>45</v>
      </c>
    </row>
    <row r="84" spans="1:76" s="171" customFormat="1" ht="23.25" customHeight="1">
      <c r="A84" s="199"/>
      <c r="F84" s="199"/>
      <c r="G84" s="198"/>
      <c r="H84" s="198"/>
      <c r="I84" s="198"/>
      <c r="J84" s="199"/>
      <c r="K84" s="199"/>
      <c r="L84" s="199"/>
      <c r="M84" s="220"/>
      <c r="N84" s="221"/>
      <c r="O84" s="221"/>
      <c r="P84" s="220"/>
      <c r="AF84" s="199"/>
      <c r="AG84" s="199"/>
      <c r="AH84" s="199"/>
      <c r="AI84" s="279"/>
      <c r="AJ84" s="199"/>
      <c r="AK84" s="199"/>
      <c r="AL84" s="199"/>
      <c r="AM84" s="199"/>
      <c r="AN84" s="199"/>
      <c r="AO84" s="199"/>
      <c r="AP84" s="199"/>
      <c r="AQ84" s="199"/>
      <c r="AR84" s="199"/>
      <c r="AS84" s="199"/>
      <c r="AT84" s="199"/>
      <c r="AU84" s="199"/>
      <c r="AV84" s="199"/>
      <c r="AW84" s="199"/>
      <c r="AX84" s="199"/>
      <c r="AY84" s="199"/>
      <c r="AZ84" s="199"/>
      <c r="BA84" s="199"/>
      <c r="BB84" s="199"/>
      <c r="BF84" s="199"/>
      <c r="BG84" s="199"/>
      <c r="BI84" s="279"/>
      <c r="BJ84" s="279"/>
      <c r="BL84" s="199"/>
      <c r="BX84" s="172">
        <v>46</v>
      </c>
    </row>
    <row r="85" spans="1:76" s="171" customFormat="1" ht="23.25" customHeight="1">
      <c r="A85" s="199"/>
      <c r="F85" s="199"/>
      <c r="G85" s="198"/>
      <c r="H85" s="198"/>
      <c r="I85" s="198"/>
      <c r="J85" s="199"/>
      <c r="K85" s="199"/>
      <c r="L85" s="199"/>
      <c r="M85" s="220"/>
      <c r="N85" s="221"/>
      <c r="O85" s="221"/>
      <c r="P85" s="220"/>
      <c r="AF85" s="199"/>
      <c r="AG85" s="199"/>
      <c r="AH85" s="199"/>
      <c r="AI85" s="279"/>
      <c r="AJ85" s="199"/>
      <c r="AK85" s="199"/>
      <c r="AL85" s="199"/>
      <c r="AM85" s="199"/>
      <c r="AN85" s="199"/>
      <c r="AO85" s="199"/>
      <c r="AP85" s="199"/>
      <c r="AQ85" s="199"/>
      <c r="AR85" s="199"/>
      <c r="AS85" s="199"/>
      <c r="AT85" s="199"/>
      <c r="AU85" s="199"/>
      <c r="AV85" s="199"/>
      <c r="AW85" s="199"/>
      <c r="AX85" s="199"/>
      <c r="AY85" s="199"/>
      <c r="AZ85" s="199"/>
      <c r="BA85" s="199"/>
      <c r="BB85" s="199"/>
      <c r="BF85" s="199"/>
      <c r="BG85" s="199"/>
      <c r="BI85" s="279"/>
      <c r="BJ85" s="279"/>
      <c r="BL85" s="199"/>
      <c r="BX85" s="172">
        <v>47</v>
      </c>
    </row>
    <row r="86" spans="1:76" s="171" customFormat="1" ht="23.25" customHeight="1">
      <c r="A86" s="199"/>
      <c r="F86" s="199"/>
      <c r="G86" s="198"/>
      <c r="H86" s="198"/>
      <c r="I86" s="198"/>
      <c r="J86" s="199"/>
      <c r="K86" s="199"/>
      <c r="L86" s="199"/>
      <c r="M86" s="220"/>
      <c r="N86" s="221"/>
      <c r="O86" s="221"/>
      <c r="P86" s="220"/>
      <c r="AF86" s="199"/>
      <c r="AG86" s="199"/>
      <c r="AH86" s="199"/>
      <c r="AI86" s="279"/>
      <c r="AJ86" s="199"/>
      <c r="AK86" s="199"/>
      <c r="AL86" s="199"/>
      <c r="AM86" s="199"/>
      <c r="AN86" s="199"/>
      <c r="AO86" s="199"/>
      <c r="AP86" s="199"/>
      <c r="AQ86" s="199"/>
      <c r="AR86" s="199"/>
      <c r="AS86" s="199"/>
      <c r="AT86" s="199"/>
      <c r="AU86" s="199"/>
      <c r="AV86" s="199"/>
      <c r="AW86" s="199"/>
      <c r="AX86" s="199"/>
      <c r="AY86" s="199"/>
      <c r="AZ86" s="199"/>
      <c r="BA86" s="199"/>
      <c r="BB86" s="199"/>
      <c r="BF86" s="199"/>
      <c r="BG86" s="199"/>
      <c r="BI86" s="279"/>
      <c r="BJ86" s="279"/>
      <c r="BL86" s="199"/>
      <c r="BX86" s="172">
        <v>48</v>
      </c>
    </row>
    <row r="87" spans="1:76" s="171" customFormat="1" ht="23.25" customHeight="1">
      <c r="A87" s="199"/>
      <c r="F87" s="199"/>
      <c r="G87" s="198"/>
      <c r="H87" s="198"/>
      <c r="I87" s="198"/>
      <c r="J87" s="199"/>
      <c r="K87" s="199"/>
      <c r="L87" s="199"/>
      <c r="M87" s="220"/>
      <c r="N87" s="221"/>
      <c r="O87" s="221"/>
      <c r="P87" s="220"/>
      <c r="AF87" s="199"/>
      <c r="AG87" s="199"/>
      <c r="AH87" s="199"/>
      <c r="AI87" s="279"/>
      <c r="AJ87" s="199"/>
      <c r="AK87" s="199"/>
      <c r="AL87" s="199"/>
      <c r="AM87" s="199"/>
      <c r="AN87" s="199"/>
      <c r="AO87" s="199"/>
      <c r="AP87" s="199"/>
      <c r="AQ87" s="199"/>
      <c r="AR87" s="199"/>
      <c r="AS87" s="199"/>
      <c r="AT87" s="199"/>
      <c r="AU87" s="199"/>
      <c r="AV87" s="199"/>
      <c r="AW87" s="199"/>
      <c r="AX87" s="199"/>
      <c r="AY87" s="199"/>
      <c r="AZ87" s="199"/>
      <c r="BA87" s="199"/>
      <c r="BB87" s="199"/>
      <c r="BF87" s="199"/>
      <c r="BG87" s="199"/>
      <c r="BI87" s="279"/>
      <c r="BJ87" s="279"/>
      <c r="BL87" s="199"/>
      <c r="BX87" s="172">
        <v>49</v>
      </c>
    </row>
    <row r="88" spans="1:76" s="171" customFormat="1" ht="23.25" customHeight="1">
      <c r="A88" s="199"/>
      <c r="F88" s="199"/>
      <c r="G88" s="198"/>
      <c r="H88" s="198"/>
      <c r="I88" s="198"/>
      <c r="J88" s="199"/>
      <c r="K88" s="199"/>
      <c r="L88" s="199"/>
      <c r="M88" s="220"/>
      <c r="N88" s="221"/>
      <c r="O88" s="221"/>
      <c r="P88" s="220"/>
      <c r="AF88" s="199"/>
      <c r="AG88" s="199"/>
      <c r="AH88" s="199"/>
      <c r="AI88" s="279"/>
      <c r="AJ88" s="199"/>
      <c r="AK88" s="199"/>
      <c r="AL88" s="199"/>
      <c r="AM88" s="199"/>
      <c r="AN88" s="199"/>
      <c r="AO88" s="199"/>
      <c r="AP88" s="199"/>
      <c r="AQ88" s="199"/>
      <c r="AR88" s="199"/>
      <c r="AS88" s="199"/>
      <c r="AT88" s="199"/>
      <c r="AU88" s="199"/>
      <c r="AV88" s="199"/>
      <c r="AW88" s="199"/>
      <c r="AX88" s="199"/>
      <c r="AY88" s="199"/>
      <c r="AZ88" s="199"/>
      <c r="BA88" s="199"/>
      <c r="BB88" s="199"/>
      <c r="BF88" s="199"/>
      <c r="BG88" s="199"/>
      <c r="BI88" s="279"/>
      <c r="BJ88" s="279"/>
      <c r="BL88" s="199"/>
      <c r="BX88" s="172">
        <v>50</v>
      </c>
    </row>
    <row r="89" spans="1:76" s="171" customFormat="1" ht="23.25" customHeight="1">
      <c r="A89" s="199"/>
      <c r="F89" s="199"/>
      <c r="G89" s="198"/>
      <c r="H89" s="198"/>
      <c r="I89" s="198"/>
      <c r="J89" s="199"/>
      <c r="K89" s="199"/>
      <c r="L89" s="199"/>
      <c r="M89" s="220"/>
      <c r="N89" s="221"/>
      <c r="O89" s="221"/>
      <c r="P89" s="220"/>
      <c r="AF89" s="199"/>
      <c r="AG89" s="199"/>
      <c r="AH89" s="199"/>
      <c r="AI89" s="279"/>
      <c r="AJ89" s="199"/>
      <c r="AK89" s="199"/>
      <c r="AL89" s="199"/>
      <c r="AM89" s="199"/>
      <c r="AN89" s="199"/>
      <c r="AO89" s="199"/>
      <c r="AP89" s="199"/>
      <c r="AQ89" s="199"/>
      <c r="AR89" s="199"/>
      <c r="AS89" s="199"/>
      <c r="AT89" s="199"/>
      <c r="AU89" s="199"/>
      <c r="AV89" s="199"/>
      <c r="AW89" s="199"/>
      <c r="AX89" s="199"/>
      <c r="AY89" s="199"/>
      <c r="AZ89" s="199"/>
      <c r="BA89" s="199"/>
      <c r="BB89" s="199"/>
      <c r="BF89" s="199"/>
      <c r="BG89" s="199"/>
      <c r="BI89" s="279"/>
      <c r="BJ89" s="279"/>
      <c r="BL89" s="199"/>
      <c r="BX89" s="172">
        <v>51</v>
      </c>
    </row>
    <row r="90" spans="1:76" s="171" customFormat="1" ht="23.25" customHeight="1">
      <c r="A90" s="199"/>
      <c r="F90" s="199"/>
      <c r="G90" s="198"/>
      <c r="H90" s="198"/>
      <c r="I90" s="198"/>
      <c r="J90" s="199"/>
      <c r="K90" s="199"/>
      <c r="L90" s="199"/>
      <c r="M90" s="220"/>
      <c r="N90" s="221"/>
      <c r="O90" s="221"/>
      <c r="P90" s="220"/>
      <c r="AF90" s="199"/>
      <c r="AG90" s="199"/>
      <c r="AH90" s="199"/>
      <c r="AI90" s="279"/>
      <c r="AJ90" s="199"/>
      <c r="AK90" s="199"/>
      <c r="AL90" s="199"/>
      <c r="AM90" s="199"/>
      <c r="AN90" s="199"/>
      <c r="AO90" s="199"/>
      <c r="AP90" s="199"/>
      <c r="AQ90" s="199"/>
      <c r="AR90" s="199"/>
      <c r="AS90" s="199"/>
      <c r="AT90" s="199"/>
      <c r="AU90" s="199"/>
      <c r="AV90" s="199"/>
      <c r="AW90" s="199"/>
      <c r="AX90" s="199"/>
      <c r="AY90" s="199"/>
      <c r="AZ90" s="199"/>
      <c r="BA90" s="199"/>
      <c r="BB90" s="199"/>
      <c r="BF90" s="199"/>
      <c r="BG90" s="199"/>
      <c r="BI90" s="279"/>
      <c r="BJ90" s="279"/>
      <c r="BL90" s="199"/>
      <c r="BX90" s="172">
        <v>52</v>
      </c>
    </row>
    <row r="91" spans="1:76" s="171" customFormat="1" ht="23.25" customHeight="1">
      <c r="A91" s="199"/>
      <c r="F91" s="199"/>
      <c r="G91" s="198"/>
      <c r="H91" s="198"/>
      <c r="I91" s="198"/>
      <c r="J91" s="199"/>
      <c r="K91" s="199"/>
      <c r="L91" s="199"/>
      <c r="M91" s="220"/>
      <c r="N91" s="221"/>
      <c r="O91" s="221"/>
      <c r="P91" s="220"/>
      <c r="AF91" s="199"/>
      <c r="AG91" s="199"/>
      <c r="AH91" s="199"/>
      <c r="AI91" s="279"/>
      <c r="AJ91" s="199"/>
      <c r="AK91" s="199"/>
      <c r="AL91" s="199"/>
      <c r="AM91" s="199"/>
      <c r="AN91" s="199"/>
      <c r="AO91" s="199"/>
      <c r="AP91" s="199"/>
      <c r="AQ91" s="199"/>
      <c r="AR91" s="199"/>
      <c r="AS91" s="199"/>
      <c r="AT91" s="199"/>
      <c r="AU91" s="199"/>
      <c r="AV91" s="199"/>
      <c r="AW91" s="199"/>
      <c r="AX91" s="199"/>
      <c r="AY91" s="199"/>
      <c r="AZ91" s="199"/>
      <c r="BA91" s="199"/>
      <c r="BB91" s="199"/>
      <c r="BF91" s="199"/>
      <c r="BG91" s="199"/>
      <c r="BI91" s="279"/>
      <c r="BJ91" s="279"/>
      <c r="BL91" s="199"/>
      <c r="BX91" s="172">
        <v>53</v>
      </c>
    </row>
    <row r="92" spans="1:76" s="171" customFormat="1" ht="23.25" customHeight="1">
      <c r="A92" s="199"/>
      <c r="F92" s="199"/>
      <c r="G92" s="198"/>
      <c r="H92" s="198"/>
      <c r="I92" s="198"/>
      <c r="J92" s="199"/>
      <c r="K92" s="199"/>
      <c r="L92" s="199"/>
      <c r="M92" s="220"/>
      <c r="N92" s="221"/>
      <c r="O92" s="221"/>
      <c r="P92" s="220"/>
      <c r="AF92" s="199"/>
      <c r="AG92" s="199"/>
      <c r="AH92" s="199"/>
      <c r="AI92" s="279"/>
      <c r="AJ92" s="199"/>
      <c r="AK92" s="199"/>
      <c r="AL92" s="199"/>
      <c r="AM92" s="199"/>
      <c r="AN92" s="199"/>
      <c r="AO92" s="199"/>
      <c r="AP92" s="199"/>
      <c r="AQ92" s="199"/>
      <c r="AR92" s="199"/>
      <c r="AS92" s="199"/>
      <c r="AT92" s="199"/>
      <c r="AU92" s="199"/>
      <c r="AV92" s="199"/>
      <c r="AW92" s="199"/>
      <c r="AX92" s="199"/>
      <c r="AY92" s="199"/>
      <c r="AZ92" s="199"/>
      <c r="BA92" s="199"/>
      <c r="BB92" s="199"/>
      <c r="BF92" s="199"/>
      <c r="BG92" s="199"/>
      <c r="BI92" s="279"/>
      <c r="BJ92" s="279"/>
      <c r="BL92" s="199"/>
      <c r="BX92" s="172">
        <v>54</v>
      </c>
    </row>
    <row r="93" spans="1:76" s="171" customFormat="1" ht="23.25" customHeight="1">
      <c r="A93" s="199"/>
      <c r="F93" s="199"/>
      <c r="G93" s="198"/>
      <c r="H93" s="198"/>
      <c r="I93" s="198"/>
      <c r="J93" s="199"/>
      <c r="K93" s="199"/>
      <c r="L93" s="199"/>
      <c r="M93" s="220"/>
      <c r="N93" s="221"/>
      <c r="O93" s="221"/>
      <c r="P93" s="220"/>
      <c r="AF93" s="199"/>
      <c r="AG93" s="199"/>
      <c r="AH93" s="199"/>
      <c r="AI93" s="279"/>
      <c r="AJ93" s="199"/>
      <c r="AK93" s="199"/>
      <c r="AL93" s="199"/>
      <c r="AM93" s="199"/>
      <c r="AN93" s="199"/>
      <c r="AO93" s="199"/>
      <c r="AP93" s="199"/>
      <c r="AQ93" s="199"/>
      <c r="AR93" s="199"/>
      <c r="AS93" s="199"/>
      <c r="AT93" s="199"/>
      <c r="AU93" s="199"/>
      <c r="AV93" s="199"/>
      <c r="AW93" s="199"/>
      <c r="AX93" s="199"/>
      <c r="AY93" s="199"/>
      <c r="AZ93" s="199"/>
      <c r="BA93" s="199"/>
      <c r="BB93" s="199"/>
      <c r="BF93" s="199"/>
      <c r="BG93" s="199"/>
      <c r="BI93" s="279"/>
      <c r="BJ93" s="279"/>
      <c r="BL93" s="199"/>
      <c r="BX93" s="172">
        <v>55</v>
      </c>
    </row>
    <row r="94" spans="1:76" s="171" customFormat="1" ht="23.25" customHeight="1">
      <c r="A94" s="199"/>
      <c r="F94" s="199"/>
      <c r="G94" s="198"/>
      <c r="H94" s="198"/>
      <c r="I94" s="198"/>
      <c r="J94" s="199"/>
      <c r="K94" s="199"/>
      <c r="L94" s="199"/>
      <c r="M94" s="220"/>
      <c r="N94" s="221"/>
      <c r="O94" s="221"/>
      <c r="P94" s="220"/>
      <c r="AF94" s="199"/>
      <c r="AG94" s="199"/>
      <c r="AH94" s="199"/>
      <c r="AI94" s="279"/>
      <c r="AJ94" s="199"/>
      <c r="AK94" s="199"/>
      <c r="AL94" s="199"/>
      <c r="AM94" s="199"/>
      <c r="AN94" s="199"/>
      <c r="AO94" s="199"/>
      <c r="AP94" s="199"/>
      <c r="AQ94" s="199"/>
      <c r="AR94" s="199"/>
      <c r="AS94" s="199"/>
      <c r="AT94" s="199"/>
      <c r="AU94" s="199"/>
      <c r="AV94" s="199"/>
      <c r="AW94" s="199"/>
      <c r="AX94" s="199"/>
      <c r="AY94" s="199"/>
      <c r="AZ94" s="199"/>
      <c r="BA94" s="199"/>
      <c r="BB94" s="199"/>
      <c r="BF94" s="199"/>
      <c r="BG94" s="199"/>
      <c r="BI94" s="279"/>
      <c r="BJ94" s="279"/>
      <c r="BL94" s="199"/>
      <c r="BX94" s="172">
        <v>56</v>
      </c>
    </row>
    <row r="95" spans="1:76" s="171" customFormat="1" ht="23.25" customHeight="1">
      <c r="A95" s="199"/>
      <c r="F95" s="199"/>
      <c r="G95" s="198"/>
      <c r="H95" s="198"/>
      <c r="I95" s="198"/>
      <c r="J95" s="199"/>
      <c r="K95" s="199"/>
      <c r="L95" s="199"/>
      <c r="M95" s="220"/>
      <c r="N95" s="221"/>
      <c r="O95" s="221"/>
      <c r="P95" s="220"/>
      <c r="AF95" s="199"/>
      <c r="AG95" s="199"/>
      <c r="AH95" s="199"/>
      <c r="AI95" s="279"/>
      <c r="AJ95" s="199"/>
      <c r="AK95" s="199"/>
      <c r="AL95" s="199"/>
      <c r="AM95" s="199"/>
      <c r="AN95" s="199"/>
      <c r="AO95" s="199"/>
      <c r="AP95" s="199"/>
      <c r="AQ95" s="199"/>
      <c r="AR95" s="199"/>
      <c r="AS95" s="199"/>
      <c r="AT95" s="199"/>
      <c r="AU95" s="199"/>
      <c r="AV95" s="199"/>
      <c r="AW95" s="199"/>
      <c r="AX95" s="199"/>
      <c r="AY95" s="199"/>
      <c r="AZ95" s="199"/>
      <c r="BA95" s="199"/>
      <c r="BB95" s="199"/>
      <c r="BF95" s="199"/>
      <c r="BG95" s="199"/>
      <c r="BI95" s="279"/>
      <c r="BJ95" s="279"/>
      <c r="BL95" s="199"/>
      <c r="BX95" s="172">
        <v>57</v>
      </c>
    </row>
    <row r="96" spans="1:76" s="171" customFormat="1" ht="23.25" customHeight="1">
      <c r="A96" s="199"/>
      <c r="F96" s="199"/>
      <c r="G96" s="198"/>
      <c r="H96" s="198"/>
      <c r="I96" s="198"/>
      <c r="J96" s="199"/>
      <c r="K96" s="199"/>
      <c r="L96" s="199"/>
      <c r="M96" s="220"/>
      <c r="N96" s="221"/>
      <c r="O96" s="221"/>
      <c r="P96" s="220"/>
      <c r="AF96" s="199"/>
      <c r="AG96" s="199"/>
      <c r="AH96" s="199"/>
      <c r="AI96" s="279"/>
      <c r="AJ96" s="199"/>
      <c r="AK96" s="199"/>
      <c r="AL96" s="199"/>
      <c r="AM96" s="199"/>
      <c r="AN96" s="199"/>
      <c r="AO96" s="199"/>
      <c r="AP96" s="199"/>
      <c r="AQ96" s="199"/>
      <c r="AR96" s="199"/>
      <c r="AS96" s="199"/>
      <c r="AT96" s="199"/>
      <c r="AU96" s="199"/>
      <c r="AV96" s="199"/>
      <c r="AW96" s="199"/>
      <c r="AX96" s="199"/>
      <c r="AY96" s="199"/>
      <c r="AZ96" s="199"/>
      <c r="BA96" s="199"/>
      <c r="BB96" s="199"/>
      <c r="BF96" s="199"/>
      <c r="BG96" s="199"/>
      <c r="BI96" s="279"/>
      <c r="BJ96" s="279"/>
      <c r="BL96" s="199"/>
      <c r="BX96" s="172">
        <v>58</v>
      </c>
    </row>
    <row r="97" spans="1:76" s="171" customFormat="1" ht="23.25" customHeight="1">
      <c r="A97" s="199"/>
      <c r="F97" s="199"/>
      <c r="G97" s="198"/>
      <c r="H97" s="198"/>
      <c r="I97" s="198"/>
      <c r="J97" s="199"/>
      <c r="K97" s="199"/>
      <c r="L97" s="199"/>
      <c r="M97" s="220"/>
      <c r="N97" s="221"/>
      <c r="O97" s="221"/>
      <c r="P97" s="220"/>
      <c r="AF97" s="199"/>
      <c r="AG97" s="199"/>
      <c r="AH97" s="199"/>
      <c r="AI97" s="279"/>
      <c r="AJ97" s="199"/>
      <c r="AK97" s="199"/>
      <c r="AL97" s="199"/>
      <c r="AM97" s="199"/>
      <c r="AN97" s="199"/>
      <c r="AO97" s="199"/>
      <c r="AP97" s="199"/>
      <c r="AQ97" s="199"/>
      <c r="AR97" s="199"/>
      <c r="AS97" s="199"/>
      <c r="AT97" s="199"/>
      <c r="AU97" s="199"/>
      <c r="AV97" s="199"/>
      <c r="AW97" s="199"/>
      <c r="AX97" s="199"/>
      <c r="AY97" s="199"/>
      <c r="AZ97" s="199"/>
      <c r="BA97" s="199"/>
      <c r="BB97" s="199"/>
      <c r="BF97" s="199"/>
      <c r="BG97" s="199"/>
      <c r="BI97" s="279"/>
      <c r="BJ97" s="279"/>
      <c r="BL97" s="199"/>
      <c r="BX97" s="172">
        <v>59</v>
      </c>
    </row>
    <row r="98" spans="1:76" s="171" customFormat="1" ht="23.25" customHeight="1">
      <c r="A98" s="199"/>
      <c r="F98" s="199"/>
      <c r="G98" s="198"/>
      <c r="H98" s="198"/>
      <c r="I98" s="198"/>
      <c r="J98" s="199"/>
      <c r="K98" s="199"/>
      <c r="L98" s="199"/>
      <c r="M98" s="220"/>
      <c r="N98" s="221"/>
      <c r="O98" s="221"/>
      <c r="P98" s="220"/>
      <c r="AF98" s="199"/>
      <c r="AG98" s="199"/>
      <c r="AH98" s="199"/>
      <c r="AI98" s="279"/>
      <c r="AJ98" s="199"/>
      <c r="AK98" s="199"/>
      <c r="AL98" s="199"/>
      <c r="AM98" s="199"/>
      <c r="AN98" s="199"/>
      <c r="AO98" s="199"/>
      <c r="AP98" s="199"/>
      <c r="AQ98" s="199"/>
      <c r="AR98" s="199"/>
      <c r="AS98" s="199"/>
      <c r="AT98" s="199"/>
      <c r="AU98" s="199"/>
      <c r="AV98" s="199"/>
      <c r="AW98" s="199"/>
      <c r="AX98" s="199"/>
      <c r="AY98" s="199"/>
      <c r="AZ98" s="199"/>
      <c r="BA98" s="199"/>
      <c r="BB98" s="199"/>
      <c r="BF98" s="199"/>
      <c r="BG98" s="199"/>
      <c r="BI98" s="279"/>
      <c r="BJ98" s="279"/>
      <c r="BL98" s="199"/>
      <c r="BX98" s="172">
        <v>60</v>
      </c>
    </row>
    <row r="99" spans="1:76" s="171" customFormat="1" ht="23.25" customHeight="1">
      <c r="A99" s="199"/>
      <c r="F99" s="199"/>
      <c r="G99" s="198"/>
      <c r="H99" s="198"/>
      <c r="I99" s="198"/>
      <c r="J99" s="199"/>
      <c r="K99" s="199"/>
      <c r="L99" s="199"/>
      <c r="M99" s="220"/>
      <c r="N99" s="221"/>
      <c r="O99" s="221"/>
      <c r="P99" s="220"/>
      <c r="AF99" s="199"/>
      <c r="AG99" s="199"/>
      <c r="AH99" s="199"/>
      <c r="AI99" s="279"/>
      <c r="AJ99" s="199"/>
      <c r="AK99" s="199"/>
      <c r="AL99" s="199"/>
      <c r="AM99" s="199"/>
      <c r="AN99" s="199"/>
      <c r="AO99" s="199"/>
      <c r="AP99" s="199"/>
      <c r="AQ99" s="199"/>
      <c r="AR99" s="199"/>
      <c r="AS99" s="199"/>
      <c r="AT99" s="199"/>
      <c r="AU99" s="199"/>
      <c r="AV99" s="199"/>
      <c r="AW99" s="199"/>
      <c r="AX99" s="199"/>
      <c r="AY99" s="199"/>
      <c r="AZ99" s="199"/>
      <c r="BA99" s="199"/>
      <c r="BB99" s="199"/>
      <c r="BF99" s="199"/>
      <c r="BG99" s="199"/>
      <c r="BI99" s="279"/>
      <c r="BJ99" s="279"/>
      <c r="BL99" s="199"/>
      <c r="BX99" s="172">
        <v>61</v>
      </c>
    </row>
    <row r="100" spans="1:76" s="171" customFormat="1" ht="23.25" customHeight="1">
      <c r="A100" s="199"/>
      <c r="F100" s="199"/>
      <c r="G100" s="198"/>
      <c r="H100" s="198"/>
      <c r="I100" s="198"/>
      <c r="J100" s="199"/>
      <c r="K100" s="199"/>
      <c r="L100" s="199"/>
      <c r="M100" s="220"/>
      <c r="N100" s="221"/>
      <c r="O100" s="221"/>
      <c r="P100" s="220"/>
      <c r="AF100" s="199"/>
      <c r="AG100" s="199"/>
      <c r="AH100" s="199"/>
      <c r="AI100" s="279"/>
      <c r="AJ100" s="199"/>
      <c r="AK100" s="199"/>
      <c r="AL100" s="199"/>
      <c r="AM100" s="199"/>
      <c r="AN100" s="199"/>
      <c r="AO100" s="199"/>
      <c r="AP100" s="199"/>
      <c r="AQ100" s="199"/>
      <c r="AR100" s="199"/>
      <c r="AS100" s="199"/>
      <c r="AT100" s="199"/>
      <c r="AU100" s="199"/>
      <c r="AV100" s="199"/>
      <c r="AW100" s="199"/>
      <c r="AX100" s="199"/>
      <c r="AY100" s="199"/>
      <c r="AZ100" s="199"/>
      <c r="BA100" s="199"/>
      <c r="BB100" s="199"/>
      <c r="BF100" s="199"/>
      <c r="BG100" s="199"/>
      <c r="BI100" s="279"/>
      <c r="BJ100" s="279"/>
      <c r="BL100" s="199"/>
      <c r="BX100" s="172">
        <v>62</v>
      </c>
    </row>
    <row r="101" spans="1:76" s="171" customFormat="1" ht="23.25" customHeight="1">
      <c r="A101" s="199"/>
      <c r="F101" s="199"/>
      <c r="G101" s="198"/>
      <c r="H101" s="198"/>
      <c r="I101" s="198"/>
      <c r="J101" s="199"/>
      <c r="K101" s="199"/>
      <c r="L101" s="199"/>
      <c r="M101" s="220"/>
      <c r="N101" s="221"/>
      <c r="O101" s="221"/>
      <c r="P101" s="220"/>
      <c r="AF101" s="199"/>
      <c r="AG101" s="199"/>
      <c r="AH101" s="199"/>
      <c r="AI101" s="279"/>
      <c r="AJ101" s="199"/>
      <c r="AK101" s="199"/>
      <c r="AL101" s="199"/>
      <c r="AM101" s="199"/>
      <c r="AN101" s="199"/>
      <c r="AO101" s="199"/>
      <c r="AP101" s="199"/>
      <c r="AQ101" s="199"/>
      <c r="AR101" s="199"/>
      <c r="AS101" s="199"/>
      <c r="AT101" s="199"/>
      <c r="AU101" s="199"/>
      <c r="AV101" s="199"/>
      <c r="AW101" s="199"/>
      <c r="AX101" s="199"/>
      <c r="AY101" s="199"/>
      <c r="AZ101" s="199"/>
      <c r="BA101" s="199"/>
      <c r="BB101" s="199"/>
      <c r="BF101" s="199"/>
      <c r="BG101" s="199"/>
      <c r="BI101" s="279"/>
      <c r="BJ101" s="279"/>
      <c r="BL101" s="199"/>
      <c r="BX101" s="172">
        <v>63</v>
      </c>
    </row>
    <row r="102" spans="1:76" s="171" customFormat="1" ht="23.25" customHeight="1">
      <c r="A102" s="199"/>
      <c r="F102" s="199"/>
      <c r="G102" s="198"/>
      <c r="H102" s="198"/>
      <c r="I102" s="198"/>
      <c r="J102" s="199"/>
      <c r="K102" s="199"/>
      <c r="L102" s="199"/>
      <c r="M102" s="220"/>
      <c r="N102" s="221"/>
      <c r="O102" s="221"/>
      <c r="P102" s="220"/>
      <c r="AF102" s="199"/>
      <c r="AG102" s="199"/>
      <c r="AH102" s="199"/>
      <c r="AI102" s="279"/>
      <c r="AJ102" s="199"/>
      <c r="AK102" s="199"/>
      <c r="AL102" s="199"/>
      <c r="AM102" s="199"/>
      <c r="AN102" s="199"/>
      <c r="AO102" s="199"/>
      <c r="AP102" s="199"/>
      <c r="AQ102" s="199"/>
      <c r="AR102" s="199"/>
      <c r="AS102" s="199"/>
      <c r="AT102" s="199"/>
      <c r="AU102" s="199"/>
      <c r="AV102" s="199"/>
      <c r="AW102" s="199"/>
      <c r="AX102" s="199"/>
      <c r="AY102" s="199"/>
      <c r="AZ102" s="199"/>
      <c r="BA102" s="199"/>
      <c r="BB102" s="199"/>
      <c r="BF102" s="199"/>
      <c r="BG102" s="199"/>
      <c r="BI102" s="279"/>
      <c r="BJ102" s="279"/>
      <c r="BL102" s="199"/>
      <c r="BX102" s="172">
        <v>64</v>
      </c>
    </row>
    <row r="103" spans="1:76" s="171" customFormat="1" ht="23.25" customHeight="1">
      <c r="A103" s="199"/>
      <c r="F103" s="199"/>
      <c r="G103" s="198"/>
      <c r="H103" s="198"/>
      <c r="I103" s="198"/>
      <c r="J103" s="199"/>
      <c r="K103" s="199"/>
      <c r="L103" s="199"/>
      <c r="M103" s="220"/>
      <c r="N103" s="221"/>
      <c r="O103" s="221"/>
      <c r="P103" s="220"/>
      <c r="AF103" s="199"/>
      <c r="AG103" s="199"/>
      <c r="AH103" s="199"/>
      <c r="AI103" s="279"/>
      <c r="AJ103" s="199"/>
      <c r="AK103" s="199"/>
      <c r="AL103" s="199"/>
      <c r="AM103" s="199"/>
      <c r="AN103" s="199"/>
      <c r="AO103" s="199"/>
      <c r="AP103" s="199"/>
      <c r="AQ103" s="199"/>
      <c r="AR103" s="199"/>
      <c r="AS103" s="199"/>
      <c r="AT103" s="199"/>
      <c r="AU103" s="199"/>
      <c r="AV103" s="199"/>
      <c r="AW103" s="199"/>
      <c r="AX103" s="199"/>
      <c r="AY103" s="199"/>
      <c r="AZ103" s="199"/>
      <c r="BA103" s="199"/>
      <c r="BB103" s="199"/>
      <c r="BF103" s="199"/>
      <c r="BG103" s="199"/>
      <c r="BI103" s="279"/>
      <c r="BJ103" s="279"/>
      <c r="BL103" s="199"/>
      <c r="BX103" s="172">
        <v>65</v>
      </c>
    </row>
    <row r="104" spans="1:76" s="171" customFormat="1" ht="23.25" customHeight="1">
      <c r="A104" s="199"/>
      <c r="F104" s="199"/>
      <c r="G104" s="198"/>
      <c r="H104" s="198"/>
      <c r="I104" s="198"/>
      <c r="J104" s="199"/>
      <c r="K104" s="199"/>
      <c r="L104" s="199"/>
      <c r="M104" s="220"/>
      <c r="N104" s="221"/>
      <c r="O104" s="221"/>
      <c r="P104" s="220"/>
      <c r="AF104" s="199"/>
      <c r="AG104" s="199"/>
      <c r="AH104" s="199"/>
      <c r="AI104" s="279"/>
      <c r="AJ104" s="199"/>
      <c r="AK104" s="199"/>
      <c r="AL104" s="199"/>
      <c r="AM104" s="199"/>
      <c r="AN104" s="199"/>
      <c r="AO104" s="199"/>
      <c r="AP104" s="199"/>
      <c r="AQ104" s="199"/>
      <c r="AR104" s="199"/>
      <c r="AS104" s="199"/>
      <c r="AT104" s="199"/>
      <c r="AU104" s="199"/>
      <c r="AV104" s="199"/>
      <c r="AW104" s="199"/>
      <c r="AX104" s="199"/>
      <c r="AY104" s="199"/>
      <c r="AZ104" s="199"/>
      <c r="BA104" s="199"/>
      <c r="BB104" s="199"/>
      <c r="BF104" s="199"/>
      <c r="BG104" s="199"/>
      <c r="BI104" s="279"/>
      <c r="BJ104" s="279"/>
      <c r="BL104" s="199"/>
      <c r="BX104" s="172">
        <v>66</v>
      </c>
    </row>
    <row r="105" spans="1:76" s="171" customFormat="1" ht="23.25" customHeight="1">
      <c r="A105" s="199"/>
      <c r="F105" s="199"/>
      <c r="G105" s="198"/>
      <c r="H105" s="198"/>
      <c r="I105" s="198"/>
      <c r="J105" s="199"/>
      <c r="K105" s="199"/>
      <c r="L105" s="199"/>
      <c r="M105" s="220"/>
      <c r="N105" s="221"/>
      <c r="O105" s="221"/>
      <c r="P105" s="220"/>
      <c r="AF105" s="199"/>
      <c r="AG105" s="199"/>
      <c r="AH105" s="199"/>
      <c r="AI105" s="279"/>
      <c r="AJ105" s="199"/>
      <c r="AK105" s="199"/>
      <c r="AL105" s="199"/>
      <c r="AM105" s="199"/>
      <c r="AN105" s="199"/>
      <c r="AO105" s="199"/>
      <c r="AP105" s="199"/>
      <c r="AQ105" s="199"/>
      <c r="AR105" s="199"/>
      <c r="AS105" s="199"/>
      <c r="AT105" s="199"/>
      <c r="AU105" s="199"/>
      <c r="AV105" s="199"/>
      <c r="AW105" s="199"/>
      <c r="AX105" s="199"/>
      <c r="AY105" s="199"/>
      <c r="AZ105" s="199"/>
      <c r="BA105" s="199"/>
      <c r="BB105" s="199"/>
      <c r="BF105" s="199"/>
      <c r="BG105" s="199"/>
      <c r="BI105" s="279"/>
      <c r="BJ105" s="279"/>
      <c r="BL105" s="199"/>
      <c r="BX105" s="172">
        <v>67</v>
      </c>
    </row>
    <row r="106" spans="1:76" s="171" customFormat="1" ht="23.25" customHeight="1">
      <c r="A106" s="199"/>
      <c r="F106" s="199"/>
      <c r="G106" s="198"/>
      <c r="H106" s="198"/>
      <c r="I106" s="198"/>
      <c r="J106" s="199"/>
      <c r="K106" s="199"/>
      <c r="L106" s="199"/>
      <c r="M106" s="220"/>
      <c r="N106" s="221"/>
      <c r="O106" s="221"/>
      <c r="P106" s="220"/>
      <c r="AF106" s="199"/>
      <c r="AG106" s="199"/>
      <c r="AH106" s="199"/>
      <c r="AI106" s="279"/>
      <c r="AJ106" s="199"/>
      <c r="AK106" s="199"/>
      <c r="AL106" s="199"/>
      <c r="AM106" s="199"/>
      <c r="AN106" s="199"/>
      <c r="AO106" s="199"/>
      <c r="AP106" s="199"/>
      <c r="AQ106" s="199"/>
      <c r="AR106" s="199"/>
      <c r="AS106" s="199"/>
      <c r="AT106" s="199"/>
      <c r="AU106" s="199"/>
      <c r="AV106" s="199"/>
      <c r="AW106" s="199"/>
      <c r="AX106" s="199"/>
      <c r="AY106" s="199"/>
      <c r="AZ106" s="199"/>
      <c r="BA106" s="199"/>
      <c r="BB106" s="199"/>
      <c r="BF106" s="199"/>
      <c r="BG106" s="199"/>
      <c r="BI106" s="279"/>
      <c r="BJ106" s="279"/>
      <c r="BL106" s="199"/>
      <c r="BX106" s="172">
        <v>68</v>
      </c>
    </row>
    <row r="107" spans="1:76" s="171" customFormat="1" ht="23.25" customHeight="1">
      <c r="A107" s="199"/>
      <c r="F107" s="199"/>
      <c r="G107" s="198"/>
      <c r="H107" s="198"/>
      <c r="I107" s="198"/>
      <c r="J107" s="199"/>
      <c r="K107" s="199"/>
      <c r="L107" s="199"/>
      <c r="M107" s="220"/>
      <c r="N107" s="221"/>
      <c r="O107" s="221"/>
      <c r="P107" s="220"/>
      <c r="AF107" s="199"/>
      <c r="AG107" s="199"/>
      <c r="AH107" s="199"/>
      <c r="AI107" s="279"/>
      <c r="AJ107" s="199"/>
      <c r="AK107" s="199"/>
      <c r="AL107" s="199"/>
      <c r="AM107" s="199"/>
      <c r="AN107" s="199"/>
      <c r="AO107" s="199"/>
      <c r="AP107" s="199"/>
      <c r="AQ107" s="199"/>
      <c r="AR107" s="199"/>
      <c r="AS107" s="199"/>
      <c r="AT107" s="199"/>
      <c r="AU107" s="199"/>
      <c r="AV107" s="199"/>
      <c r="AW107" s="199"/>
      <c r="AX107" s="199"/>
      <c r="AY107" s="199"/>
      <c r="AZ107" s="199"/>
      <c r="BA107" s="199"/>
      <c r="BB107" s="199"/>
      <c r="BF107" s="199"/>
      <c r="BG107" s="199"/>
      <c r="BI107" s="279"/>
      <c r="BJ107" s="279"/>
      <c r="BL107" s="199"/>
      <c r="BX107" s="172">
        <v>69</v>
      </c>
    </row>
    <row r="108" spans="1:76" s="171" customFormat="1" ht="23.25" customHeight="1">
      <c r="A108" s="199"/>
      <c r="F108" s="199"/>
      <c r="G108" s="198"/>
      <c r="H108" s="198"/>
      <c r="I108" s="198"/>
      <c r="J108" s="199"/>
      <c r="K108" s="199"/>
      <c r="L108" s="199"/>
      <c r="M108" s="220"/>
      <c r="N108" s="221"/>
      <c r="O108" s="221"/>
      <c r="P108" s="220"/>
      <c r="AF108" s="199"/>
      <c r="AG108" s="199"/>
      <c r="AH108" s="199"/>
      <c r="AI108" s="279"/>
      <c r="AJ108" s="199"/>
      <c r="AK108" s="199"/>
      <c r="AL108" s="199"/>
      <c r="AM108" s="199"/>
      <c r="AN108" s="199"/>
      <c r="AO108" s="199"/>
      <c r="AP108" s="199"/>
      <c r="AQ108" s="199"/>
      <c r="AR108" s="199"/>
      <c r="AS108" s="199"/>
      <c r="AT108" s="199"/>
      <c r="AU108" s="199"/>
      <c r="AV108" s="199"/>
      <c r="AW108" s="199"/>
      <c r="AX108" s="199"/>
      <c r="AY108" s="199"/>
      <c r="AZ108" s="199"/>
      <c r="BA108" s="199"/>
      <c r="BB108" s="199"/>
      <c r="BF108" s="199"/>
      <c r="BG108" s="199"/>
      <c r="BI108" s="279"/>
      <c r="BJ108" s="279"/>
      <c r="BL108" s="199"/>
      <c r="BX108" s="172">
        <v>70</v>
      </c>
    </row>
    <row r="109" spans="1:76" s="171" customFormat="1" ht="23.25" customHeight="1">
      <c r="A109" s="199"/>
      <c r="F109" s="199"/>
      <c r="G109" s="198"/>
      <c r="H109" s="198"/>
      <c r="I109" s="198"/>
      <c r="J109" s="199"/>
      <c r="K109" s="199"/>
      <c r="L109" s="199"/>
      <c r="M109" s="220"/>
      <c r="N109" s="221"/>
      <c r="O109" s="221"/>
      <c r="P109" s="220"/>
      <c r="AF109" s="199"/>
      <c r="AG109" s="199"/>
      <c r="AH109" s="199"/>
      <c r="AI109" s="279"/>
      <c r="AJ109" s="199"/>
      <c r="AK109" s="199"/>
      <c r="AL109" s="199"/>
      <c r="AM109" s="199"/>
      <c r="AN109" s="199"/>
      <c r="AO109" s="199"/>
      <c r="AP109" s="199"/>
      <c r="AQ109" s="199"/>
      <c r="AR109" s="199"/>
      <c r="AS109" s="199"/>
      <c r="AT109" s="199"/>
      <c r="AU109" s="199"/>
      <c r="AV109" s="199"/>
      <c r="AW109" s="199"/>
      <c r="AX109" s="199"/>
      <c r="AY109" s="199"/>
      <c r="AZ109" s="199"/>
      <c r="BA109" s="199"/>
      <c r="BB109" s="199"/>
      <c r="BF109" s="199"/>
      <c r="BG109" s="199"/>
      <c r="BI109" s="279"/>
      <c r="BJ109" s="279"/>
      <c r="BL109" s="199"/>
      <c r="BX109" s="172">
        <v>71</v>
      </c>
    </row>
    <row r="110" spans="1:76" s="171" customFormat="1" ht="23.25" customHeight="1">
      <c r="A110" s="199"/>
      <c r="F110" s="199"/>
      <c r="G110" s="198"/>
      <c r="H110" s="198"/>
      <c r="I110" s="198"/>
      <c r="J110" s="199"/>
      <c r="K110" s="199"/>
      <c r="L110" s="199"/>
      <c r="M110" s="220"/>
      <c r="N110" s="221"/>
      <c r="O110" s="221"/>
      <c r="P110" s="220"/>
      <c r="AF110" s="199"/>
      <c r="AG110" s="199"/>
      <c r="AH110" s="199"/>
      <c r="AI110" s="279"/>
      <c r="AJ110" s="199"/>
      <c r="AK110" s="199"/>
      <c r="AL110" s="199"/>
      <c r="AM110" s="199"/>
      <c r="AN110" s="199"/>
      <c r="AO110" s="199"/>
      <c r="AP110" s="199"/>
      <c r="AQ110" s="199"/>
      <c r="AR110" s="199"/>
      <c r="AS110" s="199"/>
      <c r="AT110" s="199"/>
      <c r="AU110" s="199"/>
      <c r="AV110" s="199"/>
      <c r="AW110" s="199"/>
      <c r="AX110" s="199"/>
      <c r="AY110" s="199"/>
      <c r="AZ110" s="199"/>
      <c r="BA110" s="199"/>
      <c r="BB110" s="199"/>
      <c r="BF110" s="199"/>
      <c r="BG110" s="199"/>
      <c r="BI110" s="279"/>
      <c r="BJ110" s="279"/>
      <c r="BL110" s="199"/>
      <c r="BX110" s="172">
        <v>72</v>
      </c>
    </row>
    <row r="111" spans="1:76" s="171" customFormat="1" ht="23.25" customHeight="1">
      <c r="A111" s="199"/>
      <c r="F111" s="199"/>
      <c r="G111" s="198"/>
      <c r="H111" s="198"/>
      <c r="I111" s="198"/>
      <c r="J111" s="199"/>
      <c r="K111" s="199"/>
      <c r="L111" s="199"/>
      <c r="M111" s="220"/>
      <c r="N111" s="221"/>
      <c r="O111" s="221"/>
      <c r="P111" s="220"/>
      <c r="AF111" s="199"/>
      <c r="AG111" s="199"/>
      <c r="AH111" s="199"/>
      <c r="AI111" s="279"/>
      <c r="AJ111" s="199"/>
      <c r="AK111" s="199"/>
      <c r="AL111" s="199"/>
      <c r="AM111" s="199"/>
      <c r="AN111" s="199"/>
      <c r="AO111" s="199"/>
      <c r="AP111" s="199"/>
      <c r="AQ111" s="199"/>
      <c r="AR111" s="199"/>
      <c r="AS111" s="199"/>
      <c r="AT111" s="199"/>
      <c r="AU111" s="199"/>
      <c r="AV111" s="199"/>
      <c r="AW111" s="199"/>
      <c r="AX111" s="199"/>
      <c r="AY111" s="199"/>
      <c r="AZ111" s="199"/>
      <c r="BA111" s="199"/>
      <c r="BB111" s="199"/>
      <c r="BF111" s="199"/>
      <c r="BG111" s="199"/>
      <c r="BI111" s="279"/>
      <c r="BJ111" s="279"/>
      <c r="BL111" s="199"/>
      <c r="BX111" s="172">
        <v>73</v>
      </c>
    </row>
    <row r="112" spans="1:76" s="171" customFormat="1" ht="23.25" customHeight="1">
      <c r="A112" s="199"/>
      <c r="F112" s="199"/>
      <c r="G112" s="198"/>
      <c r="H112" s="198"/>
      <c r="I112" s="198"/>
      <c r="J112" s="199"/>
      <c r="K112" s="199"/>
      <c r="L112" s="199"/>
      <c r="M112" s="220"/>
      <c r="N112" s="221"/>
      <c r="O112" s="221"/>
      <c r="P112" s="220"/>
      <c r="AF112" s="199"/>
      <c r="AG112" s="199"/>
      <c r="AH112" s="199"/>
      <c r="AI112" s="279"/>
      <c r="AJ112" s="199"/>
      <c r="AK112" s="199"/>
      <c r="AL112" s="199"/>
      <c r="AM112" s="199"/>
      <c r="AN112" s="199"/>
      <c r="AO112" s="199"/>
      <c r="AP112" s="199"/>
      <c r="AQ112" s="199"/>
      <c r="AR112" s="199"/>
      <c r="AS112" s="199"/>
      <c r="AT112" s="199"/>
      <c r="AU112" s="199"/>
      <c r="AV112" s="199"/>
      <c r="AW112" s="199"/>
      <c r="AX112" s="199"/>
      <c r="AY112" s="199"/>
      <c r="AZ112" s="199"/>
      <c r="BA112" s="199"/>
      <c r="BB112" s="199"/>
      <c r="BF112" s="199"/>
      <c r="BG112" s="199"/>
      <c r="BI112" s="279"/>
      <c r="BJ112" s="279"/>
      <c r="BL112" s="199"/>
      <c r="BX112" s="172">
        <v>74</v>
      </c>
    </row>
    <row r="113" spans="1:76" s="171" customFormat="1" ht="23.25" customHeight="1">
      <c r="A113" s="199"/>
      <c r="F113" s="199"/>
      <c r="G113" s="198"/>
      <c r="H113" s="198"/>
      <c r="I113" s="198"/>
      <c r="J113" s="199"/>
      <c r="K113" s="199"/>
      <c r="L113" s="199"/>
      <c r="M113" s="220"/>
      <c r="N113" s="221"/>
      <c r="O113" s="221"/>
      <c r="P113" s="220"/>
      <c r="AF113" s="199"/>
      <c r="AG113" s="199"/>
      <c r="AH113" s="199"/>
      <c r="AI113" s="279"/>
      <c r="AJ113" s="199"/>
      <c r="AK113" s="199"/>
      <c r="AL113" s="199"/>
      <c r="AM113" s="199"/>
      <c r="AN113" s="199"/>
      <c r="AO113" s="199"/>
      <c r="AP113" s="199"/>
      <c r="AQ113" s="199"/>
      <c r="AR113" s="199"/>
      <c r="AS113" s="199"/>
      <c r="AT113" s="199"/>
      <c r="AU113" s="199"/>
      <c r="AV113" s="199"/>
      <c r="AW113" s="199"/>
      <c r="AX113" s="199"/>
      <c r="AY113" s="199"/>
      <c r="AZ113" s="199"/>
      <c r="BA113" s="199"/>
      <c r="BB113" s="199"/>
      <c r="BF113" s="199"/>
      <c r="BG113" s="199"/>
      <c r="BI113" s="279"/>
      <c r="BJ113" s="279"/>
      <c r="BL113" s="199"/>
      <c r="BX113" s="172">
        <v>75</v>
      </c>
    </row>
    <row r="114" spans="1:76" s="171" customFormat="1" ht="23.25" customHeight="1">
      <c r="A114" s="199"/>
      <c r="F114" s="199"/>
      <c r="G114" s="198"/>
      <c r="H114" s="198"/>
      <c r="I114" s="198"/>
      <c r="J114" s="199"/>
      <c r="K114" s="199"/>
      <c r="L114" s="199"/>
      <c r="M114" s="220"/>
      <c r="N114" s="221"/>
      <c r="O114" s="221"/>
      <c r="P114" s="220"/>
      <c r="AF114" s="199"/>
      <c r="AG114" s="199"/>
      <c r="AH114" s="199"/>
      <c r="AI114" s="279"/>
      <c r="AJ114" s="199"/>
      <c r="AK114" s="199"/>
      <c r="AL114" s="199"/>
      <c r="AM114" s="199"/>
      <c r="AN114" s="199"/>
      <c r="AO114" s="199"/>
      <c r="AP114" s="199"/>
      <c r="AQ114" s="199"/>
      <c r="AR114" s="199"/>
      <c r="AS114" s="199"/>
      <c r="AT114" s="199"/>
      <c r="AU114" s="199"/>
      <c r="AV114" s="199"/>
      <c r="AW114" s="199"/>
      <c r="AX114" s="199"/>
      <c r="AY114" s="199"/>
      <c r="AZ114" s="199"/>
      <c r="BA114" s="199"/>
      <c r="BB114" s="199"/>
      <c r="BF114" s="199"/>
      <c r="BG114" s="199"/>
      <c r="BI114" s="279"/>
      <c r="BJ114" s="279"/>
      <c r="BL114" s="199"/>
      <c r="BX114" s="172">
        <v>76</v>
      </c>
    </row>
    <row r="115" spans="1:76" s="171" customFormat="1" ht="23.25" customHeight="1">
      <c r="A115" s="199"/>
      <c r="F115" s="199"/>
      <c r="G115" s="198"/>
      <c r="H115" s="198"/>
      <c r="I115" s="198"/>
      <c r="J115" s="199"/>
      <c r="K115" s="199"/>
      <c r="L115" s="199"/>
      <c r="M115" s="220"/>
      <c r="N115" s="221"/>
      <c r="O115" s="221"/>
      <c r="P115" s="220"/>
      <c r="AF115" s="199"/>
      <c r="AG115" s="199"/>
      <c r="AH115" s="199"/>
      <c r="AI115" s="279"/>
      <c r="AJ115" s="199"/>
      <c r="AK115" s="199"/>
      <c r="AL115" s="199"/>
      <c r="AM115" s="199"/>
      <c r="AN115" s="199"/>
      <c r="AO115" s="199"/>
      <c r="AP115" s="199"/>
      <c r="AQ115" s="199"/>
      <c r="AR115" s="199"/>
      <c r="AS115" s="199"/>
      <c r="AT115" s="199"/>
      <c r="AU115" s="199"/>
      <c r="AV115" s="199"/>
      <c r="AW115" s="199"/>
      <c r="AX115" s="199"/>
      <c r="AY115" s="199"/>
      <c r="AZ115" s="199"/>
      <c r="BA115" s="199"/>
      <c r="BB115" s="199"/>
      <c r="BF115" s="199"/>
      <c r="BG115" s="199"/>
      <c r="BI115" s="279"/>
      <c r="BJ115" s="279"/>
      <c r="BL115" s="199"/>
      <c r="BX115" s="172">
        <v>77</v>
      </c>
    </row>
    <row r="116" spans="1:76" s="171" customFormat="1" ht="23.25" customHeight="1">
      <c r="A116" s="199"/>
      <c r="F116" s="199"/>
      <c r="G116" s="198"/>
      <c r="H116" s="198"/>
      <c r="I116" s="198"/>
      <c r="J116" s="199"/>
      <c r="K116" s="199"/>
      <c r="L116" s="199"/>
      <c r="M116" s="220"/>
      <c r="N116" s="221"/>
      <c r="O116" s="221"/>
      <c r="P116" s="220"/>
      <c r="AF116" s="199"/>
      <c r="AG116" s="199"/>
      <c r="AH116" s="199"/>
      <c r="AI116" s="279"/>
      <c r="AJ116" s="199"/>
      <c r="AK116" s="199"/>
      <c r="AL116" s="199"/>
      <c r="AM116" s="199"/>
      <c r="AN116" s="199"/>
      <c r="AO116" s="199"/>
      <c r="AP116" s="199"/>
      <c r="AQ116" s="199"/>
      <c r="AR116" s="199"/>
      <c r="AS116" s="199"/>
      <c r="AT116" s="199"/>
      <c r="AU116" s="199"/>
      <c r="AV116" s="199"/>
      <c r="AW116" s="199"/>
      <c r="AX116" s="199"/>
      <c r="AY116" s="199"/>
      <c r="AZ116" s="199"/>
      <c r="BA116" s="199"/>
      <c r="BB116" s="199"/>
      <c r="BF116" s="199"/>
      <c r="BG116" s="199"/>
      <c r="BI116" s="279"/>
      <c r="BJ116" s="279"/>
      <c r="BL116" s="199"/>
      <c r="BX116" s="172">
        <v>78</v>
      </c>
    </row>
    <row r="117" spans="1:76" s="171" customFormat="1" ht="23.25" customHeight="1">
      <c r="A117" s="199"/>
      <c r="F117" s="199"/>
      <c r="G117" s="198"/>
      <c r="H117" s="198"/>
      <c r="I117" s="198"/>
      <c r="J117" s="199"/>
      <c r="K117" s="199"/>
      <c r="L117" s="199"/>
      <c r="M117" s="220"/>
      <c r="N117" s="221"/>
      <c r="O117" s="221"/>
      <c r="P117" s="220"/>
      <c r="AF117" s="199"/>
      <c r="AG117" s="199"/>
      <c r="AH117" s="199"/>
      <c r="AI117" s="279"/>
      <c r="AJ117" s="199"/>
      <c r="AK117" s="199"/>
      <c r="AL117" s="199"/>
      <c r="AM117" s="199"/>
      <c r="AN117" s="199"/>
      <c r="AO117" s="199"/>
      <c r="AP117" s="199"/>
      <c r="AQ117" s="199"/>
      <c r="AR117" s="199"/>
      <c r="AS117" s="199"/>
      <c r="AT117" s="199"/>
      <c r="AU117" s="199"/>
      <c r="AV117" s="199"/>
      <c r="AW117" s="199"/>
      <c r="AX117" s="199"/>
      <c r="AY117" s="199"/>
      <c r="AZ117" s="199"/>
      <c r="BA117" s="199"/>
      <c r="BB117" s="199"/>
      <c r="BF117" s="199"/>
      <c r="BG117" s="199"/>
      <c r="BI117" s="279"/>
      <c r="BJ117" s="279"/>
      <c r="BL117" s="199"/>
      <c r="BX117" s="172">
        <v>79</v>
      </c>
    </row>
    <row r="118" spans="1:76" s="171" customFormat="1" ht="23.25" customHeight="1">
      <c r="A118" s="199"/>
      <c r="F118" s="199"/>
      <c r="G118" s="198"/>
      <c r="H118" s="198"/>
      <c r="I118" s="198"/>
      <c r="J118" s="199"/>
      <c r="K118" s="199"/>
      <c r="L118" s="199"/>
      <c r="M118" s="220"/>
      <c r="N118" s="221"/>
      <c r="O118" s="221"/>
      <c r="P118" s="220"/>
      <c r="AF118" s="199"/>
      <c r="AG118" s="199"/>
      <c r="AH118" s="199"/>
      <c r="AI118" s="279"/>
      <c r="AJ118" s="199"/>
      <c r="AK118" s="199"/>
      <c r="AL118" s="199"/>
      <c r="AM118" s="199"/>
      <c r="AN118" s="199"/>
      <c r="AO118" s="199"/>
      <c r="AP118" s="199"/>
      <c r="AQ118" s="199"/>
      <c r="AR118" s="199"/>
      <c r="AS118" s="199"/>
      <c r="AT118" s="199"/>
      <c r="AU118" s="199"/>
      <c r="AV118" s="199"/>
      <c r="AW118" s="199"/>
      <c r="AX118" s="199"/>
      <c r="AY118" s="199"/>
      <c r="AZ118" s="199"/>
      <c r="BA118" s="199"/>
      <c r="BB118" s="199"/>
      <c r="BF118" s="199"/>
      <c r="BG118" s="199"/>
      <c r="BI118" s="279"/>
      <c r="BJ118" s="279"/>
      <c r="BL118" s="199"/>
      <c r="BX118" s="172">
        <v>80</v>
      </c>
    </row>
    <row r="119" spans="1:76" s="171" customFormat="1" ht="23.25" customHeight="1">
      <c r="A119" s="199"/>
      <c r="F119" s="199"/>
      <c r="G119" s="198"/>
      <c r="H119" s="198"/>
      <c r="I119" s="198"/>
      <c r="J119" s="199"/>
      <c r="K119" s="199"/>
      <c r="L119" s="199"/>
      <c r="M119" s="220"/>
      <c r="N119" s="221"/>
      <c r="O119" s="221"/>
      <c r="P119" s="220"/>
      <c r="AF119" s="199"/>
      <c r="AG119" s="199"/>
      <c r="AH119" s="199"/>
      <c r="AI119" s="279"/>
      <c r="AJ119" s="199"/>
      <c r="AK119" s="199"/>
      <c r="AL119" s="199"/>
      <c r="AM119" s="199"/>
      <c r="AN119" s="199"/>
      <c r="AO119" s="199"/>
      <c r="AP119" s="199"/>
      <c r="AQ119" s="199"/>
      <c r="AR119" s="199"/>
      <c r="AS119" s="199"/>
      <c r="AT119" s="199"/>
      <c r="AU119" s="199"/>
      <c r="AV119" s="199"/>
      <c r="AW119" s="199"/>
      <c r="AX119" s="199"/>
      <c r="AY119" s="199"/>
      <c r="AZ119" s="199"/>
      <c r="BA119" s="199"/>
      <c r="BB119" s="199"/>
      <c r="BF119" s="199"/>
      <c r="BG119" s="199"/>
      <c r="BI119" s="279"/>
      <c r="BJ119" s="279"/>
      <c r="BL119" s="199"/>
      <c r="BX119" s="172">
        <v>81</v>
      </c>
    </row>
    <row r="120" spans="1:76" s="171" customFormat="1" ht="23.25" customHeight="1">
      <c r="A120" s="199"/>
      <c r="F120" s="199"/>
      <c r="G120" s="198"/>
      <c r="H120" s="198"/>
      <c r="I120" s="198"/>
      <c r="J120" s="199"/>
      <c r="K120" s="199"/>
      <c r="L120" s="199"/>
      <c r="M120" s="220"/>
      <c r="N120" s="221"/>
      <c r="O120" s="221"/>
      <c r="P120" s="220"/>
      <c r="AF120" s="199"/>
      <c r="AG120" s="199"/>
      <c r="AH120" s="199"/>
      <c r="AI120" s="279"/>
      <c r="AJ120" s="199"/>
      <c r="AK120" s="199"/>
      <c r="AL120" s="199"/>
      <c r="AM120" s="199"/>
      <c r="AN120" s="199"/>
      <c r="AO120" s="199"/>
      <c r="AP120" s="199"/>
      <c r="AQ120" s="199"/>
      <c r="AR120" s="199"/>
      <c r="AS120" s="199"/>
      <c r="AT120" s="199"/>
      <c r="AU120" s="199"/>
      <c r="AV120" s="199"/>
      <c r="AW120" s="199"/>
      <c r="AX120" s="199"/>
      <c r="AY120" s="199"/>
      <c r="AZ120" s="199"/>
      <c r="BA120" s="199"/>
      <c r="BB120" s="199"/>
      <c r="BF120" s="199"/>
      <c r="BG120" s="199"/>
      <c r="BI120" s="279"/>
      <c r="BJ120" s="279"/>
      <c r="BL120" s="199"/>
      <c r="BX120" s="172">
        <v>82</v>
      </c>
    </row>
    <row r="121" spans="1:76" s="171" customFormat="1" ht="23.25" customHeight="1">
      <c r="A121" s="199"/>
      <c r="F121" s="199"/>
      <c r="G121" s="198"/>
      <c r="H121" s="198"/>
      <c r="I121" s="198"/>
      <c r="J121" s="199"/>
      <c r="K121" s="199"/>
      <c r="L121" s="199"/>
      <c r="M121" s="220"/>
      <c r="N121" s="221"/>
      <c r="O121" s="221"/>
      <c r="P121" s="220"/>
      <c r="AF121" s="199"/>
      <c r="AG121" s="199"/>
      <c r="AH121" s="199"/>
      <c r="AI121" s="279"/>
      <c r="AJ121" s="199"/>
      <c r="AK121" s="199"/>
      <c r="AL121" s="199"/>
      <c r="AM121" s="199"/>
      <c r="AN121" s="199"/>
      <c r="AO121" s="199"/>
      <c r="AP121" s="199"/>
      <c r="AQ121" s="199"/>
      <c r="AR121" s="199"/>
      <c r="AS121" s="199"/>
      <c r="AT121" s="199"/>
      <c r="AU121" s="199"/>
      <c r="AV121" s="199"/>
      <c r="AW121" s="199"/>
      <c r="AX121" s="199"/>
      <c r="AY121" s="199"/>
      <c r="AZ121" s="199"/>
      <c r="BA121" s="199"/>
      <c r="BB121" s="199"/>
      <c r="BF121" s="199"/>
      <c r="BG121" s="199"/>
      <c r="BI121" s="279"/>
      <c r="BJ121" s="279"/>
      <c r="BL121" s="199"/>
      <c r="BX121" s="172">
        <v>83</v>
      </c>
    </row>
    <row r="122" spans="1:76" s="171" customFormat="1" ht="23.25" customHeight="1">
      <c r="A122" s="199"/>
      <c r="F122" s="199"/>
      <c r="G122" s="198"/>
      <c r="H122" s="198"/>
      <c r="I122" s="198"/>
      <c r="J122" s="199"/>
      <c r="K122" s="199"/>
      <c r="L122" s="199"/>
      <c r="M122" s="220"/>
      <c r="N122" s="221"/>
      <c r="O122" s="221"/>
      <c r="P122" s="220"/>
      <c r="AF122" s="199"/>
      <c r="AG122" s="199"/>
      <c r="AH122" s="199"/>
      <c r="AI122" s="279"/>
      <c r="AJ122" s="199"/>
      <c r="AK122" s="199"/>
      <c r="AL122" s="199"/>
      <c r="AM122" s="199"/>
      <c r="AN122" s="199"/>
      <c r="AO122" s="199"/>
      <c r="AP122" s="199"/>
      <c r="AQ122" s="199"/>
      <c r="AR122" s="199"/>
      <c r="AS122" s="199"/>
      <c r="AT122" s="199"/>
      <c r="AU122" s="199"/>
      <c r="AV122" s="199"/>
      <c r="AW122" s="199"/>
      <c r="AX122" s="199"/>
      <c r="AY122" s="199"/>
      <c r="AZ122" s="199"/>
      <c r="BA122" s="199"/>
      <c r="BB122" s="199"/>
      <c r="BF122" s="199"/>
      <c r="BG122" s="199"/>
      <c r="BI122" s="279"/>
      <c r="BJ122" s="279"/>
      <c r="BL122" s="199"/>
      <c r="BX122" s="172">
        <v>84</v>
      </c>
    </row>
    <row r="123" spans="1:76" s="171" customFormat="1" ht="23.25" customHeight="1">
      <c r="A123" s="199"/>
      <c r="F123" s="199"/>
      <c r="G123" s="198"/>
      <c r="H123" s="198"/>
      <c r="I123" s="198"/>
      <c r="J123" s="199"/>
      <c r="K123" s="199"/>
      <c r="L123" s="199"/>
      <c r="M123" s="220"/>
      <c r="N123" s="221"/>
      <c r="O123" s="221"/>
      <c r="P123" s="220"/>
      <c r="AF123" s="199"/>
      <c r="AG123" s="199"/>
      <c r="AH123" s="199"/>
      <c r="AI123" s="279"/>
      <c r="AJ123" s="199"/>
      <c r="AK123" s="199"/>
      <c r="AL123" s="199"/>
      <c r="AM123" s="199"/>
      <c r="AN123" s="199"/>
      <c r="AO123" s="199"/>
      <c r="AP123" s="199"/>
      <c r="AQ123" s="199"/>
      <c r="AR123" s="199"/>
      <c r="AS123" s="199"/>
      <c r="AT123" s="199"/>
      <c r="AU123" s="199"/>
      <c r="AV123" s="199"/>
      <c r="AW123" s="199"/>
      <c r="AX123" s="199"/>
      <c r="AY123" s="199"/>
      <c r="AZ123" s="199"/>
      <c r="BA123" s="199"/>
      <c r="BB123" s="199"/>
      <c r="BF123" s="199"/>
      <c r="BG123" s="199"/>
      <c r="BI123" s="279"/>
      <c r="BJ123" s="279"/>
      <c r="BL123" s="199"/>
      <c r="BX123" s="172">
        <v>85</v>
      </c>
    </row>
    <row r="124" spans="1:76" s="171" customFormat="1" ht="23.25" customHeight="1">
      <c r="A124" s="199"/>
      <c r="F124" s="199"/>
      <c r="G124" s="198"/>
      <c r="H124" s="198"/>
      <c r="I124" s="198"/>
      <c r="J124" s="199"/>
      <c r="K124" s="199"/>
      <c r="L124" s="199"/>
      <c r="M124" s="220"/>
      <c r="N124" s="221"/>
      <c r="O124" s="221"/>
      <c r="P124" s="220"/>
      <c r="AF124" s="199"/>
      <c r="AG124" s="199"/>
      <c r="AH124" s="199"/>
      <c r="AI124" s="279"/>
      <c r="AJ124" s="199"/>
      <c r="AK124" s="199"/>
      <c r="AL124" s="199"/>
      <c r="AM124" s="199"/>
      <c r="AN124" s="199"/>
      <c r="AO124" s="199"/>
      <c r="AP124" s="199"/>
      <c r="AQ124" s="199"/>
      <c r="AR124" s="199"/>
      <c r="AS124" s="199"/>
      <c r="AT124" s="199"/>
      <c r="AU124" s="199"/>
      <c r="AV124" s="199"/>
      <c r="AW124" s="199"/>
      <c r="AX124" s="199"/>
      <c r="AY124" s="199"/>
      <c r="AZ124" s="199"/>
      <c r="BA124" s="199"/>
      <c r="BB124" s="199"/>
      <c r="BF124" s="199"/>
      <c r="BG124" s="199"/>
      <c r="BI124" s="279"/>
      <c r="BJ124" s="279"/>
      <c r="BL124" s="199"/>
      <c r="BX124" s="172">
        <v>86</v>
      </c>
    </row>
    <row r="125" spans="1:76" s="171" customFormat="1" ht="23.25" customHeight="1">
      <c r="A125" s="199"/>
      <c r="F125" s="199"/>
      <c r="G125" s="198"/>
      <c r="H125" s="198"/>
      <c r="I125" s="198"/>
      <c r="J125" s="199"/>
      <c r="K125" s="199"/>
      <c r="L125" s="199"/>
      <c r="M125" s="220"/>
      <c r="N125" s="221"/>
      <c r="O125" s="221"/>
      <c r="P125" s="220"/>
      <c r="AF125" s="199"/>
      <c r="AG125" s="199"/>
      <c r="AH125" s="199"/>
      <c r="AI125" s="279"/>
      <c r="AJ125" s="199"/>
      <c r="AK125" s="199"/>
      <c r="AL125" s="199"/>
      <c r="AM125" s="199"/>
      <c r="AN125" s="199"/>
      <c r="AO125" s="199"/>
      <c r="AP125" s="199"/>
      <c r="AQ125" s="199"/>
      <c r="AR125" s="199"/>
      <c r="AS125" s="199"/>
      <c r="AT125" s="199"/>
      <c r="AU125" s="199"/>
      <c r="AV125" s="199"/>
      <c r="AW125" s="199"/>
      <c r="AX125" s="199"/>
      <c r="AY125" s="199"/>
      <c r="AZ125" s="199"/>
      <c r="BA125" s="199"/>
      <c r="BB125" s="199"/>
      <c r="BF125" s="199"/>
      <c r="BG125" s="199"/>
      <c r="BI125" s="279"/>
      <c r="BJ125" s="279"/>
      <c r="BL125" s="199"/>
      <c r="BX125" s="172">
        <v>87</v>
      </c>
    </row>
    <row r="126" spans="1:76" s="171" customFormat="1" ht="23.25" customHeight="1">
      <c r="A126" s="199"/>
      <c r="F126" s="199"/>
      <c r="G126" s="198"/>
      <c r="H126" s="198"/>
      <c r="I126" s="198"/>
      <c r="J126" s="199"/>
      <c r="K126" s="199"/>
      <c r="L126" s="199"/>
      <c r="M126" s="220"/>
      <c r="N126" s="221"/>
      <c r="O126" s="221"/>
      <c r="P126" s="220"/>
      <c r="AF126" s="199"/>
      <c r="AG126" s="199"/>
      <c r="AH126" s="199"/>
      <c r="AI126" s="279"/>
      <c r="AJ126" s="199"/>
      <c r="AK126" s="199"/>
      <c r="AL126" s="199"/>
      <c r="AM126" s="199"/>
      <c r="AN126" s="199"/>
      <c r="AO126" s="199"/>
      <c r="AP126" s="199"/>
      <c r="AQ126" s="199"/>
      <c r="AR126" s="199"/>
      <c r="AS126" s="199"/>
      <c r="AT126" s="199"/>
      <c r="AU126" s="199"/>
      <c r="AV126" s="199"/>
      <c r="AW126" s="199"/>
      <c r="AX126" s="199"/>
      <c r="AY126" s="199"/>
      <c r="AZ126" s="199"/>
      <c r="BA126" s="199"/>
      <c r="BB126" s="199"/>
      <c r="BF126" s="199"/>
      <c r="BG126" s="199"/>
      <c r="BI126" s="279"/>
      <c r="BJ126" s="279"/>
      <c r="BL126" s="199"/>
      <c r="BX126" s="172">
        <v>88</v>
      </c>
    </row>
    <row r="127" spans="1:76" s="171" customFormat="1" ht="23.25" customHeight="1">
      <c r="A127" s="199"/>
      <c r="F127" s="199"/>
      <c r="G127" s="198"/>
      <c r="H127" s="198"/>
      <c r="I127" s="198"/>
      <c r="J127" s="199"/>
      <c r="K127" s="199"/>
      <c r="L127" s="199"/>
      <c r="M127" s="220"/>
      <c r="N127" s="221"/>
      <c r="O127" s="221"/>
      <c r="P127" s="220"/>
      <c r="AF127" s="199"/>
      <c r="AG127" s="199"/>
      <c r="AH127" s="199"/>
      <c r="AI127" s="279"/>
      <c r="AJ127" s="199"/>
      <c r="AK127" s="199"/>
      <c r="AL127" s="199"/>
      <c r="AM127" s="199"/>
      <c r="AN127" s="199"/>
      <c r="AO127" s="199"/>
      <c r="AP127" s="199"/>
      <c r="AQ127" s="199"/>
      <c r="AR127" s="199"/>
      <c r="AS127" s="199"/>
      <c r="AT127" s="199"/>
      <c r="AU127" s="199"/>
      <c r="AV127" s="199"/>
      <c r="AW127" s="199"/>
      <c r="AX127" s="199"/>
      <c r="AY127" s="199"/>
      <c r="AZ127" s="199"/>
      <c r="BA127" s="199"/>
      <c r="BB127" s="199"/>
      <c r="BF127" s="199"/>
      <c r="BG127" s="199"/>
      <c r="BI127" s="279"/>
      <c r="BJ127" s="279"/>
      <c r="BL127" s="199"/>
      <c r="BX127" s="172">
        <v>89</v>
      </c>
    </row>
    <row r="128" spans="1:76" s="171" customFormat="1" ht="23.25" customHeight="1">
      <c r="A128" s="199"/>
      <c r="F128" s="199"/>
      <c r="G128" s="198"/>
      <c r="H128" s="198"/>
      <c r="I128" s="198"/>
      <c r="J128" s="199"/>
      <c r="K128" s="199"/>
      <c r="L128" s="199"/>
      <c r="M128" s="220"/>
      <c r="N128" s="221"/>
      <c r="O128" s="221"/>
      <c r="P128" s="220"/>
      <c r="AF128" s="199"/>
      <c r="AG128" s="199"/>
      <c r="AH128" s="199"/>
      <c r="AI128" s="279"/>
      <c r="AJ128" s="199"/>
      <c r="AK128" s="199"/>
      <c r="AL128" s="199"/>
      <c r="AM128" s="199"/>
      <c r="AN128" s="199"/>
      <c r="AO128" s="199"/>
      <c r="AP128" s="199"/>
      <c r="AQ128" s="199"/>
      <c r="AR128" s="199"/>
      <c r="AS128" s="199"/>
      <c r="AT128" s="199"/>
      <c r="AU128" s="199"/>
      <c r="AV128" s="199"/>
      <c r="AW128" s="199"/>
      <c r="AX128" s="199"/>
      <c r="AY128" s="199"/>
      <c r="AZ128" s="199"/>
      <c r="BA128" s="199"/>
      <c r="BB128" s="199"/>
      <c r="BF128" s="199"/>
      <c r="BG128" s="199"/>
      <c r="BI128" s="279"/>
      <c r="BJ128" s="279"/>
      <c r="BL128" s="199"/>
      <c r="BX128" s="172">
        <v>90</v>
      </c>
    </row>
    <row r="129" spans="1:76" s="171" customFormat="1" ht="23.25" customHeight="1">
      <c r="A129" s="199"/>
      <c r="F129" s="199"/>
      <c r="G129" s="198"/>
      <c r="H129" s="198"/>
      <c r="I129" s="198"/>
      <c r="J129" s="199"/>
      <c r="K129" s="199"/>
      <c r="L129" s="199"/>
      <c r="M129" s="220"/>
      <c r="N129" s="221"/>
      <c r="O129" s="221"/>
      <c r="P129" s="220"/>
      <c r="AF129" s="199"/>
      <c r="AG129" s="199"/>
      <c r="AH129" s="199"/>
      <c r="AI129" s="279"/>
      <c r="AJ129" s="199"/>
      <c r="AK129" s="199"/>
      <c r="AL129" s="199"/>
      <c r="AM129" s="199"/>
      <c r="AN129" s="199"/>
      <c r="AO129" s="199"/>
      <c r="AP129" s="199"/>
      <c r="AQ129" s="199"/>
      <c r="AR129" s="199"/>
      <c r="AS129" s="199"/>
      <c r="AT129" s="199"/>
      <c r="AU129" s="199"/>
      <c r="AV129" s="199"/>
      <c r="AW129" s="199"/>
      <c r="AX129" s="199"/>
      <c r="AY129" s="199"/>
      <c r="AZ129" s="199"/>
      <c r="BA129" s="199"/>
      <c r="BB129" s="199"/>
      <c r="BF129" s="199"/>
      <c r="BG129" s="199"/>
      <c r="BI129" s="279"/>
      <c r="BJ129" s="279"/>
      <c r="BL129" s="199"/>
      <c r="BX129" s="172">
        <v>91</v>
      </c>
    </row>
    <row r="130" spans="1:76" s="171" customFormat="1" ht="23.25" customHeight="1">
      <c r="A130" s="199"/>
      <c r="F130" s="199"/>
      <c r="G130" s="198"/>
      <c r="H130" s="198"/>
      <c r="I130" s="198"/>
      <c r="J130" s="199"/>
      <c r="K130" s="199"/>
      <c r="L130" s="199"/>
      <c r="M130" s="220"/>
      <c r="N130" s="221"/>
      <c r="O130" s="221"/>
      <c r="P130" s="220"/>
      <c r="AF130" s="199"/>
      <c r="AG130" s="199"/>
      <c r="AH130" s="199"/>
      <c r="AI130" s="279"/>
      <c r="AJ130" s="199"/>
      <c r="AK130" s="199"/>
      <c r="AL130" s="199"/>
      <c r="AM130" s="199"/>
      <c r="AN130" s="199"/>
      <c r="AO130" s="199"/>
      <c r="AP130" s="199"/>
      <c r="AQ130" s="199"/>
      <c r="AR130" s="199"/>
      <c r="AS130" s="199"/>
      <c r="AT130" s="199"/>
      <c r="AU130" s="199"/>
      <c r="AV130" s="199"/>
      <c r="AW130" s="199"/>
      <c r="AX130" s="199"/>
      <c r="AY130" s="199"/>
      <c r="AZ130" s="199"/>
      <c r="BA130" s="199"/>
      <c r="BB130" s="199"/>
      <c r="BF130" s="199"/>
      <c r="BG130" s="199"/>
      <c r="BI130" s="279"/>
      <c r="BJ130" s="279"/>
      <c r="BL130" s="199"/>
      <c r="BX130" s="172">
        <v>92</v>
      </c>
    </row>
    <row r="131" spans="1:76" s="171" customFormat="1" ht="23.25" customHeight="1">
      <c r="A131" s="199"/>
      <c r="F131" s="199"/>
      <c r="G131" s="198"/>
      <c r="H131" s="198"/>
      <c r="I131" s="198"/>
      <c r="J131" s="199"/>
      <c r="K131" s="199"/>
      <c r="L131" s="199"/>
      <c r="M131" s="220"/>
      <c r="N131" s="221"/>
      <c r="O131" s="221"/>
      <c r="P131" s="220"/>
      <c r="AF131" s="199"/>
      <c r="AG131" s="199"/>
      <c r="AH131" s="199"/>
      <c r="AI131" s="279"/>
      <c r="AJ131" s="199"/>
      <c r="AK131" s="199"/>
      <c r="AL131" s="199"/>
      <c r="AM131" s="199"/>
      <c r="AN131" s="199"/>
      <c r="AO131" s="199"/>
      <c r="AP131" s="199"/>
      <c r="AQ131" s="199"/>
      <c r="AR131" s="199"/>
      <c r="AS131" s="199"/>
      <c r="AT131" s="199"/>
      <c r="AU131" s="199"/>
      <c r="AV131" s="199"/>
      <c r="AW131" s="199"/>
      <c r="AX131" s="199"/>
      <c r="AY131" s="199"/>
      <c r="AZ131" s="199"/>
      <c r="BA131" s="199"/>
      <c r="BB131" s="199"/>
      <c r="BF131" s="199"/>
      <c r="BG131" s="199"/>
      <c r="BI131" s="279"/>
      <c r="BJ131" s="279"/>
      <c r="BL131" s="199"/>
      <c r="BX131" s="172">
        <v>93</v>
      </c>
    </row>
    <row r="132" spans="1:76" s="171" customFormat="1" ht="23.25" customHeight="1">
      <c r="A132" s="199"/>
      <c r="F132" s="199"/>
      <c r="G132" s="198"/>
      <c r="H132" s="198"/>
      <c r="I132" s="198"/>
      <c r="J132" s="199"/>
      <c r="K132" s="199"/>
      <c r="L132" s="199"/>
      <c r="M132" s="220"/>
      <c r="N132" s="221"/>
      <c r="O132" s="221"/>
      <c r="P132" s="220"/>
      <c r="AF132" s="199"/>
      <c r="AG132" s="199"/>
      <c r="AH132" s="199"/>
      <c r="AI132" s="279"/>
      <c r="AJ132" s="199"/>
      <c r="AK132" s="199"/>
      <c r="AL132" s="199"/>
      <c r="AM132" s="199"/>
      <c r="AN132" s="199"/>
      <c r="AO132" s="199"/>
      <c r="AP132" s="199"/>
      <c r="AQ132" s="199"/>
      <c r="AR132" s="199"/>
      <c r="AS132" s="199"/>
      <c r="AT132" s="199"/>
      <c r="AU132" s="199"/>
      <c r="AV132" s="199"/>
      <c r="AW132" s="199"/>
      <c r="AX132" s="199"/>
      <c r="AY132" s="199"/>
      <c r="AZ132" s="199"/>
      <c r="BA132" s="199"/>
      <c r="BB132" s="199"/>
      <c r="BF132" s="199"/>
      <c r="BG132" s="199"/>
      <c r="BI132" s="279"/>
      <c r="BJ132" s="279"/>
      <c r="BL132" s="199"/>
      <c r="BX132" s="172">
        <v>94</v>
      </c>
    </row>
    <row r="133" spans="1:76" s="171" customFormat="1" ht="23.25" customHeight="1">
      <c r="A133" s="199"/>
      <c r="F133" s="199"/>
      <c r="G133" s="198"/>
      <c r="H133" s="198"/>
      <c r="I133" s="198"/>
      <c r="J133" s="199"/>
      <c r="K133" s="199"/>
      <c r="L133" s="199"/>
      <c r="M133" s="220"/>
      <c r="N133" s="221"/>
      <c r="O133" s="221"/>
      <c r="P133" s="220"/>
      <c r="AF133" s="199"/>
      <c r="AG133" s="199"/>
      <c r="AH133" s="199"/>
      <c r="AI133" s="279"/>
      <c r="AJ133" s="199"/>
      <c r="AK133" s="199"/>
      <c r="AL133" s="199"/>
      <c r="AM133" s="199"/>
      <c r="AN133" s="199"/>
      <c r="AO133" s="199"/>
      <c r="AP133" s="199"/>
      <c r="AQ133" s="199"/>
      <c r="AR133" s="199"/>
      <c r="AS133" s="199"/>
      <c r="AT133" s="199"/>
      <c r="AU133" s="199"/>
      <c r="AV133" s="199"/>
      <c r="AW133" s="199"/>
      <c r="AX133" s="199"/>
      <c r="AY133" s="199"/>
      <c r="AZ133" s="199"/>
      <c r="BA133" s="199"/>
      <c r="BB133" s="199"/>
      <c r="BF133" s="199"/>
      <c r="BG133" s="199"/>
      <c r="BI133" s="279"/>
      <c r="BJ133" s="279"/>
      <c r="BL133" s="199"/>
      <c r="BX133" s="172">
        <v>95</v>
      </c>
    </row>
    <row r="134" spans="1:76" s="171" customFormat="1" ht="23.25" customHeight="1">
      <c r="A134" s="199"/>
      <c r="F134" s="199"/>
      <c r="G134" s="198"/>
      <c r="H134" s="198"/>
      <c r="I134" s="198"/>
      <c r="J134" s="199"/>
      <c r="K134" s="199"/>
      <c r="L134" s="199"/>
      <c r="M134" s="220"/>
      <c r="N134" s="221"/>
      <c r="O134" s="221"/>
      <c r="P134" s="220"/>
      <c r="AF134" s="199"/>
      <c r="AG134" s="199"/>
      <c r="AH134" s="199"/>
      <c r="AI134" s="279"/>
      <c r="AJ134" s="199"/>
      <c r="AK134" s="199"/>
      <c r="AL134" s="199"/>
      <c r="AM134" s="199"/>
      <c r="AN134" s="199"/>
      <c r="AO134" s="199"/>
      <c r="AP134" s="199"/>
      <c r="AQ134" s="199"/>
      <c r="AR134" s="199"/>
      <c r="AS134" s="199"/>
      <c r="AT134" s="199"/>
      <c r="AU134" s="199"/>
      <c r="AV134" s="199"/>
      <c r="AW134" s="199"/>
      <c r="AX134" s="199"/>
      <c r="AY134" s="199"/>
      <c r="AZ134" s="199"/>
      <c r="BA134" s="199"/>
      <c r="BB134" s="199"/>
      <c r="BF134" s="199"/>
      <c r="BG134" s="199"/>
      <c r="BI134" s="279"/>
      <c r="BJ134" s="279"/>
      <c r="BL134" s="199"/>
      <c r="BX134" s="172">
        <v>96</v>
      </c>
    </row>
    <row r="135" spans="1:76" s="171" customFormat="1" ht="23.25" customHeight="1">
      <c r="A135" s="199"/>
      <c r="F135" s="199"/>
      <c r="G135" s="198"/>
      <c r="H135" s="198"/>
      <c r="I135" s="198"/>
      <c r="J135" s="199"/>
      <c r="K135" s="199"/>
      <c r="L135" s="199"/>
      <c r="M135" s="220"/>
      <c r="N135" s="221"/>
      <c r="O135" s="221"/>
      <c r="P135" s="220"/>
      <c r="AF135" s="199"/>
      <c r="AG135" s="199"/>
      <c r="AH135" s="199"/>
      <c r="AI135" s="279"/>
      <c r="AJ135" s="199"/>
      <c r="AK135" s="199"/>
      <c r="AL135" s="199"/>
      <c r="AM135" s="199"/>
      <c r="AN135" s="199"/>
      <c r="AO135" s="199"/>
      <c r="AP135" s="199"/>
      <c r="AQ135" s="199"/>
      <c r="AR135" s="199"/>
      <c r="AS135" s="199"/>
      <c r="AT135" s="199"/>
      <c r="AU135" s="199"/>
      <c r="AV135" s="199"/>
      <c r="AW135" s="199"/>
      <c r="AX135" s="199"/>
      <c r="AY135" s="199"/>
      <c r="AZ135" s="199"/>
      <c r="BA135" s="199"/>
      <c r="BB135" s="199"/>
      <c r="BF135" s="199"/>
      <c r="BG135" s="199"/>
      <c r="BI135" s="279"/>
      <c r="BJ135" s="279"/>
      <c r="BL135" s="199"/>
      <c r="BX135" s="172">
        <v>97</v>
      </c>
    </row>
    <row r="136" spans="1:76" s="171" customFormat="1" ht="23.25" customHeight="1">
      <c r="A136" s="199"/>
      <c r="F136" s="199"/>
      <c r="G136" s="198"/>
      <c r="H136" s="198"/>
      <c r="I136" s="198"/>
      <c r="J136" s="199"/>
      <c r="K136" s="199"/>
      <c r="L136" s="199"/>
      <c r="M136" s="220"/>
      <c r="N136" s="221"/>
      <c r="O136" s="221"/>
      <c r="P136" s="220"/>
      <c r="AF136" s="199"/>
      <c r="AG136" s="199"/>
      <c r="AH136" s="199"/>
      <c r="AI136" s="279"/>
      <c r="AJ136" s="199"/>
      <c r="AK136" s="199"/>
      <c r="AL136" s="199"/>
      <c r="AM136" s="199"/>
      <c r="AN136" s="199"/>
      <c r="AO136" s="199"/>
      <c r="AP136" s="199"/>
      <c r="AQ136" s="199"/>
      <c r="AR136" s="199"/>
      <c r="AS136" s="199"/>
      <c r="AT136" s="199"/>
      <c r="AU136" s="199"/>
      <c r="AV136" s="199"/>
      <c r="AW136" s="199"/>
      <c r="AX136" s="199"/>
      <c r="AY136" s="199"/>
      <c r="AZ136" s="199"/>
      <c r="BA136" s="199"/>
      <c r="BB136" s="199"/>
      <c r="BF136" s="199"/>
      <c r="BG136" s="199"/>
      <c r="BI136" s="279"/>
      <c r="BJ136" s="279"/>
      <c r="BL136" s="199"/>
      <c r="BX136" s="172">
        <v>98</v>
      </c>
    </row>
    <row r="137" spans="1:76" s="171" customFormat="1" ht="23.25" customHeight="1">
      <c r="A137" s="199"/>
      <c r="F137" s="199"/>
      <c r="G137" s="198"/>
      <c r="H137" s="198"/>
      <c r="I137" s="198"/>
      <c r="J137" s="199"/>
      <c r="K137" s="199"/>
      <c r="L137" s="199"/>
      <c r="M137" s="220"/>
      <c r="N137" s="221"/>
      <c r="O137" s="221"/>
      <c r="P137" s="220"/>
      <c r="AF137" s="199"/>
      <c r="AG137" s="199"/>
      <c r="AH137" s="199"/>
      <c r="AI137" s="279"/>
      <c r="AJ137" s="199"/>
      <c r="AK137" s="199"/>
      <c r="AL137" s="199"/>
      <c r="AM137" s="199"/>
      <c r="AN137" s="199"/>
      <c r="AO137" s="199"/>
      <c r="AP137" s="199"/>
      <c r="AQ137" s="199"/>
      <c r="AR137" s="199"/>
      <c r="AS137" s="199"/>
      <c r="AT137" s="199"/>
      <c r="AU137" s="199"/>
      <c r="AV137" s="199"/>
      <c r="AW137" s="199"/>
      <c r="AX137" s="199"/>
      <c r="AY137" s="199"/>
      <c r="AZ137" s="199"/>
      <c r="BA137" s="199"/>
      <c r="BB137" s="199"/>
      <c r="BF137" s="199"/>
      <c r="BG137" s="199"/>
      <c r="BI137" s="279"/>
      <c r="BJ137" s="279"/>
      <c r="BL137" s="199"/>
      <c r="BX137" s="172">
        <v>99</v>
      </c>
    </row>
    <row r="138" spans="1:76" s="171" customFormat="1" ht="23.25" customHeight="1">
      <c r="A138" s="199"/>
      <c r="F138" s="199"/>
      <c r="G138" s="198"/>
      <c r="H138" s="198"/>
      <c r="I138" s="198"/>
      <c r="J138" s="199"/>
      <c r="K138" s="199"/>
      <c r="L138" s="199"/>
      <c r="M138" s="220"/>
      <c r="N138" s="221"/>
      <c r="O138" s="221"/>
      <c r="P138" s="220"/>
      <c r="AF138" s="199"/>
      <c r="AG138" s="199"/>
      <c r="AH138" s="199"/>
      <c r="AI138" s="279"/>
      <c r="AJ138" s="199"/>
      <c r="AK138" s="199"/>
      <c r="AL138" s="199"/>
      <c r="AM138" s="199"/>
      <c r="AN138" s="199"/>
      <c r="AO138" s="199"/>
      <c r="AP138" s="199"/>
      <c r="AQ138" s="199"/>
      <c r="AR138" s="199"/>
      <c r="AS138" s="199"/>
      <c r="AT138" s="199"/>
      <c r="AU138" s="199"/>
      <c r="AV138" s="199"/>
      <c r="AW138" s="199"/>
      <c r="AX138" s="199"/>
      <c r="AY138" s="199"/>
      <c r="AZ138" s="199"/>
      <c r="BA138" s="199"/>
      <c r="BB138" s="199"/>
      <c r="BF138" s="199"/>
      <c r="BG138" s="199"/>
      <c r="BI138" s="279"/>
      <c r="BJ138" s="279"/>
      <c r="BL138" s="199"/>
      <c r="BX138" s="172">
        <v>100</v>
      </c>
    </row>
    <row r="139" spans="1:76" s="171" customFormat="1" ht="23.25" customHeight="1">
      <c r="A139" s="199"/>
      <c r="F139" s="199"/>
      <c r="G139" s="198"/>
      <c r="H139" s="198"/>
      <c r="I139" s="198"/>
      <c r="J139" s="199"/>
      <c r="K139" s="199"/>
      <c r="L139" s="199"/>
      <c r="M139" s="220"/>
      <c r="N139" s="221"/>
      <c r="O139" s="221"/>
      <c r="P139" s="220"/>
      <c r="AF139" s="199"/>
      <c r="AG139" s="199"/>
      <c r="AH139" s="199"/>
      <c r="AI139" s="279"/>
      <c r="AJ139" s="199"/>
      <c r="AK139" s="199"/>
      <c r="AL139" s="199"/>
      <c r="AM139" s="199"/>
      <c r="AN139" s="199"/>
      <c r="AO139" s="199"/>
      <c r="AP139" s="199"/>
      <c r="AQ139" s="199"/>
      <c r="AR139" s="199"/>
      <c r="AS139" s="199"/>
      <c r="AT139" s="199"/>
      <c r="AU139" s="199"/>
      <c r="AV139" s="199"/>
      <c r="AW139" s="199"/>
      <c r="AX139" s="199"/>
      <c r="AY139" s="199"/>
      <c r="AZ139" s="199"/>
      <c r="BA139" s="199"/>
      <c r="BB139" s="199"/>
      <c r="BF139" s="199"/>
      <c r="BG139" s="199"/>
      <c r="BI139" s="279"/>
      <c r="BJ139" s="279"/>
      <c r="BL139" s="199"/>
      <c r="BX139" s="172">
        <v>101</v>
      </c>
    </row>
    <row r="140" spans="1:76" s="171" customFormat="1" ht="23.25" customHeight="1">
      <c r="A140" s="199"/>
      <c r="F140" s="199"/>
      <c r="G140" s="198"/>
      <c r="H140" s="198"/>
      <c r="I140" s="198"/>
      <c r="J140" s="199"/>
      <c r="K140" s="199"/>
      <c r="L140" s="199"/>
      <c r="M140" s="220"/>
      <c r="N140" s="221"/>
      <c r="O140" s="221"/>
      <c r="P140" s="220"/>
      <c r="AF140" s="199"/>
      <c r="AG140" s="199"/>
      <c r="AH140" s="199"/>
      <c r="AI140" s="279"/>
      <c r="AJ140" s="199"/>
      <c r="AK140" s="199"/>
      <c r="AL140" s="199"/>
      <c r="AM140" s="199"/>
      <c r="AN140" s="199"/>
      <c r="AO140" s="199"/>
      <c r="AP140" s="199"/>
      <c r="AQ140" s="199"/>
      <c r="AR140" s="199"/>
      <c r="AS140" s="199"/>
      <c r="AT140" s="199"/>
      <c r="AU140" s="199"/>
      <c r="AV140" s="199"/>
      <c r="AW140" s="199"/>
      <c r="AX140" s="199"/>
      <c r="AY140" s="199"/>
      <c r="AZ140" s="199"/>
      <c r="BA140" s="199"/>
      <c r="BB140" s="199"/>
      <c r="BF140" s="199"/>
      <c r="BG140" s="199"/>
      <c r="BI140" s="279"/>
      <c r="BJ140" s="279"/>
      <c r="BL140" s="199"/>
      <c r="BX140" s="172">
        <v>102</v>
      </c>
    </row>
    <row r="141" spans="1:76" s="171" customFormat="1" ht="23.25" customHeight="1">
      <c r="A141" s="199"/>
      <c r="F141" s="199"/>
      <c r="G141" s="198"/>
      <c r="H141" s="198"/>
      <c r="I141" s="198"/>
      <c r="J141" s="199"/>
      <c r="K141" s="199"/>
      <c r="L141" s="199"/>
      <c r="M141" s="220"/>
      <c r="N141" s="221"/>
      <c r="O141" s="221"/>
      <c r="P141" s="220"/>
      <c r="AF141" s="199"/>
      <c r="AG141" s="199"/>
      <c r="AH141" s="199"/>
      <c r="AI141" s="279"/>
      <c r="AJ141" s="199"/>
      <c r="AK141" s="199"/>
      <c r="AL141" s="199"/>
      <c r="AM141" s="199"/>
      <c r="AN141" s="199"/>
      <c r="AO141" s="199"/>
      <c r="AP141" s="199"/>
      <c r="AQ141" s="199"/>
      <c r="AR141" s="199"/>
      <c r="AS141" s="199"/>
      <c r="AT141" s="199"/>
      <c r="AU141" s="199"/>
      <c r="AV141" s="199"/>
      <c r="AW141" s="199"/>
      <c r="AX141" s="199"/>
      <c r="AY141" s="199"/>
      <c r="AZ141" s="199"/>
      <c r="BA141" s="199"/>
      <c r="BB141" s="199"/>
      <c r="BF141" s="199"/>
      <c r="BG141" s="199"/>
      <c r="BI141" s="279"/>
      <c r="BJ141" s="279"/>
      <c r="BL141" s="199"/>
      <c r="BX141" s="172">
        <v>103</v>
      </c>
    </row>
    <row r="142" spans="1:76" s="171" customFormat="1" ht="23.25" customHeight="1">
      <c r="A142" s="199"/>
      <c r="F142" s="199"/>
      <c r="G142" s="198"/>
      <c r="H142" s="198"/>
      <c r="I142" s="198"/>
      <c r="J142" s="199"/>
      <c r="K142" s="199"/>
      <c r="L142" s="199"/>
      <c r="M142" s="220"/>
      <c r="N142" s="221"/>
      <c r="O142" s="221"/>
      <c r="P142" s="220"/>
      <c r="AF142" s="199"/>
      <c r="AG142" s="199"/>
      <c r="AH142" s="199"/>
      <c r="AI142" s="279"/>
      <c r="AJ142" s="199"/>
      <c r="AK142" s="199"/>
      <c r="AL142" s="199"/>
      <c r="AM142" s="199"/>
      <c r="AN142" s="199"/>
      <c r="AO142" s="199"/>
      <c r="AP142" s="199"/>
      <c r="AQ142" s="199"/>
      <c r="AR142" s="199"/>
      <c r="AS142" s="199"/>
      <c r="AT142" s="199"/>
      <c r="AU142" s="199"/>
      <c r="AV142" s="199"/>
      <c r="AW142" s="199"/>
      <c r="AX142" s="199"/>
      <c r="AY142" s="199"/>
      <c r="AZ142" s="199"/>
      <c r="BA142" s="199"/>
      <c r="BB142" s="199"/>
      <c r="BF142" s="199"/>
      <c r="BG142" s="199"/>
      <c r="BI142" s="279"/>
      <c r="BJ142" s="279"/>
      <c r="BL142" s="199"/>
      <c r="BX142" s="172">
        <v>104</v>
      </c>
    </row>
    <row r="143" spans="1:76" s="171" customFormat="1" ht="23.25" customHeight="1">
      <c r="A143" s="199"/>
      <c r="F143" s="199"/>
      <c r="G143" s="198"/>
      <c r="H143" s="198"/>
      <c r="I143" s="198"/>
      <c r="J143" s="199"/>
      <c r="K143" s="199"/>
      <c r="L143" s="199"/>
      <c r="M143" s="220"/>
      <c r="N143" s="221"/>
      <c r="O143" s="221"/>
      <c r="P143" s="220"/>
      <c r="AF143" s="199"/>
      <c r="AG143" s="199"/>
      <c r="AH143" s="199"/>
      <c r="AI143" s="279"/>
      <c r="AJ143" s="199"/>
      <c r="AK143" s="199"/>
      <c r="AL143" s="199"/>
      <c r="AM143" s="199"/>
      <c r="AN143" s="199"/>
      <c r="AO143" s="199"/>
      <c r="AP143" s="199"/>
      <c r="AQ143" s="199"/>
      <c r="AR143" s="199"/>
      <c r="AS143" s="199"/>
      <c r="AT143" s="199"/>
      <c r="AU143" s="199"/>
      <c r="AV143" s="199"/>
      <c r="AW143" s="199"/>
      <c r="AX143" s="199"/>
      <c r="AY143" s="199"/>
      <c r="AZ143" s="199"/>
      <c r="BA143" s="199"/>
      <c r="BB143" s="199"/>
      <c r="BF143" s="199"/>
      <c r="BG143" s="199"/>
      <c r="BI143" s="279"/>
      <c r="BJ143" s="279"/>
      <c r="BL143" s="199"/>
      <c r="BX143" s="172">
        <v>105</v>
      </c>
    </row>
    <row r="144" spans="1:76" s="171" customFormat="1" ht="23.25" customHeight="1">
      <c r="A144" s="199"/>
      <c r="F144" s="199"/>
      <c r="G144" s="198"/>
      <c r="H144" s="198"/>
      <c r="I144" s="198"/>
      <c r="J144" s="199"/>
      <c r="K144" s="199"/>
      <c r="L144" s="199"/>
      <c r="M144" s="220"/>
      <c r="N144" s="221"/>
      <c r="O144" s="221"/>
      <c r="P144" s="220"/>
      <c r="AF144" s="199"/>
      <c r="AG144" s="199"/>
      <c r="AH144" s="199"/>
      <c r="AI144" s="279"/>
      <c r="AJ144" s="199"/>
      <c r="AK144" s="199"/>
      <c r="AL144" s="199"/>
      <c r="AM144" s="199"/>
      <c r="AN144" s="199"/>
      <c r="AO144" s="199"/>
      <c r="AP144" s="199"/>
      <c r="AQ144" s="199"/>
      <c r="AR144" s="199"/>
      <c r="AS144" s="199"/>
      <c r="AT144" s="199"/>
      <c r="AU144" s="199"/>
      <c r="AV144" s="199"/>
      <c r="AW144" s="199"/>
      <c r="AX144" s="199"/>
      <c r="AY144" s="199"/>
      <c r="AZ144" s="199"/>
      <c r="BA144" s="199"/>
      <c r="BB144" s="199"/>
      <c r="BF144" s="199"/>
      <c r="BG144" s="199"/>
      <c r="BI144" s="279"/>
      <c r="BJ144" s="279"/>
      <c r="BL144" s="199"/>
      <c r="BX144" s="172">
        <v>106</v>
      </c>
    </row>
    <row r="145" spans="1:76" s="171" customFormat="1" ht="23.25" customHeight="1">
      <c r="A145" s="199"/>
      <c r="F145" s="199"/>
      <c r="G145" s="198"/>
      <c r="H145" s="198"/>
      <c r="I145" s="198"/>
      <c r="J145" s="199"/>
      <c r="K145" s="199"/>
      <c r="L145" s="199"/>
      <c r="M145" s="220"/>
      <c r="N145" s="221"/>
      <c r="O145" s="221"/>
      <c r="P145" s="220"/>
      <c r="AF145" s="199"/>
      <c r="AG145" s="199"/>
      <c r="AH145" s="199"/>
      <c r="AI145" s="279"/>
      <c r="AJ145" s="199"/>
      <c r="AK145" s="199"/>
      <c r="AL145" s="199"/>
      <c r="AM145" s="199"/>
      <c r="AN145" s="199"/>
      <c r="AO145" s="199"/>
      <c r="AP145" s="199"/>
      <c r="AQ145" s="199"/>
      <c r="AR145" s="199"/>
      <c r="AS145" s="199"/>
      <c r="AT145" s="199"/>
      <c r="AU145" s="199"/>
      <c r="AV145" s="199"/>
      <c r="AW145" s="199"/>
      <c r="AX145" s="199"/>
      <c r="AY145" s="199"/>
      <c r="AZ145" s="199"/>
      <c r="BA145" s="199"/>
      <c r="BB145" s="199"/>
      <c r="BF145" s="199"/>
      <c r="BG145" s="199"/>
      <c r="BI145" s="279"/>
      <c r="BJ145" s="279"/>
      <c r="BL145" s="199"/>
      <c r="BX145" s="172">
        <v>107</v>
      </c>
    </row>
    <row r="146" spans="1:76" s="171" customFormat="1" ht="23.25" customHeight="1">
      <c r="A146" s="199"/>
      <c r="F146" s="199"/>
      <c r="G146" s="198"/>
      <c r="H146" s="198"/>
      <c r="I146" s="198"/>
      <c r="J146" s="199"/>
      <c r="K146" s="199"/>
      <c r="L146" s="199"/>
      <c r="M146" s="220"/>
      <c r="N146" s="221"/>
      <c r="O146" s="221"/>
      <c r="P146" s="220"/>
      <c r="AF146" s="199"/>
      <c r="AG146" s="199"/>
      <c r="AH146" s="199"/>
      <c r="AI146" s="279"/>
      <c r="AJ146" s="199"/>
      <c r="AK146" s="199"/>
      <c r="AL146" s="199"/>
      <c r="AM146" s="199"/>
      <c r="AN146" s="199"/>
      <c r="AO146" s="199"/>
      <c r="AP146" s="199"/>
      <c r="AQ146" s="199"/>
      <c r="AR146" s="199"/>
      <c r="AS146" s="199"/>
      <c r="AT146" s="199"/>
      <c r="AU146" s="199"/>
      <c r="AV146" s="199"/>
      <c r="AW146" s="199"/>
      <c r="AX146" s="199"/>
      <c r="AY146" s="199"/>
      <c r="AZ146" s="199"/>
      <c r="BA146" s="199"/>
      <c r="BB146" s="199"/>
      <c r="BF146" s="199"/>
      <c r="BG146" s="199"/>
      <c r="BI146" s="279"/>
      <c r="BJ146" s="279"/>
      <c r="BL146" s="199"/>
      <c r="BX146" s="172">
        <v>108</v>
      </c>
    </row>
    <row r="147" spans="1:76" s="171" customFormat="1" ht="23.25" customHeight="1">
      <c r="A147" s="199"/>
      <c r="F147" s="199"/>
      <c r="G147" s="198"/>
      <c r="H147" s="198"/>
      <c r="I147" s="198"/>
      <c r="J147" s="199"/>
      <c r="K147" s="199"/>
      <c r="L147" s="199"/>
      <c r="M147" s="220"/>
      <c r="N147" s="221"/>
      <c r="O147" s="221"/>
      <c r="P147" s="220"/>
      <c r="AF147" s="199"/>
      <c r="AG147" s="199"/>
      <c r="AH147" s="199"/>
      <c r="AI147" s="279"/>
      <c r="AJ147" s="199"/>
      <c r="AK147" s="199"/>
      <c r="AL147" s="199"/>
      <c r="AM147" s="199"/>
      <c r="AN147" s="199"/>
      <c r="AO147" s="199"/>
      <c r="AP147" s="199"/>
      <c r="AQ147" s="199"/>
      <c r="AR147" s="199"/>
      <c r="AS147" s="199"/>
      <c r="AT147" s="199"/>
      <c r="AU147" s="199"/>
      <c r="AV147" s="199"/>
      <c r="AW147" s="199"/>
      <c r="AX147" s="199"/>
      <c r="AY147" s="199"/>
      <c r="AZ147" s="199"/>
      <c r="BA147" s="199"/>
      <c r="BB147" s="199"/>
      <c r="BF147" s="199"/>
      <c r="BG147" s="199"/>
      <c r="BI147" s="279"/>
      <c r="BJ147" s="279"/>
      <c r="BL147" s="199"/>
      <c r="BX147" s="172">
        <v>109</v>
      </c>
    </row>
    <row r="148" spans="1:76" s="171" customFormat="1" ht="23.25" customHeight="1">
      <c r="A148" s="199"/>
      <c r="F148" s="199"/>
      <c r="G148" s="198"/>
      <c r="H148" s="198"/>
      <c r="I148" s="198"/>
      <c r="J148" s="199"/>
      <c r="K148" s="199"/>
      <c r="L148" s="199"/>
      <c r="M148" s="220"/>
      <c r="N148" s="221"/>
      <c r="O148" s="221"/>
      <c r="P148" s="220"/>
      <c r="AF148" s="199"/>
      <c r="AG148" s="199"/>
      <c r="AH148" s="199"/>
      <c r="AI148" s="279"/>
      <c r="AJ148" s="199"/>
      <c r="AK148" s="199"/>
      <c r="AL148" s="199"/>
      <c r="AM148" s="199"/>
      <c r="AN148" s="199"/>
      <c r="AO148" s="199"/>
      <c r="AP148" s="199"/>
      <c r="AQ148" s="199"/>
      <c r="AR148" s="199"/>
      <c r="AS148" s="199"/>
      <c r="AT148" s="199"/>
      <c r="AU148" s="199"/>
      <c r="AV148" s="199"/>
      <c r="AW148" s="199"/>
      <c r="AX148" s="199"/>
      <c r="AY148" s="199"/>
      <c r="AZ148" s="199"/>
      <c r="BA148" s="199"/>
      <c r="BB148" s="199"/>
      <c r="BF148" s="199"/>
      <c r="BG148" s="199"/>
      <c r="BI148" s="279"/>
      <c r="BJ148" s="279"/>
      <c r="BL148" s="199"/>
      <c r="BX148" s="172">
        <v>110</v>
      </c>
    </row>
    <row r="149" spans="1:76" s="171" customFormat="1" ht="23.25" customHeight="1">
      <c r="A149" s="199"/>
      <c r="F149" s="199"/>
      <c r="G149" s="198"/>
      <c r="H149" s="198"/>
      <c r="I149" s="198"/>
      <c r="J149" s="199"/>
      <c r="K149" s="199"/>
      <c r="L149" s="199"/>
      <c r="M149" s="220"/>
      <c r="N149" s="221"/>
      <c r="O149" s="221"/>
      <c r="P149" s="220"/>
      <c r="AF149" s="199"/>
      <c r="AG149" s="199"/>
      <c r="AH149" s="199"/>
      <c r="AI149" s="279"/>
      <c r="AJ149" s="199"/>
      <c r="AK149" s="199"/>
      <c r="AL149" s="199"/>
      <c r="AM149" s="199"/>
      <c r="AN149" s="199"/>
      <c r="AO149" s="199"/>
      <c r="AP149" s="199"/>
      <c r="AQ149" s="199"/>
      <c r="AR149" s="199"/>
      <c r="AS149" s="199"/>
      <c r="AT149" s="199"/>
      <c r="AU149" s="199"/>
      <c r="AV149" s="199"/>
      <c r="AW149" s="199"/>
      <c r="AX149" s="199"/>
      <c r="AY149" s="199"/>
      <c r="AZ149" s="199"/>
      <c r="BA149" s="199"/>
      <c r="BB149" s="199"/>
      <c r="BF149" s="199"/>
      <c r="BG149" s="199"/>
      <c r="BI149" s="279"/>
      <c r="BJ149" s="279"/>
      <c r="BL149" s="199"/>
      <c r="BX149" s="172">
        <v>111</v>
      </c>
    </row>
    <row r="150" spans="1:76" s="171" customFormat="1" ht="23.25" customHeight="1">
      <c r="A150" s="199"/>
      <c r="F150" s="199"/>
      <c r="G150" s="198"/>
      <c r="H150" s="198"/>
      <c r="I150" s="198"/>
      <c r="J150" s="199"/>
      <c r="K150" s="199"/>
      <c r="L150" s="199"/>
      <c r="M150" s="220"/>
      <c r="N150" s="221"/>
      <c r="O150" s="221"/>
      <c r="P150" s="220"/>
      <c r="AF150" s="199"/>
      <c r="AG150" s="199"/>
      <c r="AH150" s="199"/>
      <c r="AI150" s="279"/>
      <c r="AJ150" s="199"/>
      <c r="AK150" s="199"/>
      <c r="AL150" s="199"/>
      <c r="AM150" s="199"/>
      <c r="AN150" s="199"/>
      <c r="AO150" s="199"/>
      <c r="AP150" s="199"/>
      <c r="AQ150" s="199"/>
      <c r="AR150" s="199"/>
      <c r="AS150" s="199"/>
      <c r="AT150" s="199"/>
      <c r="AU150" s="199"/>
      <c r="AV150" s="199"/>
      <c r="AW150" s="199"/>
      <c r="AX150" s="199"/>
      <c r="AY150" s="199"/>
      <c r="AZ150" s="199"/>
      <c r="BA150" s="199"/>
      <c r="BB150" s="199"/>
      <c r="BF150" s="199"/>
      <c r="BG150" s="199"/>
      <c r="BI150" s="279"/>
      <c r="BJ150" s="279"/>
      <c r="BL150" s="199"/>
      <c r="BX150" s="172">
        <v>112</v>
      </c>
    </row>
    <row r="151" spans="1:76" s="171" customFormat="1" ht="23.25" customHeight="1">
      <c r="A151" s="199"/>
      <c r="F151" s="199"/>
      <c r="G151" s="198"/>
      <c r="H151" s="198"/>
      <c r="I151" s="198"/>
      <c r="J151" s="199"/>
      <c r="K151" s="199"/>
      <c r="L151" s="199"/>
      <c r="M151" s="220"/>
      <c r="N151" s="221"/>
      <c r="O151" s="221"/>
      <c r="P151" s="220"/>
      <c r="AF151" s="199"/>
      <c r="AG151" s="199"/>
      <c r="AH151" s="199"/>
      <c r="AI151" s="279"/>
      <c r="AJ151" s="199"/>
      <c r="AK151" s="199"/>
      <c r="AL151" s="199"/>
      <c r="AM151" s="199"/>
      <c r="AN151" s="199"/>
      <c r="AO151" s="199"/>
      <c r="AP151" s="199"/>
      <c r="AQ151" s="199"/>
      <c r="AR151" s="199"/>
      <c r="AS151" s="199"/>
      <c r="AT151" s="199"/>
      <c r="AU151" s="199"/>
      <c r="AV151" s="199"/>
      <c r="AW151" s="199"/>
      <c r="AX151" s="199"/>
      <c r="AY151" s="199"/>
      <c r="AZ151" s="199"/>
      <c r="BA151" s="199"/>
      <c r="BB151" s="199"/>
      <c r="BF151" s="199"/>
      <c r="BG151" s="199"/>
      <c r="BI151" s="279"/>
      <c r="BJ151" s="279"/>
      <c r="BL151" s="199"/>
      <c r="BX151" s="172">
        <v>113</v>
      </c>
    </row>
    <row r="152" spans="1:76" s="171" customFormat="1" ht="23.25" customHeight="1">
      <c r="A152" s="199"/>
      <c r="F152" s="199"/>
      <c r="G152" s="198"/>
      <c r="H152" s="198"/>
      <c r="I152" s="198"/>
      <c r="J152" s="199"/>
      <c r="K152" s="199"/>
      <c r="L152" s="199"/>
      <c r="M152" s="220"/>
      <c r="N152" s="221"/>
      <c r="O152" s="221"/>
      <c r="P152" s="220"/>
      <c r="AF152" s="199"/>
      <c r="AG152" s="199"/>
      <c r="AH152" s="199"/>
      <c r="AI152" s="279"/>
      <c r="AJ152" s="199"/>
      <c r="AK152" s="199"/>
      <c r="AL152" s="199"/>
      <c r="AM152" s="199"/>
      <c r="AN152" s="199"/>
      <c r="AO152" s="199"/>
      <c r="AP152" s="199"/>
      <c r="AQ152" s="199"/>
      <c r="AR152" s="199"/>
      <c r="AS152" s="199"/>
      <c r="AT152" s="199"/>
      <c r="AU152" s="199"/>
      <c r="AV152" s="199"/>
      <c r="AW152" s="199"/>
      <c r="AX152" s="199"/>
      <c r="AY152" s="199"/>
      <c r="AZ152" s="199"/>
      <c r="BA152" s="199"/>
      <c r="BB152" s="199"/>
      <c r="BF152" s="199"/>
      <c r="BG152" s="199"/>
      <c r="BI152" s="279"/>
      <c r="BJ152" s="279"/>
      <c r="BL152" s="199"/>
      <c r="BX152" s="172">
        <v>114</v>
      </c>
    </row>
    <row r="153" spans="1:76" s="171" customFormat="1" ht="23.25" customHeight="1">
      <c r="A153" s="199"/>
      <c r="F153" s="199"/>
      <c r="G153" s="198"/>
      <c r="H153" s="198"/>
      <c r="I153" s="198"/>
      <c r="J153" s="199"/>
      <c r="K153" s="199"/>
      <c r="L153" s="199"/>
      <c r="M153" s="220"/>
      <c r="N153" s="221"/>
      <c r="O153" s="221"/>
      <c r="P153" s="220"/>
      <c r="AF153" s="199"/>
      <c r="AG153" s="199"/>
      <c r="AH153" s="199"/>
      <c r="AI153" s="279"/>
      <c r="AJ153" s="199"/>
      <c r="AK153" s="199"/>
      <c r="AL153" s="199"/>
      <c r="AM153" s="199"/>
      <c r="AN153" s="199"/>
      <c r="AO153" s="199"/>
      <c r="AP153" s="199"/>
      <c r="AQ153" s="199"/>
      <c r="AR153" s="199"/>
      <c r="AS153" s="199"/>
      <c r="AT153" s="199"/>
      <c r="AU153" s="199"/>
      <c r="AV153" s="199"/>
      <c r="AW153" s="199"/>
      <c r="AX153" s="199"/>
      <c r="AY153" s="199"/>
      <c r="AZ153" s="199"/>
      <c r="BA153" s="199"/>
      <c r="BB153" s="199"/>
      <c r="BF153" s="199"/>
      <c r="BG153" s="199"/>
      <c r="BI153" s="279"/>
      <c r="BJ153" s="279"/>
      <c r="BL153" s="199"/>
      <c r="BX153" s="172">
        <v>115</v>
      </c>
    </row>
    <row r="154" spans="1:76" s="171" customFormat="1" ht="23.25" customHeight="1">
      <c r="A154" s="199"/>
      <c r="F154" s="199"/>
      <c r="G154" s="198"/>
      <c r="H154" s="198"/>
      <c r="I154" s="198"/>
      <c r="J154" s="199"/>
      <c r="K154" s="199"/>
      <c r="L154" s="199"/>
      <c r="M154" s="220"/>
      <c r="N154" s="221"/>
      <c r="O154" s="221"/>
      <c r="P154" s="220"/>
      <c r="AF154" s="199"/>
      <c r="AG154" s="199"/>
      <c r="AH154" s="199"/>
      <c r="AI154" s="279"/>
      <c r="AJ154" s="199"/>
      <c r="AK154" s="199"/>
      <c r="AL154" s="199"/>
      <c r="AM154" s="199"/>
      <c r="AN154" s="199"/>
      <c r="AO154" s="199"/>
      <c r="AP154" s="199"/>
      <c r="AQ154" s="199"/>
      <c r="AR154" s="199"/>
      <c r="AS154" s="199"/>
      <c r="AT154" s="199"/>
      <c r="AU154" s="199"/>
      <c r="AV154" s="199"/>
      <c r="AW154" s="199"/>
      <c r="AX154" s="199"/>
      <c r="AY154" s="199"/>
      <c r="AZ154" s="199"/>
      <c r="BA154" s="199"/>
      <c r="BB154" s="199"/>
      <c r="BF154" s="199"/>
      <c r="BG154" s="199"/>
      <c r="BI154" s="279"/>
      <c r="BJ154" s="279"/>
      <c r="BL154" s="199"/>
      <c r="BX154" s="172">
        <v>116</v>
      </c>
    </row>
    <row r="155" spans="1:76" s="171" customFormat="1" ht="23.25" customHeight="1">
      <c r="A155" s="199"/>
      <c r="F155" s="199"/>
      <c r="G155" s="198"/>
      <c r="H155" s="198"/>
      <c r="I155" s="198"/>
      <c r="J155" s="199"/>
      <c r="K155" s="199"/>
      <c r="L155" s="199"/>
      <c r="M155" s="220"/>
      <c r="N155" s="221"/>
      <c r="O155" s="221"/>
      <c r="P155" s="220"/>
      <c r="AF155" s="199"/>
      <c r="AG155" s="199"/>
      <c r="AH155" s="199"/>
      <c r="AI155" s="279"/>
      <c r="AJ155" s="199"/>
      <c r="AK155" s="199"/>
      <c r="AL155" s="199"/>
      <c r="AM155" s="199"/>
      <c r="AN155" s="199"/>
      <c r="AO155" s="199"/>
      <c r="AP155" s="199"/>
      <c r="AQ155" s="199"/>
      <c r="AR155" s="199"/>
      <c r="AS155" s="199"/>
      <c r="AT155" s="199"/>
      <c r="AU155" s="199"/>
      <c r="AV155" s="199"/>
      <c r="AW155" s="199"/>
      <c r="AX155" s="199"/>
      <c r="AY155" s="199"/>
      <c r="AZ155" s="199"/>
      <c r="BA155" s="199"/>
      <c r="BB155" s="199"/>
      <c r="BF155" s="199"/>
      <c r="BG155" s="199"/>
      <c r="BI155" s="279"/>
      <c r="BJ155" s="279"/>
      <c r="BL155" s="199"/>
      <c r="BX155" s="172">
        <v>117</v>
      </c>
    </row>
    <row r="156" spans="1:76" s="171" customFormat="1" ht="23.25" customHeight="1">
      <c r="A156" s="199"/>
      <c r="F156" s="199"/>
      <c r="G156" s="198"/>
      <c r="H156" s="198"/>
      <c r="I156" s="198"/>
      <c r="J156" s="199"/>
      <c r="K156" s="199"/>
      <c r="L156" s="199"/>
      <c r="M156" s="220"/>
      <c r="N156" s="221"/>
      <c r="O156" s="221"/>
      <c r="P156" s="220"/>
      <c r="AF156" s="199"/>
      <c r="AG156" s="199"/>
      <c r="AH156" s="199"/>
      <c r="AI156" s="279"/>
      <c r="AJ156" s="199"/>
      <c r="AK156" s="199"/>
      <c r="AL156" s="199"/>
      <c r="AM156" s="199"/>
      <c r="AN156" s="199"/>
      <c r="AO156" s="199"/>
      <c r="AP156" s="199"/>
      <c r="AQ156" s="199"/>
      <c r="AR156" s="199"/>
      <c r="AS156" s="199"/>
      <c r="AT156" s="199"/>
      <c r="AU156" s="199"/>
      <c r="AV156" s="199"/>
      <c r="AW156" s="199"/>
      <c r="AX156" s="199"/>
      <c r="AY156" s="199"/>
      <c r="AZ156" s="199"/>
      <c r="BA156" s="199"/>
      <c r="BB156" s="199"/>
      <c r="BF156" s="199"/>
      <c r="BG156" s="199"/>
      <c r="BI156" s="279"/>
      <c r="BJ156" s="279"/>
      <c r="BL156" s="199"/>
      <c r="BX156" s="172">
        <v>118</v>
      </c>
    </row>
    <row r="157" spans="1:76" s="171" customFormat="1" ht="23.25" customHeight="1">
      <c r="A157" s="199"/>
      <c r="F157" s="199"/>
      <c r="G157" s="198"/>
      <c r="H157" s="198"/>
      <c r="I157" s="198"/>
      <c r="J157" s="199"/>
      <c r="K157" s="199"/>
      <c r="L157" s="199"/>
      <c r="M157" s="220"/>
      <c r="N157" s="221"/>
      <c r="O157" s="221"/>
      <c r="P157" s="220"/>
      <c r="AF157" s="199"/>
      <c r="AG157" s="199"/>
      <c r="AH157" s="199"/>
      <c r="AI157" s="279"/>
      <c r="AJ157" s="199"/>
      <c r="AK157" s="199"/>
      <c r="AL157" s="199"/>
      <c r="AM157" s="199"/>
      <c r="AN157" s="199"/>
      <c r="AO157" s="199"/>
      <c r="AP157" s="199"/>
      <c r="AQ157" s="199"/>
      <c r="AR157" s="199"/>
      <c r="AS157" s="199"/>
      <c r="AT157" s="199"/>
      <c r="AU157" s="199"/>
      <c r="AV157" s="199"/>
      <c r="AW157" s="199"/>
      <c r="AX157" s="199"/>
      <c r="AY157" s="199"/>
      <c r="AZ157" s="199"/>
      <c r="BA157" s="199"/>
      <c r="BB157" s="199"/>
      <c r="BF157" s="199"/>
      <c r="BG157" s="199"/>
      <c r="BI157" s="279"/>
      <c r="BJ157" s="279"/>
      <c r="BL157" s="199"/>
      <c r="BX157" s="172">
        <v>119</v>
      </c>
    </row>
    <row r="158" spans="1:76" s="171" customFormat="1" ht="23.25" customHeight="1">
      <c r="A158" s="199"/>
      <c r="F158" s="199"/>
      <c r="G158" s="198"/>
      <c r="H158" s="198"/>
      <c r="I158" s="198"/>
      <c r="J158" s="199"/>
      <c r="K158" s="199"/>
      <c r="L158" s="199"/>
      <c r="M158" s="220"/>
      <c r="N158" s="221"/>
      <c r="O158" s="221"/>
      <c r="P158" s="220"/>
      <c r="AF158" s="199"/>
      <c r="AG158" s="199"/>
      <c r="AH158" s="199"/>
      <c r="AI158" s="279"/>
      <c r="AJ158" s="199"/>
      <c r="AK158" s="199"/>
      <c r="AL158" s="199"/>
      <c r="AM158" s="199"/>
      <c r="AN158" s="199"/>
      <c r="AO158" s="199"/>
      <c r="AP158" s="199"/>
      <c r="AQ158" s="199"/>
      <c r="AR158" s="199"/>
      <c r="AS158" s="199"/>
      <c r="AT158" s="199"/>
      <c r="AU158" s="199"/>
      <c r="AV158" s="199"/>
      <c r="AW158" s="199"/>
      <c r="AX158" s="199"/>
      <c r="AY158" s="199"/>
      <c r="AZ158" s="199"/>
      <c r="BA158" s="199"/>
      <c r="BB158" s="199"/>
      <c r="BF158" s="199"/>
      <c r="BG158" s="199"/>
      <c r="BI158" s="279"/>
      <c r="BJ158" s="279"/>
      <c r="BL158" s="199"/>
      <c r="BX158" s="172">
        <v>120</v>
      </c>
    </row>
    <row r="159" spans="1:76" s="171" customFormat="1" ht="23.25" customHeight="1">
      <c r="A159" s="199"/>
      <c r="F159" s="199"/>
      <c r="G159" s="198"/>
      <c r="H159" s="198"/>
      <c r="I159" s="198"/>
      <c r="J159" s="199"/>
      <c r="K159" s="199"/>
      <c r="L159" s="199"/>
      <c r="M159" s="220"/>
      <c r="N159" s="221"/>
      <c r="O159" s="221"/>
      <c r="P159" s="220"/>
      <c r="AF159" s="199"/>
      <c r="AG159" s="199"/>
      <c r="AH159" s="199"/>
      <c r="AI159" s="279"/>
      <c r="AJ159" s="199"/>
      <c r="AK159" s="199"/>
      <c r="AL159" s="199"/>
      <c r="AM159" s="199"/>
      <c r="AN159" s="199"/>
      <c r="AO159" s="199"/>
      <c r="AP159" s="199"/>
      <c r="AQ159" s="199"/>
      <c r="AR159" s="199"/>
      <c r="AS159" s="199"/>
      <c r="AT159" s="199"/>
      <c r="AU159" s="199"/>
      <c r="AV159" s="199"/>
      <c r="AW159" s="199"/>
      <c r="AX159" s="199"/>
      <c r="AY159" s="199"/>
      <c r="AZ159" s="199"/>
      <c r="BA159" s="199"/>
      <c r="BB159" s="199"/>
      <c r="BF159" s="199"/>
      <c r="BG159" s="199"/>
      <c r="BI159" s="279"/>
      <c r="BJ159" s="279"/>
      <c r="BL159" s="199"/>
      <c r="BX159" s="172">
        <v>121</v>
      </c>
    </row>
    <row r="160" spans="1:76" s="171" customFormat="1" ht="23.25" customHeight="1">
      <c r="A160" s="199"/>
      <c r="F160" s="199"/>
      <c r="G160" s="198"/>
      <c r="H160" s="198"/>
      <c r="I160" s="198"/>
      <c r="J160" s="199"/>
      <c r="K160" s="199"/>
      <c r="L160" s="199"/>
      <c r="M160" s="220"/>
      <c r="N160" s="221"/>
      <c r="O160" s="221"/>
      <c r="P160" s="220"/>
      <c r="AF160" s="199"/>
      <c r="AG160" s="199"/>
      <c r="AH160" s="199"/>
      <c r="AI160" s="279"/>
      <c r="AJ160" s="199"/>
      <c r="AK160" s="199"/>
      <c r="AL160" s="199"/>
      <c r="AM160" s="199"/>
      <c r="AN160" s="199"/>
      <c r="AO160" s="199"/>
      <c r="AP160" s="199"/>
      <c r="AQ160" s="199"/>
      <c r="AR160" s="199"/>
      <c r="AS160" s="199"/>
      <c r="AT160" s="199"/>
      <c r="AU160" s="199"/>
      <c r="AV160" s="199"/>
      <c r="AW160" s="199"/>
      <c r="AX160" s="199"/>
      <c r="AY160" s="199"/>
      <c r="AZ160" s="199"/>
      <c r="BA160" s="199"/>
      <c r="BB160" s="199"/>
      <c r="BF160" s="199"/>
      <c r="BG160" s="199"/>
      <c r="BI160" s="279"/>
      <c r="BJ160" s="279"/>
      <c r="BL160" s="199"/>
      <c r="BX160" s="172">
        <v>122</v>
      </c>
    </row>
    <row r="161" spans="1:76" s="171" customFormat="1" ht="23.25" customHeight="1">
      <c r="A161" s="199"/>
      <c r="F161" s="199"/>
      <c r="G161" s="198"/>
      <c r="H161" s="198"/>
      <c r="I161" s="198"/>
      <c r="J161" s="199"/>
      <c r="K161" s="199"/>
      <c r="L161" s="199"/>
      <c r="M161" s="220"/>
      <c r="N161" s="221"/>
      <c r="O161" s="221"/>
      <c r="P161" s="220"/>
      <c r="AF161" s="199"/>
      <c r="AG161" s="199"/>
      <c r="AH161" s="199"/>
      <c r="AI161" s="279"/>
      <c r="AJ161" s="199"/>
      <c r="AK161" s="199"/>
      <c r="AL161" s="199"/>
      <c r="AM161" s="199"/>
      <c r="AN161" s="199"/>
      <c r="AO161" s="199"/>
      <c r="AP161" s="199"/>
      <c r="AQ161" s="199"/>
      <c r="AR161" s="199"/>
      <c r="AS161" s="199"/>
      <c r="AT161" s="199"/>
      <c r="AU161" s="199"/>
      <c r="AV161" s="199"/>
      <c r="AW161" s="199"/>
      <c r="AX161" s="199"/>
      <c r="AY161" s="199"/>
      <c r="AZ161" s="199"/>
      <c r="BA161" s="199"/>
      <c r="BB161" s="199"/>
      <c r="BF161" s="199"/>
      <c r="BG161" s="199"/>
      <c r="BI161" s="279"/>
      <c r="BJ161" s="279"/>
      <c r="BL161" s="199"/>
      <c r="BX161" s="172">
        <v>123</v>
      </c>
    </row>
    <row r="162" spans="1:76" s="171" customFormat="1" ht="23.25" customHeight="1">
      <c r="A162" s="199"/>
      <c r="F162" s="199"/>
      <c r="G162" s="198"/>
      <c r="H162" s="198"/>
      <c r="I162" s="198"/>
      <c r="J162" s="199"/>
      <c r="K162" s="199"/>
      <c r="L162" s="199"/>
      <c r="M162" s="220"/>
      <c r="N162" s="221"/>
      <c r="O162" s="221"/>
      <c r="P162" s="220"/>
      <c r="AF162" s="199"/>
      <c r="AG162" s="199"/>
      <c r="AH162" s="199"/>
      <c r="AI162" s="279"/>
      <c r="AJ162" s="199"/>
      <c r="AK162" s="199"/>
      <c r="AL162" s="199"/>
      <c r="AM162" s="199"/>
      <c r="AN162" s="199"/>
      <c r="AO162" s="199"/>
      <c r="AP162" s="199"/>
      <c r="AQ162" s="199"/>
      <c r="AR162" s="199"/>
      <c r="AS162" s="199"/>
      <c r="AT162" s="199"/>
      <c r="AU162" s="199"/>
      <c r="AV162" s="199"/>
      <c r="AW162" s="199"/>
      <c r="AX162" s="199"/>
      <c r="AY162" s="199"/>
      <c r="AZ162" s="199"/>
      <c r="BA162" s="199"/>
      <c r="BB162" s="199"/>
      <c r="BF162" s="199"/>
      <c r="BG162" s="199"/>
      <c r="BI162" s="279"/>
      <c r="BJ162" s="279"/>
      <c r="BL162" s="199"/>
      <c r="BX162" s="172">
        <v>124</v>
      </c>
    </row>
    <row r="163" spans="1:76" s="171" customFormat="1" ht="23.25" customHeight="1">
      <c r="A163" s="199"/>
      <c r="F163" s="199"/>
      <c r="G163" s="198"/>
      <c r="H163" s="198"/>
      <c r="I163" s="198"/>
      <c r="J163" s="199"/>
      <c r="K163" s="199"/>
      <c r="L163" s="199"/>
      <c r="M163" s="220"/>
      <c r="N163" s="221"/>
      <c r="O163" s="221"/>
      <c r="P163" s="220"/>
      <c r="AF163" s="199"/>
      <c r="AG163" s="199"/>
      <c r="AH163" s="199"/>
      <c r="AI163" s="279"/>
      <c r="AJ163" s="199"/>
      <c r="AK163" s="199"/>
      <c r="AL163" s="199"/>
      <c r="AM163" s="199"/>
      <c r="AN163" s="199"/>
      <c r="AO163" s="199"/>
      <c r="AP163" s="199"/>
      <c r="AQ163" s="199"/>
      <c r="AR163" s="199"/>
      <c r="AS163" s="199"/>
      <c r="AT163" s="199"/>
      <c r="AU163" s="199"/>
      <c r="AV163" s="199"/>
      <c r="AW163" s="199"/>
      <c r="AX163" s="199"/>
      <c r="AY163" s="199"/>
      <c r="AZ163" s="199"/>
      <c r="BA163" s="199"/>
      <c r="BB163" s="199"/>
      <c r="BF163" s="199"/>
      <c r="BG163" s="199"/>
      <c r="BI163" s="279"/>
      <c r="BJ163" s="279"/>
      <c r="BL163" s="199"/>
      <c r="BX163" s="172">
        <v>125</v>
      </c>
    </row>
    <row r="164" spans="1:76" s="171" customFormat="1" ht="23.25" customHeight="1">
      <c r="A164" s="199"/>
      <c r="F164" s="199"/>
      <c r="G164" s="198"/>
      <c r="H164" s="198"/>
      <c r="I164" s="198"/>
      <c r="J164" s="199"/>
      <c r="K164" s="199"/>
      <c r="L164" s="199"/>
      <c r="M164" s="220"/>
      <c r="N164" s="221"/>
      <c r="O164" s="221"/>
      <c r="P164" s="220"/>
      <c r="AF164" s="199"/>
      <c r="AG164" s="199"/>
      <c r="AH164" s="199"/>
      <c r="AI164" s="279"/>
      <c r="AJ164" s="199"/>
      <c r="AK164" s="199"/>
      <c r="AL164" s="199"/>
      <c r="AM164" s="199"/>
      <c r="AN164" s="199"/>
      <c r="AO164" s="199"/>
      <c r="AP164" s="199"/>
      <c r="AQ164" s="199"/>
      <c r="AR164" s="199"/>
      <c r="AS164" s="199"/>
      <c r="AT164" s="199"/>
      <c r="AU164" s="199"/>
      <c r="AV164" s="199"/>
      <c r="AW164" s="199"/>
      <c r="AX164" s="199"/>
      <c r="AY164" s="199"/>
      <c r="AZ164" s="199"/>
      <c r="BA164" s="199"/>
      <c r="BB164" s="199"/>
      <c r="BF164" s="199"/>
      <c r="BG164" s="199"/>
      <c r="BI164" s="279"/>
      <c r="BJ164" s="279"/>
      <c r="BL164" s="199"/>
      <c r="BX164" s="172">
        <v>126</v>
      </c>
    </row>
    <row r="165" spans="1:76" s="171" customFormat="1" ht="23.25" customHeight="1">
      <c r="A165" s="199"/>
      <c r="F165" s="199"/>
      <c r="G165" s="198"/>
      <c r="H165" s="198"/>
      <c r="I165" s="198"/>
      <c r="J165" s="199"/>
      <c r="K165" s="199"/>
      <c r="L165" s="199"/>
      <c r="M165" s="220"/>
      <c r="N165" s="221"/>
      <c r="O165" s="221"/>
      <c r="P165" s="220"/>
      <c r="AF165" s="199"/>
      <c r="AG165" s="199"/>
      <c r="AH165" s="199"/>
      <c r="AI165" s="279"/>
      <c r="AJ165" s="199"/>
      <c r="AK165" s="199"/>
      <c r="AL165" s="199"/>
      <c r="AM165" s="199"/>
      <c r="AN165" s="199"/>
      <c r="AO165" s="199"/>
      <c r="AP165" s="199"/>
      <c r="AQ165" s="199"/>
      <c r="AR165" s="199"/>
      <c r="AS165" s="199"/>
      <c r="AT165" s="199"/>
      <c r="AU165" s="199"/>
      <c r="AV165" s="199"/>
      <c r="AW165" s="199"/>
      <c r="AX165" s="199"/>
      <c r="AY165" s="199"/>
      <c r="AZ165" s="199"/>
      <c r="BA165" s="199"/>
      <c r="BB165" s="199"/>
      <c r="BF165" s="199"/>
      <c r="BG165" s="199"/>
      <c r="BI165" s="279"/>
      <c r="BJ165" s="279"/>
      <c r="BL165" s="199"/>
      <c r="BX165" s="172">
        <v>127</v>
      </c>
    </row>
    <row r="166" spans="1:76" s="171" customFormat="1" ht="23.25" customHeight="1">
      <c r="A166" s="199"/>
      <c r="F166" s="199"/>
      <c r="G166" s="198"/>
      <c r="H166" s="198"/>
      <c r="I166" s="198"/>
      <c r="J166" s="199"/>
      <c r="K166" s="199"/>
      <c r="L166" s="199"/>
      <c r="M166" s="220"/>
      <c r="N166" s="221"/>
      <c r="O166" s="221"/>
      <c r="P166" s="220"/>
      <c r="AF166" s="199"/>
      <c r="AG166" s="199"/>
      <c r="AH166" s="199"/>
      <c r="AI166" s="279"/>
      <c r="AJ166" s="199"/>
      <c r="AK166" s="199"/>
      <c r="AL166" s="199"/>
      <c r="AM166" s="199"/>
      <c r="AN166" s="199"/>
      <c r="AO166" s="199"/>
      <c r="AP166" s="199"/>
      <c r="AQ166" s="199"/>
      <c r="AR166" s="199"/>
      <c r="AS166" s="199"/>
      <c r="AT166" s="199"/>
      <c r="AU166" s="199"/>
      <c r="AV166" s="199"/>
      <c r="AW166" s="199"/>
      <c r="AX166" s="199"/>
      <c r="AY166" s="199"/>
      <c r="AZ166" s="199"/>
      <c r="BA166" s="199"/>
      <c r="BB166" s="199"/>
      <c r="BF166" s="199"/>
      <c r="BG166" s="199"/>
      <c r="BI166" s="279"/>
      <c r="BJ166" s="279"/>
      <c r="BL166" s="199"/>
      <c r="BX166" s="172">
        <v>128</v>
      </c>
    </row>
    <row r="167" spans="1:76" s="171" customFormat="1" ht="23.25" customHeight="1">
      <c r="A167" s="199"/>
      <c r="F167" s="199"/>
      <c r="G167" s="198"/>
      <c r="H167" s="198"/>
      <c r="I167" s="198"/>
      <c r="J167" s="199"/>
      <c r="K167" s="199"/>
      <c r="L167" s="199"/>
      <c r="M167" s="220"/>
      <c r="N167" s="221"/>
      <c r="O167" s="221"/>
      <c r="P167" s="220"/>
      <c r="AF167" s="199"/>
      <c r="AG167" s="199"/>
      <c r="AH167" s="199"/>
      <c r="AI167" s="279"/>
      <c r="AJ167" s="199"/>
      <c r="AK167" s="199"/>
      <c r="AL167" s="199"/>
      <c r="AM167" s="199"/>
      <c r="AN167" s="199"/>
      <c r="AO167" s="199"/>
      <c r="AP167" s="199"/>
      <c r="AQ167" s="199"/>
      <c r="AR167" s="199"/>
      <c r="AS167" s="199"/>
      <c r="AT167" s="199"/>
      <c r="AU167" s="199"/>
      <c r="AV167" s="199"/>
      <c r="AW167" s="199"/>
      <c r="AX167" s="199"/>
      <c r="AY167" s="199"/>
      <c r="AZ167" s="199"/>
      <c r="BA167" s="199"/>
      <c r="BB167" s="199"/>
      <c r="BF167" s="199"/>
      <c r="BG167" s="199"/>
      <c r="BI167" s="279"/>
      <c r="BJ167" s="279"/>
      <c r="BL167" s="199"/>
      <c r="BX167" s="172">
        <v>129</v>
      </c>
    </row>
    <row r="168" spans="1:76" s="171" customFormat="1" ht="23.25" customHeight="1">
      <c r="A168" s="199"/>
      <c r="F168" s="199"/>
      <c r="G168" s="198"/>
      <c r="H168" s="198"/>
      <c r="I168" s="198"/>
      <c r="J168" s="199"/>
      <c r="K168" s="199"/>
      <c r="L168" s="199"/>
      <c r="M168" s="220"/>
      <c r="N168" s="221"/>
      <c r="O168" s="221"/>
      <c r="P168" s="220"/>
      <c r="AF168" s="199"/>
      <c r="AG168" s="199"/>
      <c r="AH168" s="199"/>
      <c r="AI168" s="279"/>
      <c r="AJ168" s="199"/>
      <c r="AK168" s="199"/>
      <c r="AL168" s="199"/>
      <c r="AM168" s="199"/>
      <c r="AN168" s="199"/>
      <c r="AO168" s="199"/>
      <c r="AP168" s="199"/>
      <c r="AQ168" s="199"/>
      <c r="AR168" s="199"/>
      <c r="AS168" s="199"/>
      <c r="AT168" s="199"/>
      <c r="AU168" s="199"/>
      <c r="AV168" s="199"/>
      <c r="AW168" s="199"/>
      <c r="AX168" s="199"/>
      <c r="AY168" s="199"/>
      <c r="AZ168" s="199"/>
      <c r="BA168" s="199"/>
      <c r="BB168" s="199"/>
      <c r="BF168" s="199"/>
      <c r="BG168" s="199"/>
      <c r="BI168" s="279"/>
      <c r="BJ168" s="279"/>
      <c r="BL168" s="199"/>
      <c r="BX168" s="172">
        <v>130</v>
      </c>
    </row>
    <row r="169" spans="1:76" s="171" customFormat="1" ht="23.25" customHeight="1">
      <c r="A169" s="199"/>
      <c r="F169" s="199"/>
      <c r="G169" s="198"/>
      <c r="H169" s="198"/>
      <c r="I169" s="198"/>
      <c r="J169" s="199"/>
      <c r="K169" s="199"/>
      <c r="L169" s="199"/>
      <c r="M169" s="220"/>
      <c r="N169" s="221"/>
      <c r="O169" s="221"/>
      <c r="P169" s="220"/>
      <c r="AF169" s="199"/>
      <c r="AG169" s="199"/>
      <c r="AH169" s="199"/>
      <c r="AI169" s="279"/>
      <c r="AJ169" s="199"/>
      <c r="AK169" s="199"/>
      <c r="AL169" s="199"/>
      <c r="AM169" s="199"/>
      <c r="AN169" s="199"/>
      <c r="AO169" s="199"/>
      <c r="AP169" s="199"/>
      <c r="AQ169" s="199"/>
      <c r="AR169" s="199"/>
      <c r="AS169" s="199"/>
      <c r="AT169" s="199"/>
      <c r="AU169" s="199"/>
      <c r="AV169" s="199"/>
      <c r="AW169" s="199"/>
      <c r="AX169" s="199"/>
      <c r="AY169" s="199"/>
      <c r="AZ169" s="199"/>
      <c r="BA169" s="199"/>
      <c r="BB169" s="199"/>
      <c r="BF169" s="199"/>
      <c r="BG169" s="199"/>
      <c r="BI169" s="279"/>
      <c r="BJ169" s="279"/>
      <c r="BL169" s="199"/>
      <c r="BX169" s="172">
        <v>131</v>
      </c>
    </row>
    <row r="170" spans="1:76" s="171" customFormat="1" ht="23.25" customHeight="1">
      <c r="A170" s="199"/>
      <c r="F170" s="199"/>
      <c r="G170" s="198"/>
      <c r="H170" s="198"/>
      <c r="I170" s="198"/>
      <c r="J170" s="199"/>
      <c r="K170" s="199"/>
      <c r="L170" s="199"/>
      <c r="M170" s="220"/>
      <c r="N170" s="221"/>
      <c r="O170" s="221"/>
      <c r="P170" s="220"/>
      <c r="AF170" s="199"/>
      <c r="AG170" s="199"/>
      <c r="AH170" s="199"/>
      <c r="AI170" s="279"/>
      <c r="AJ170" s="199"/>
      <c r="AK170" s="199"/>
      <c r="AL170" s="199"/>
      <c r="AM170" s="199"/>
      <c r="AN170" s="199"/>
      <c r="AO170" s="199"/>
      <c r="AP170" s="199"/>
      <c r="AQ170" s="199"/>
      <c r="AR170" s="199"/>
      <c r="AS170" s="199"/>
      <c r="AT170" s="199"/>
      <c r="AU170" s="199"/>
      <c r="AV170" s="199"/>
      <c r="AW170" s="199"/>
      <c r="AX170" s="199"/>
      <c r="AY170" s="199"/>
      <c r="AZ170" s="199"/>
      <c r="BA170" s="199"/>
      <c r="BB170" s="199"/>
      <c r="BF170" s="199"/>
      <c r="BG170" s="199"/>
      <c r="BI170" s="279"/>
      <c r="BJ170" s="279"/>
      <c r="BL170" s="199"/>
      <c r="BX170" s="172">
        <v>132</v>
      </c>
    </row>
    <row r="171" spans="1:76" s="171" customFormat="1" ht="23.25" customHeight="1">
      <c r="A171" s="199"/>
      <c r="F171" s="199"/>
      <c r="G171" s="198"/>
      <c r="H171" s="198"/>
      <c r="I171" s="198"/>
      <c r="J171" s="199"/>
      <c r="K171" s="199"/>
      <c r="L171" s="199"/>
      <c r="M171" s="220"/>
      <c r="N171" s="221"/>
      <c r="O171" s="221"/>
      <c r="P171" s="220"/>
      <c r="AF171" s="199"/>
      <c r="AG171" s="199"/>
      <c r="AH171" s="199"/>
      <c r="AI171" s="279"/>
      <c r="AJ171" s="199"/>
      <c r="AK171" s="199"/>
      <c r="AL171" s="199"/>
      <c r="AM171" s="199"/>
      <c r="AN171" s="199"/>
      <c r="AO171" s="199"/>
      <c r="AP171" s="199"/>
      <c r="AQ171" s="199"/>
      <c r="AR171" s="199"/>
      <c r="AS171" s="199"/>
      <c r="AT171" s="199"/>
      <c r="AU171" s="199"/>
      <c r="AV171" s="199"/>
      <c r="AW171" s="199"/>
      <c r="AX171" s="199"/>
      <c r="AY171" s="199"/>
      <c r="AZ171" s="199"/>
      <c r="BA171" s="199"/>
      <c r="BB171" s="199"/>
      <c r="BF171" s="199"/>
      <c r="BG171" s="199"/>
      <c r="BI171" s="279"/>
      <c r="BJ171" s="279"/>
      <c r="BL171" s="199"/>
      <c r="BX171" s="172">
        <v>133</v>
      </c>
    </row>
    <row r="172" spans="1:76" s="171" customFormat="1" ht="23.25" customHeight="1">
      <c r="A172" s="199"/>
      <c r="F172" s="199"/>
      <c r="G172" s="198"/>
      <c r="H172" s="198"/>
      <c r="I172" s="198"/>
      <c r="J172" s="199"/>
      <c r="K172" s="199"/>
      <c r="L172" s="199"/>
      <c r="M172" s="220"/>
      <c r="N172" s="221"/>
      <c r="O172" s="221"/>
      <c r="P172" s="220"/>
      <c r="AF172" s="199"/>
      <c r="AG172" s="199"/>
      <c r="AH172" s="199"/>
      <c r="AI172" s="279"/>
      <c r="AJ172" s="199"/>
      <c r="AK172" s="199"/>
      <c r="AL172" s="199"/>
      <c r="AM172" s="199"/>
      <c r="AN172" s="199"/>
      <c r="AO172" s="199"/>
      <c r="AP172" s="199"/>
      <c r="AQ172" s="199"/>
      <c r="AR172" s="199"/>
      <c r="AS172" s="199"/>
      <c r="AT172" s="199"/>
      <c r="AU172" s="199"/>
      <c r="AV172" s="199"/>
      <c r="AW172" s="199"/>
      <c r="AX172" s="199"/>
      <c r="AY172" s="199"/>
      <c r="AZ172" s="199"/>
      <c r="BA172" s="199"/>
      <c r="BB172" s="199"/>
      <c r="BF172" s="199"/>
      <c r="BG172" s="199"/>
      <c r="BI172" s="279"/>
      <c r="BJ172" s="279"/>
      <c r="BL172" s="199"/>
      <c r="BX172" s="172">
        <v>134</v>
      </c>
    </row>
    <row r="173" spans="1:76" s="171" customFormat="1" ht="23.25" customHeight="1">
      <c r="A173" s="199"/>
      <c r="F173" s="199"/>
      <c r="G173" s="198"/>
      <c r="H173" s="198"/>
      <c r="I173" s="198"/>
      <c r="J173" s="199"/>
      <c r="K173" s="199"/>
      <c r="L173" s="199"/>
      <c r="M173" s="220"/>
      <c r="N173" s="221"/>
      <c r="O173" s="221"/>
      <c r="P173" s="220"/>
      <c r="AF173" s="199"/>
      <c r="AG173" s="199"/>
      <c r="AH173" s="199"/>
      <c r="AI173" s="279"/>
      <c r="AJ173" s="199"/>
      <c r="AK173" s="199"/>
      <c r="AL173" s="199"/>
      <c r="AM173" s="199"/>
      <c r="AN173" s="199"/>
      <c r="AO173" s="199"/>
      <c r="AP173" s="199"/>
      <c r="AQ173" s="199"/>
      <c r="AR173" s="199"/>
      <c r="AS173" s="199"/>
      <c r="AT173" s="199"/>
      <c r="AU173" s="199"/>
      <c r="AV173" s="199"/>
      <c r="AW173" s="199"/>
      <c r="AX173" s="199"/>
      <c r="AY173" s="199"/>
      <c r="AZ173" s="199"/>
      <c r="BA173" s="199"/>
      <c r="BB173" s="199"/>
      <c r="BF173" s="199"/>
      <c r="BG173" s="199"/>
      <c r="BI173" s="279"/>
      <c r="BJ173" s="279"/>
      <c r="BL173" s="199"/>
      <c r="BX173" s="172">
        <v>135</v>
      </c>
    </row>
    <row r="174" spans="1:76" s="171" customFormat="1" ht="23.25" customHeight="1">
      <c r="A174" s="199"/>
      <c r="F174" s="199"/>
      <c r="G174" s="198"/>
      <c r="H174" s="198"/>
      <c r="I174" s="198"/>
      <c r="J174" s="199"/>
      <c r="K174" s="199"/>
      <c r="L174" s="199"/>
      <c r="M174" s="220"/>
      <c r="N174" s="221"/>
      <c r="O174" s="221"/>
      <c r="P174" s="220"/>
      <c r="AF174" s="199"/>
      <c r="AG174" s="199"/>
      <c r="AH174" s="199"/>
      <c r="AI174" s="279"/>
      <c r="AJ174" s="199"/>
      <c r="AK174" s="199"/>
      <c r="AL174" s="199"/>
      <c r="AM174" s="199"/>
      <c r="AN174" s="199"/>
      <c r="AO174" s="199"/>
      <c r="AP174" s="199"/>
      <c r="AQ174" s="199"/>
      <c r="AR174" s="199"/>
      <c r="AS174" s="199"/>
      <c r="AT174" s="199"/>
      <c r="AU174" s="199"/>
      <c r="AV174" s="199"/>
      <c r="AW174" s="199"/>
      <c r="AX174" s="199"/>
      <c r="AY174" s="199"/>
      <c r="AZ174" s="199"/>
      <c r="BA174" s="199"/>
      <c r="BB174" s="199"/>
      <c r="BF174" s="199"/>
      <c r="BG174" s="199"/>
      <c r="BI174" s="279"/>
      <c r="BJ174" s="279"/>
      <c r="BL174" s="199"/>
      <c r="BX174" s="172">
        <v>136</v>
      </c>
    </row>
    <row r="175" spans="1:76" s="171" customFormat="1" ht="23.25" customHeight="1">
      <c r="A175" s="199"/>
      <c r="F175" s="199"/>
      <c r="G175" s="198"/>
      <c r="H175" s="198"/>
      <c r="I175" s="198"/>
      <c r="J175" s="199"/>
      <c r="K175" s="199"/>
      <c r="L175" s="199"/>
      <c r="M175" s="220"/>
      <c r="N175" s="221"/>
      <c r="O175" s="221"/>
      <c r="P175" s="220"/>
      <c r="AF175" s="199"/>
      <c r="AG175" s="199"/>
      <c r="AH175" s="199"/>
      <c r="AI175" s="279"/>
      <c r="AJ175" s="199"/>
      <c r="AK175" s="199"/>
      <c r="AL175" s="199"/>
      <c r="AM175" s="199"/>
      <c r="AN175" s="199"/>
      <c r="AO175" s="199"/>
      <c r="AP175" s="199"/>
      <c r="AQ175" s="199"/>
      <c r="AR175" s="199"/>
      <c r="AS175" s="199"/>
      <c r="AT175" s="199"/>
      <c r="AU175" s="199"/>
      <c r="AV175" s="199"/>
      <c r="AW175" s="199"/>
      <c r="AX175" s="199"/>
      <c r="AY175" s="199"/>
      <c r="AZ175" s="199"/>
      <c r="BA175" s="199"/>
      <c r="BB175" s="199"/>
      <c r="BF175" s="199"/>
      <c r="BG175" s="199"/>
      <c r="BI175" s="279"/>
      <c r="BJ175" s="279"/>
      <c r="BL175" s="199"/>
      <c r="BX175" s="172">
        <v>137</v>
      </c>
    </row>
    <row r="176" spans="1:76" s="171" customFormat="1" ht="23.25" customHeight="1">
      <c r="A176" s="199"/>
      <c r="F176" s="199"/>
      <c r="G176" s="198"/>
      <c r="H176" s="198"/>
      <c r="I176" s="198"/>
      <c r="J176" s="199"/>
      <c r="K176" s="199"/>
      <c r="L176" s="199"/>
      <c r="M176" s="220"/>
      <c r="N176" s="221"/>
      <c r="O176" s="221"/>
      <c r="P176" s="220"/>
      <c r="AF176" s="199"/>
      <c r="AG176" s="199"/>
      <c r="AH176" s="199"/>
      <c r="AI176" s="279"/>
      <c r="AJ176" s="199"/>
      <c r="AK176" s="199"/>
      <c r="AL176" s="199"/>
      <c r="AM176" s="199"/>
      <c r="AN176" s="199"/>
      <c r="AO176" s="199"/>
      <c r="AP176" s="199"/>
      <c r="AQ176" s="199"/>
      <c r="AR176" s="199"/>
      <c r="AS176" s="199"/>
      <c r="AT176" s="199"/>
      <c r="AU176" s="199"/>
      <c r="AV176" s="199"/>
      <c r="AW176" s="199"/>
      <c r="AX176" s="199"/>
      <c r="AY176" s="199"/>
      <c r="AZ176" s="199"/>
      <c r="BA176" s="199"/>
      <c r="BB176" s="199"/>
      <c r="BF176" s="199"/>
      <c r="BG176" s="199"/>
      <c r="BI176" s="279"/>
      <c r="BJ176" s="279"/>
      <c r="BL176" s="199"/>
      <c r="BX176" s="172">
        <v>138</v>
      </c>
    </row>
    <row r="177" spans="1:76" s="171" customFormat="1" ht="23.25" customHeight="1">
      <c r="A177" s="199"/>
      <c r="F177" s="199"/>
      <c r="G177" s="198"/>
      <c r="H177" s="198"/>
      <c r="I177" s="198"/>
      <c r="J177" s="199"/>
      <c r="K177" s="199"/>
      <c r="L177" s="199"/>
      <c r="M177" s="220"/>
      <c r="N177" s="221"/>
      <c r="O177" s="221"/>
      <c r="P177" s="220"/>
      <c r="AF177" s="199"/>
      <c r="AG177" s="199"/>
      <c r="AH177" s="199"/>
      <c r="AI177" s="279"/>
      <c r="AJ177" s="199"/>
      <c r="AK177" s="199"/>
      <c r="AL177" s="199"/>
      <c r="AM177" s="199"/>
      <c r="AN177" s="199"/>
      <c r="AO177" s="199"/>
      <c r="AP177" s="199"/>
      <c r="AQ177" s="199"/>
      <c r="AR177" s="199"/>
      <c r="AS177" s="199"/>
      <c r="AT177" s="199"/>
      <c r="AU177" s="199"/>
      <c r="AV177" s="199"/>
      <c r="AW177" s="199"/>
      <c r="AX177" s="199"/>
      <c r="AY177" s="199"/>
      <c r="AZ177" s="199"/>
      <c r="BA177" s="199"/>
      <c r="BB177" s="199"/>
      <c r="BF177" s="199"/>
      <c r="BG177" s="199"/>
      <c r="BI177" s="279"/>
      <c r="BJ177" s="279"/>
      <c r="BL177" s="199"/>
      <c r="BX177" s="172">
        <v>139</v>
      </c>
    </row>
    <row r="178" spans="1:76" s="171" customFormat="1" ht="23.25" customHeight="1">
      <c r="A178" s="199"/>
      <c r="F178" s="199"/>
      <c r="G178" s="198"/>
      <c r="H178" s="198"/>
      <c r="I178" s="198"/>
      <c r="J178" s="199"/>
      <c r="K178" s="199"/>
      <c r="L178" s="199"/>
      <c r="M178" s="220"/>
      <c r="N178" s="221"/>
      <c r="O178" s="221"/>
      <c r="P178" s="220"/>
      <c r="AF178" s="199"/>
      <c r="AG178" s="199"/>
      <c r="AH178" s="199"/>
      <c r="AI178" s="279"/>
      <c r="AJ178" s="199"/>
      <c r="AK178" s="199"/>
      <c r="AL178" s="199"/>
      <c r="AM178" s="199"/>
      <c r="AN178" s="199"/>
      <c r="AO178" s="199"/>
      <c r="AP178" s="199"/>
      <c r="AQ178" s="199"/>
      <c r="AR178" s="199"/>
      <c r="AS178" s="199"/>
      <c r="AT178" s="199"/>
      <c r="AU178" s="199"/>
      <c r="AV178" s="199"/>
      <c r="AW178" s="199"/>
      <c r="AX178" s="199"/>
      <c r="AY178" s="199"/>
      <c r="AZ178" s="199"/>
      <c r="BA178" s="199"/>
      <c r="BB178" s="199"/>
      <c r="BF178" s="199"/>
      <c r="BG178" s="199"/>
      <c r="BI178" s="279"/>
      <c r="BJ178" s="279"/>
      <c r="BL178" s="199"/>
      <c r="BX178" s="172">
        <v>140</v>
      </c>
    </row>
    <row r="179" spans="1:76" s="171" customFormat="1" ht="23.25" customHeight="1">
      <c r="A179" s="199"/>
      <c r="F179" s="199"/>
      <c r="G179" s="198"/>
      <c r="H179" s="198"/>
      <c r="I179" s="198"/>
      <c r="J179" s="199"/>
      <c r="K179" s="199"/>
      <c r="L179" s="199"/>
      <c r="M179" s="220"/>
      <c r="N179" s="221"/>
      <c r="O179" s="221"/>
      <c r="P179" s="220"/>
      <c r="AF179" s="199"/>
      <c r="AG179" s="199"/>
      <c r="AH179" s="199"/>
      <c r="AI179" s="279"/>
      <c r="AJ179" s="199"/>
      <c r="AK179" s="199"/>
      <c r="AL179" s="199"/>
      <c r="AM179" s="199"/>
      <c r="AN179" s="199"/>
      <c r="AO179" s="199"/>
      <c r="AP179" s="199"/>
      <c r="AQ179" s="199"/>
      <c r="AR179" s="199"/>
      <c r="AS179" s="199"/>
      <c r="AT179" s="199"/>
      <c r="AU179" s="199"/>
      <c r="AV179" s="199"/>
      <c r="AW179" s="199"/>
      <c r="AX179" s="199"/>
      <c r="AY179" s="199"/>
      <c r="AZ179" s="199"/>
      <c r="BA179" s="199"/>
      <c r="BB179" s="199"/>
      <c r="BF179" s="199"/>
      <c r="BG179" s="199"/>
      <c r="BI179" s="279"/>
      <c r="BJ179" s="279"/>
      <c r="BL179" s="199"/>
      <c r="BX179" s="172">
        <v>141</v>
      </c>
    </row>
    <row r="180" spans="1:76" s="171" customFormat="1" ht="23.25" customHeight="1">
      <c r="A180" s="199"/>
      <c r="F180" s="199"/>
      <c r="G180" s="198"/>
      <c r="H180" s="198"/>
      <c r="I180" s="198"/>
      <c r="J180" s="199"/>
      <c r="K180" s="199"/>
      <c r="L180" s="199"/>
      <c r="M180" s="220"/>
      <c r="N180" s="221"/>
      <c r="O180" s="221"/>
      <c r="P180" s="220"/>
      <c r="AF180" s="199"/>
      <c r="AG180" s="199"/>
      <c r="AH180" s="199"/>
      <c r="AI180" s="279"/>
      <c r="AJ180" s="199"/>
      <c r="AK180" s="199"/>
      <c r="AL180" s="199"/>
      <c r="AM180" s="199"/>
      <c r="AN180" s="199"/>
      <c r="AO180" s="199"/>
      <c r="AP180" s="199"/>
      <c r="AQ180" s="199"/>
      <c r="AR180" s="199"/>
      <c r="AS180" s="199"/>
      <c r="AT180" s="199"/>
      <c r="AU180" s="199"/>
      <c r="AV180" s="199"/>
      <c r="AW180" s="199"/>
      <c r="AX180" s="199"/>
      <c r="AY180" s="199"/>
      <c r="AZ180" s="199"/>
      <c r="BA180" s="199"/>
      <c r="BB180" s="199"/>
      <c r="BF180" s="199"/>
      <c r="BG180" s="199"/>
      <c r="BI180" s="279"/>
      <c r="BJ180" s="279"/>
      <c r="BL180" s="199"/>
      <c r="BX180" s="172">
        <v>142</v>
      </c>
    </row>
    <row r="181" spans="1:76" s="171" customFormat="1" ht="23.25" customHeight="1">
      <c r="A181" s="199"/>
      <c r="F181" s="199"/>
      <c r="G181" s="198"/>
      <c r="H181" s="198"/>
      <c r="I181" s="198"/>
      <c r="J181" s="199"/>
      <c r="K181" s="199"/>
      <c r="L181" s="199"/>
      <c r="M181" s="220"/>
      <c r="N181" s="221"/>
      <c r="O181" s="221"/>
      <c r="P181" s="220"/>
      <c r="AF181" s="199"/>
      <c r="AG181" s="199"/>
      <c r="AH181" s="199"/>
      <c r="AI181" s="279"/>
      <c r="AJ181" s="199"/>
      <c r="AK181" s="199"/>
      <c r="AL181" s="199"/>
      <c r="AM181" s="199"/>
      <c r="AN181" s="199"/>
      <c r="AO181" s="199"/>
      <c r="AP181" s="199"/>
      <c r="AQ181" s="199"/>
      <c r="AR181" s="199"/>
      <c r="AS181" s="199"/>
      <c r="AT181" s="199"/>
      <c r="AU181" s="199"/>
      <c r="AV181" s="199"/>
      <c r="AW181" s="199"/>
      <c r="AX181" s="199"/>
      <c r="AY181" s="199"/>
      <c r="AZ181" s="199"/>
      <c r="BA181" s="199"/>
      <c r="BB181" s="199"/>
      <c r="BF181" s="199"/>
      <c r="BG181" s="199"/>
      <c r="BI181" s="279"/>
      <c r="BJ181" s="279"/>
      <c r="BL181" s="199"/>
      <c r="BX181" s="172">
        <v>143</v>
      </c>
    </row>
    <row r="182" spans="1:76" s="171" customFormat="1" ht="23.25" customHeight="1">
      <c r="A182" s="199"/>
      <c r="F182" s="199"/>
      <c r="G182" s="198"/>
      <c r="H182" s="198"/>
      <c r="I182" s="198"/>
      <c r="J182" s="199"/>
      <c r="K182" s="199"/>
      <c r="L182" s="199"/>
      <c r="M182" s="220"/>
      <c r="N182" s="221"/>
      <c r="O182" s="221"/>
      <c r="P182" s="220"/>
      <c r="AF182" s="199"/>
      <c r="AG182" s="199"/>
      <c r="AH182" s="199"/>
      <c r="AI182" s="279"/>
      <c r="AJ182" s="199"/>
      <c r="AK182" s="199"/>
      <c r="AL182" s="199"/>
      <c r="AM182" s="199"/>
      <c r="AN182" s="199"/>
      <c r="AO182" s="199"/>
      <c r="AP182" s="199"/>
      <c r="AQ182" s="199"/>
      <c r="AR182" s="199"/>
      <c r="AS182" s="199"/>
      <c r="AT182" s="199"/>
      <c r="AU182" s="199"/>
      <c r="AV182" s="199"/>
      <c r="AW182" s="199"/>
      <c r="AX182" s="199"/>
      <c r="AY182" s="199"/>
      <c r="AZ182" s="199"/>
      <c r="BA182" s="199"/>
      <c r="BB182" s="199"/>
      <c r="BF182" s="199"/>
      <c r="BG182" s="199"/>
      <c r="BI182" s="279"/>
      <c r="BJ182" s="279"/>
      <c r="BL182" s="199"/>
      <c r="BX182" s="172">
        <v>144</v>
      </c>
    </row>
    <row r="183" spans="1:76" s="171" customFormat="1" ht="23.25" customHeight="1">
      <c r="A183" s="199"/>
      <c r="F183" s="199"/>
      <c r="G183" s="198"/>
      <c r="H183" s="198"/>
      <c r="I183" s="198"/>
      <c r="J183" s="199"/>
      <c r="K183" s="199"/>
      <c r="L183" s="199"/>
      <c r="M183" s="220"/>
      <c r="N183" s="221"/>
      <c r="O183" s="221"/>
      <c r="P183" s="220"/>
      <c r="AF183" s="199"/>
      <c r="AG183" s="199"/>
      <c r="AH183" s="199"/>
      <c r="AI183" s="279"/>
      <c r="AJ183" s="199"/>
      <c r="AK183" s="199"/>
      <c r="AL183" s="199"/>
      <c r="AM183" s="199"/>
      <c r="AN183" s="199"/>
      <c r="AO183" s="199"/>
      <c r="AP183" s="199"/>
      <c r="AQ183" s="199"/>
      <c r="AR183" s="199"/>
      <c r="AS183" s="199"/>
      <c r="AT183" s="199"/>
      <c r="AU183" s="199"/>
      <c r="AV183" s="199"/>
      <c r="AW183" s="199"/>
      <c r="AX183" s="199"/>
      <c r="AY183" s="199"/>
      <c r="AZ183" s="199"/>
      <c r="BA183" s="199"/>
      <c r="BB183" s="199"/>
      <c r="BF183" s="199"/>
      <c r="BG183" s="199"/>
      <c r="BI183" s="279"/>
      <c r="BJ183" s="279"/>
      <c r="BL183" s="199"/>
      <c r="BX183" s="172">
        <v>145</v>
      </c>
    </row>
    <row r="184" spans="1:76" s="171" customFormat="1" ht="23.25" customHeight="1">
      <c r="A184" s="199"/>
      <c r="F184" s="199"/>
      <c r="G184" s="198"/>
      <c r="H184" s="198"/>
      <c r="I184" s="198"/>
      <c r="J184" s="199"/>
      <c r="K184" s="199"/>
      <c r="L184" s="199"/>
      <c r="M184" s="220"/>
      <c r="N184" s="221"/>
      <c r="O184" s="221"/>
      <c r="P184" s="220"/>
      <c r="AF184" s="199"/>
      <c r="AG184" s="199"/>
      <c r="AH184" s="199"/>
      <c r="AI184" s="279"/>
      <c r="AJ184" s="199"/>
      <c r="AK184" s="199"/>
      <c r="AL184" s="199"/>
      <c r="AM184" s="199"/>
      <c r="AN184" s="199"/>
      <c r="AO184" s="199"/>
      <c r="AP184" s="199"/>
      <c r="AQ184" s="199"/>
      <c r="AR184" s="199"/>
      <c r="AS184" s="199"/>
      <c r="AT184" s="199"/>
      <c r="AU184" s="199"/>
      <c r="AV184" s="199"/>
      <c r="AW184" s="199"/>
      <c r="AX184" s="199"/>
      <c r="AY184" s="199"/>
      <c r="AZ184" s="199"/>
      <c r="BA184" s="199"/>
      <c r="BB184" s="199"/>
      <c r="BF184" s="199"/>
      <c r="BG184" s="199"/>
      <c r="BI184" s="279"/>
      <c r="BJ184" s="279"/>
      <c r="BL184" s="199"/>
      <c r="BX184" s="172">
        <v>146</v>
      </c>
    </row>
    <row r="185" spans="1:76" s="171" customFormat="1" ht="23.25" customHeight="1">
      <c r="A185" s="199"/>
      <c r="F185" s="199"/>
      <c r="G185" s="198"/>
      <c r="H185" s="198"/>
      <c r="I185" s="198"/>
      <c r="J185" s="199"/>
      <c r="K185" s="199"/>
      <c r="L185" s="199"/>
      <c r="M185" s="220"/>
      <c r="N185" s="221"/>
      <c r="O185" s="221"/>
      <c r="P185" s="220"/>
      <c r="AF185" s="199"/>
      <c r="AG185" s="199"/>
      <c r="AH185" s="199"/>
      <c r="AI185" s="279"/>
      <c r="AJ185" s="199"/>
      <c r="AK185" s="199"/>
      <c r="AL185" s="199"/>
      <c r="AM185" s="199"/>
      <c r="AN185" s="199"/>
      <c r="AO185" s="199"/>
      <c r="AP185" s="199"/>
      <c r="AQ185" s="199"/>
      <c r="AR185" s="199"/>
      <c r="AS185" s="199"/>
      <c r="AT185" s="199"/>
      <c r="AU185" s="199"/>
      <c r="AV185" s="199"/>
      <c r="AW185" s="199"/>
      <c r="AX185" s="199"/>
      <c r="AY185" s="199"/>
      <c r="AZ185" s="199"/>
      <c r="BA185" s="199"/>
      <c r="BB185" s="199"/>
      <c r="BF185" s="199"/>
      <c r="BG185" s="199"/>
      <c r="BI185" s="279"/>
      <c r="BJ185" s="279"/>
      <c r="BL185" s="199"/>
      <c r="BX185" s="172">
        <v>147</v>
      </c>
    </row>
    <row r="186" spans="1:76" s="171" customFormat="1" ht="23.25" customHeight="1">
      <c r="A186" s="199"/>
      <c r="F186" s="199"/>
      <c r="G186" s="198"/>
      <c r="H186" s="198"/>
      <c r="I186" s="198"/>
      <c r="J186" s="199"/>
      <c r="K186" s="199"/>
      <c r="L186" s="199"/>
      <c r="M186" s="220"/>
      <c r="N186" s="221"/>
      <c r="O186" s="221"/>
      <c r="P186" s="220"/>
      <c r="AF186" s="199"/>
      <c r="AG186" s="199"/>
      <c r="AH186" s="199"/>
      <c r="AI186" s="279"/>
      <c r="AJ186" s="199"/>
      <c r="AK186" s="199"/>
      <c r="AL186" s="199"/>
      <c r="AM186" s="199"/>
      <c r="AN186" s="199"/>
      <c r="AO186" s="199"/>
      <c r="AP186" s="199"/>
      <c r="AQ186" s="199"/>
      <c r="AR186" s="199"/>
      <c r="AS186" s="199"/>
      <c r="AT186" s="199"/>
      <c r="AU186" s="199"/>
      <c r="AV186" s="199"/>
      <c r="AW186" s="199"/>
      <c r="AX186" s="199"/>
      <c r="AY186" s="199"/>
      <c r="AZ186" s="199"/>
      <c r="BA186" s="199"/>
      <c r="BB186" s="199"/>
      <c r="BF186" s="199"/>
      <c r="BG186" s="199"/>
      <c r="BI186" s="279"/>
      <c r="BJ186" s="279"/>
      <c r="BL186" s="199"/>
      <c r="BX186" s="172">
        <v>148</v>
      </c>
    </row>
    <row r="187" spans="1:76" s="171" customFormat="1" ht="23.25" customHeight="1">
      <c r="A187" s="199"/>
      <c r="F187" s="199"/>
      <c r="G187" s="198"/>
      <c r="H187" s="198"/>
      <c r="I187" s="198"/>
      <c r="J187" s="199"/>
      <c r="K187" s="199"/>
      <c r="L187" s="199"/>
      <c r="M187" s="220"/>
      <c r="N187" s="221"/>
      <c r="O187" s="221"/>
      <c r="P187" s="220"/>
      <c r="AF187" s="199"/>
      <c r="AG187" s="199"/>
      <c r="AH187" s="199"/>
      <c r="AI187" s="279"/>
      <c r="AJ187" s="199"/>
      <c r="AK187" s="199"/>
      <c r="AL187" s="199"/>
      <c r="AM187" s="199"/>
      <c r="AN187" s="199"/>
      <c r="AO187" s="199"/>
      <c r="AP187" s="199"/>
      <c r="AQ187" s="199"/>
      <c r="AR187" s="199"/>
      <c r="AS187" s="199"/>
      <c r="AT187" s="199"/>
      <c r="AU187" s="199"/>
      <c r="AV187" s="199"/>
      <c r="AW187" s="199"/>
      <c r="AX187" s="199"/>
      <c r="AY187" s="199"/>
      <c r="AZ187" s="199"/>
      <c r="BA187" s="199"/>
      <c r="BB187" s="199"/>
      <c r="BF187" s="199"/>
      <c r="BG187" s="199"/>
      <c r="BI187" s="279"/>
      <c r="BJ187" s="279"/>
      <c r="BL187" s="199"/>
      <c r="BX187" s="172">
        <v>149</v>
      </c>
    </row>
    <row r="188" spans="1:76" s="171" customFormat="1" ht="23.25" customHeight="1">
      <c r="A188" s="199"/>
      <c r="F188" s="199"/>
      <c r="G188" s="198"/>
      <c r="H188" s="198"/>
      <c r="I188" s="198"/>
      <c r="J188" s="199"/>
      <c r="K188" s="199"/>
      <c r="L188" s="199"/>
      <c r="M188" s="220"/>
      <c r="N188" s="221"/>
      <c r="O188" s="221"/>
      <c r="P188" s="220"/>
      <c r="AF188" s="199"/>
      <c r="AG188" s="199"/>
      <c r="AH188" s="199"/>
      <c r="AI188" s="279"/>
      <c r="AJ188" s="199"/>
      <c r="AK188" s="199"/>
      <c r="AL188" s="199"/>
      <c r="AM188" s="199"/>
      <c r="AN188" s="199"/>
      <c r="AO188" s="199"/>
      <c r="AP188" s="199"/>
      <c r="AQ188" s="199"/>
      <c r="AR188" s="199"/>
      <c r="AS188" s="199"/>
      <c r="AT188" s="199"/>
      <c r="AU188" s="199"/>
      <c r="AV188" s="199"/>
      <c r="AW188" s="199"/>
      <c r="AX188" s="199"/>
      <c r="AY188" s="199"/>
      <c r="AZ188" s="199"/>
      <c r="BA188" s="199"/>
      <c r="BB188" s="199"/>
      <c r="BF188" s="199"/>
      <c r="BG188" s="199"/>
      <c r="BI188" s="279"/>
      <c r="BJ188" s="279"/>
      <c r="BL188" s="199"/>
      <c r="BX188" s="172">
        <v>150</v>
      </c>
    </row>
    <row r="189" spans="1:76" s="171" customFormat="1" ht="23.25" customHeight="1">
      <c r="A189" s="199"/>
      <c r="F189" s="199"/>
      <c r="G189" s="198"/>
      <c r="H189" s="198"/>
      <c r="I189" s="198"/>
      <c r="J189" s="199"/>
      <c r="K189" s="199"/>
      <c r="L189" s="199"/>
      <c r="M189" s="220"/>
      <c r="N189" s="221"/>
      <c r="O189" s="221"/>
      <c r="P189" s="220"/>
      <c r="AF189" s="199"/>
      <c r="AG189" s="199"/>
      <c r="AH189" s="199"/>
      <c r="AI189" s="279"/>
      <c r="AJ189" s="199"/>
      <c r="AK189" s="199"/>
      <c r="AL189" s="199"/>
      <c r="AM189" s="199"/>
      <c r="AN189" s="199"/>
      <c r="AO189" s="199"/>
      <c r="AP189" s="199"/>
      <c r="AQ189" s="199"/>
      <c r="AR189" s="199"/>
      <c r="AS189" s="199"/>
      <c r="AT189" s="199"/>
      <c r="AU189" s="199"/>
      <c r="AV189" s="199"/>
      <c r="AW189" s="199"/>
      <c r="AX189" s="199"/>
      <c r="AY189" s="199"/>
      <c r="AZ189" s="199"/>
      <c r="BA189" s="199"/>
      <c r="BB189" s="199"/>
      <c r="BF189" s="199"/>
      <c r="BG189" s="199"/>
      <c r="BI189" s="279"/>
      <c r="BJ189" s="279"/>
      <c r="BL189" s="199"/>
      <c r="BX189" s="172">
        <v>151</v>
      </c>
    </row>
    <row r="190" spans="1:76" s="171" customFormat="1" ht="23.25" customHeight="1">
      <c r="A190" s="199"/>
      <c r="F190" s="199"/>
      <c r="G190" s="198"/>
      <c r="H190" s="198"/>
      <c r="I190" s="198"/>
      <c r="J190" s="199"/>
      <c r="K190" s="199"/>
      <c r="L190" s="199"/>
      <c r="M190" s="220"/>
      <c r="N190" s="221"/>
      <c r="O190" s="221"/>
      <c r="P190" s="220"/>
      <c r="AF190" s="199"/>
      <c r="AG190" s="199"/>
      <c r="AH190" s="199"/>
      <c r="AI190" s="279"/>
      <c r="AJ190" s="199"/>
      <c r="AK190" s="199"/>
      <c r="AL190" s="199"/>
      <c r="AM190" s="199"/>
      <c r="AN190" s="199"/>
      <c r="AO190" s="199"/>
      <c r="AP190" s="199"/>
      <c r="AQ190" s="199"/>
      <c r="AR190" s="199"/>
      <c r="AS190" s="199"/>
      <c r="AT190" s="199"/>
      <c r="AU190" s="199"/>
      <c r="AV190" s="199"/>
      <c r="AW190" s="199"/>
      <c r="AX190" s="199"/>
      <c r="AY190" s="199"/>
      <c r="AZ190" s="199"/>
      <c r="BA190" s="199"/>
      <c r="BB190" s="199"/>
      <c r="BF190" s="199"/>
      <c r="BG190" s="199"/>
      <c r="BI190" s="279"/>
      <c r="BJ190" s="279"/>
      <c r="BL190" s="199"/>
      <c r="BX190" s="172">
        <v>152</v>
      </c>
    </row>
    <row r="191" spans="1:76" s="171" customFormat="1" ht="23.25" customHeight="1">
      <c r="A191" s="199"/>
      <c r="F191" s="199"/>
      <c r="G191" s="198"/>
      <c r="H191" s="198"/>
      <c r="I191" s="198"/>
      <c r="J191" s="199"/>
      <c r="K191" s="199"/>
      <c r="L191" s="199"/>
      <c r="M191" s="220"/>
      <c r="N191" s="221"/>
      <c r="O191" s="221"/>
      <c r="P191" s="220"/>
      <c r="AF191" s="199"/>
      <c r="AG191" s="199"/>
      <c r="AH191" s="199"/>
      <c r="AI191" s="279"/>
      <c r="AJ191" s="199"/>
      <c r="AK191" s="199"/>
      <c r="AL191" s="199"/>
      <c r="AM191" s="199"/>
      <c r="AN191" s="199"/>
      <c r="AO191" s="199"/>
      <c r="AP191" s="199"/>
      <c r="AQ191" s="199"/>
      <c r="AR191" s="199"/>
      <c r="AS191" s="199"/>
      <c r="AT191" s="199"/>
      <c r="AU191" s="199"/>
      <c r="AV191" s="199"/>
      <c r="AW191" s="199"/>
      <c r="AX191" s="199"/>
      <c r="AY191" s="199"/>
      <c r="AZ191" s="199"/>
      <c r="BA191" s="199"/>
      <c r="BB191" s="199"/>
      <c r="BF191" s="199"/>
      <c r="BG191" s="199"/>
      <c r="BI191" s="279"/>
      <c r="BJ191" s="279"/>
      <c r="BL191" s="199"/>
      <c r="BX191" s="172">
        <v>153</v>
      </c>
    </row>
    <row r="192" spans="1:76" s="171" customFormat="1" ht="23.25" customHeight="1">
      <c r="A192" s="199"/>
      <c r="F192" s="199"/>
      <c r="G192" s="198"/>
      <c r="H192" s="198"/>
      <c r="I192" s="198"/>
      <c r="J192" s="199"/>
      <c r="K192" s="199"/>
      <c r="L192" s="199"/>
      <c r="M192" s="220"/>
      <c r="N192" s="221"/>
      <c r="O192" s="221"/>
      <c r="P192" s="220"/>
      <c r="AF192" s="199"/>
      <c r="AG192" s="199"/>
      <c r="AH192" s="199"/>
      <c r="AI192" s="279"/>
      <c r="AJ192" s="199"/>
      <c r="AK192" s="199"/>
      <c r="AL192" s="199"/>
      <c r="AM192" s="199"/>
      <c r="AN192" s="199"/>
      <c r="AO192" s="199"/>
      <c r="AP192" s="199"/>
      <c r="AQ192" s="199"/>
      <c r="AR192" s="199"/>
      <c r="AS192" s="199"/>
      <c r="AT192" s="199"/>
      <c r="AU192" s="199"/>
      <c r="AV192" s="199"/>
      <c r="AW192" s="199"/>
      <c r="AX192" s="199"/>
      <c r="AY192" s="199"/>
      <c r="AZ192" s="199"/>
      <c r="BA192" s="199"/>
      <c r="BB192" s="199"/>
      <c r="BF192" s="199"/>
      <c r="BG192" s="199"/>
      <c r="BI192" s="279"/>
      <c r="BJ192" s="279"/>
      <c r="BL192" s="199"/>
      <c r="BX192" s="172">
        <v>154</v>
      </c>
    </row>
    <row r="193" spans="1:76" s="171" customFormat="1" ht="23.25" customHeight="1">
      <c r="A193" s="199"/>
      <c r="F193" s="199"/>
      <c r="G193" s="198"/>
      <c r="H193" s="198"/>
      <c r="I193" s="198"/>
      <c r="J193" s="199"/>
      <c r="K193" s="199"/>
      <c r="L193" s="199"/>
      <c r="M193" s="220"/>
      <c r="N193" s="221"/>
      <c r="O193" s="221"/>
      <c r="P193" s="220"/>
      <c r="AF193" s="199"/>
      <c r="AG193" s="199"/>
      <c r="AH193" s="199"/>
      <c r="AI193" s="279"/>
      <c r="AJ193" s="199"/>
      <c r="AK193" s="199"/>
      <c r="AL193" s="199"/>
      <c r="AM193" s="199"/>
      <c r="AN193" s="199"/>
      <c r="AO193" s="199"/>
      <c r="AP193" s="199"/>
      <c r="AQ193" s="199"/>
      <c r="AR193" s="199"/>
      <c r="AS193" s="199"/>
      <c r="AT193" s="199"/>
      <c r="AU193" s="199"/>
      <c r="AV193" s="199"/>
      <c r="AW193" s="199"/>
      <c r="AX193" s="199"/>
      <c r="AY193" s="199"/>
      <c r="AZ193" s="199"/>
      <c r="BA193" s="199"/>
      <c r="BB193" s="199"/>
      <c r="BF193" s="199"/>
      <c r="BG193" s="199"/>
      <c r="BI193" s="279"/>
      <c r="BJ193" s="279"/>
      <c r="BL193" s="199"/>
      <c r="BX193" s="172">
        <v>155</v>
      </c>
    </row>
    <row r="194" spans="1:76" s="171" customFormat="1" ht="23.25" customHeight="1">
      <c r="A194" s="199"/>
      <c r="F194" s="199"/>
      <c r="G194" s="198"/>
      <c r="H194" s="198"/>
      <c r="I194" s="198"/>
      <c r="J194" s="199"/>
      <c r="K194" s="199"/>
      <c r="L194" s="199"/>
      <c r="M194" s="220"/>
      <c r="N194" s="221"/>
      <c r="O194" s="221"/>
      <c r="P194" s="220"/>
      <c r="AF194" s="199"/>
      <c r="AG194" s="199"/>
      <c r="AH194" s="199"/>
      <c r="AI194" s="279"/>
      <c r="AJ194" s="199"/>
      <c r="AK194" s="199"/>
      <c r="AL194" s="199"/>
      <c r="AM194" s="199"/>
      <c r="AN194" s="199"/>
      <c r="AO194" s="199"/>
      <c r="AP194" s="199"/>
      <c r="AQ194" s="199"/>
      <c r="AR194" s="199"/>
      <c r="AS194" s="199"/>
      <c r="AT194" s="199"/>
      <c r="AU194" s="199"/>
      <c r="AV194" s="199"/>
      <c r="AW194" s="199"/>
      <c r="AX194" s="199"/>
      <c r="AY194" s="199"/>
      <c r="AZ194" s="199"/>
      <c r="BA194" s="199"/>
      <c r="BB194" s="199"/>
      <c r="BF194" s="199"/>
      <c r="BG194" s="199"/>
      <c r="BI194" s="279"/>
      <c r="BJ194" s="279"/>
      <c r="BL194" s="199"/>
      <c r="BX194" s="172">
        <v>156</v>
      </c>
    </row>
    <row r="195" spans="1:76" s="171" customFormat="1" ht="23.25" customHeight="1">
      <c r="A195" s="199"/>
      <c r="F195" s="199"/>
      <c r="G195" s="198"/>
      <c r="H195" s="198"/>
      <c r="I195" s="198"/>
      <c r="J195" s="199"/>
      <c r="K195" s="199"/>
      <c r="L195" s="199"/>
      <c r="M195" s="220"/>
      <c r="N195" s="221"/>
      <c r="O195" s="221"/>
      <c r="P195" s="220"/>
      <c r="AF195" s="199"/>
      <c r="AG195" s="199"/>
      <c r="AH195" s="199"/>
      <c r="AI195" s="279"/>
      <c r="AJ195" s="199"/>
      <c r="AK195" s="199"/>
      <c r="AL195" s="199"/>
      <c r="AM195" s="199"/>
      <c r="AN195" s="199"/>
      <c r="AO195" s="199"/>
      <c r="AP195" s="199"/>
      <c r="AQ195" s="199"/>
      <c r="AR195" s="199"/>
      <c r="AS195" s="199"/>
      <c r="AT195" s="199"/>
      <c r="AU195" s="199"/>
      <c r="AV195" s="199"/>
      <c r="AW195" s="199"/>
      <c r="AX195" s="199"/>
      <c r="AY195" s="199"/>
      <c r="AZ195" s="199"/>
      <c r="BA195" s="199"/>
      <c r="BB195" s="199"/>
      <c r="BF195" s="199"/>
      <c r="BG195" s="199"/>
      <c r="BI195" s="279"/>
      <c r="BJ195" s="279"/>
      <c r="BL195" s="199"/>
      <c r="BX195" s="172">
        <v>157</v>
      </c>
    </row>
    <row r="196" spans="1:76" s="171" customFormat="1" ht="23.25" customHeight="1">
      <c r="A196" s="199"/>
      <c r="F196" s="199"/>
      <c r="G196" s="198"/>
      <c r="H196" s="198"/>
      <c r="I196" s="198"/>
      <c r="J196" s="199"/>
      <c r="K196" s="199"/>
      <c r="L196" s="199"/>
      <c r="M196" s="220"/>
      <c r="N196" s="221"/>
      <c r="O196" s="221"/>
      <c r="P196" s="220"/>
      <c r="AF196" s="199"/>
      <c r="AG196" s="199"/>
      <c r="AH196" s="199"/>
      <c r="AI196" s="279"/>
      <c r="AJ196" s="199"/>
      <c r="AK196" s="199"/>
      <c r="AL196" s="199"/>
      <c r="AM196" s="199"/>
      <c r="AN196" s="199"/>
      <c r="AO196" s="199"/>
      <c r="AP196" s="199"/>
      <c r="AQ196" s="199"/>
      <c r="AR196" s="199"/>
      <c r="AS196" s="199"/>
      <c r="AT196" s="199"/>
      <c r="AU196" s="199"/>
      <c r="AV196" s="199"/>
      <c r="AW196" s="199"/>
      <c r="AX196" s="199"/>
      <c r="AY196" s="199"/>
      <c r="AZ196" s="199"/>
      <c r="BA196" s="199"/>
      <c r="BB196" s="199"/>
      <c r="BF196" s="199"/>
      <c r="BG196" s="199"/>
      <c r="BI196" s="279"/>
      <c r="BJ196" s="279"/>
      <c r="BL196" s="199"/>
      <c r="BX196" s="172">
        <v>158</v>
      </c>
    </row>
    <row r="197" spans="1:76" s="171" customFormat="1" ht="23.25" customHeight="1">
      <c r="A197" s="199"/>
      <c r="F197" s="199"/>
      <c r="G197" s="198"/>
      <c r="H197" s="198"/>
      <c r="I197" s="198"/>
      <c r="J197" s="199"/>
      <c r="K197" s="199"/>
      <c r="L197" s="199"/>
      <c r="M197" s="220"/>
      <c r="N197" s="221"/>
      <c r="O197" s="221"/>
      <c r="P197" s="220"/>
      <c r="AF197" s="199"/>
      <c r="AG197" s="199"/>
      <c r="AH197" s="199"/>
      <c r="AI197" s="279"/>
      <c r="AJ197" s="199"/>
      <c r="AK197" s="199"/>
      <c r="AL197" s="199"/>
      <c r="AM197" s="199"/>
      <c r="AN197" s="199"/>
      <c r="AO197" s="199"/>
      <c r="AP197" s="199"/>
      <c r="AQ197" s="199"/>
      <c r="AR197" s="199"/>
      <c r="AS197" s="199"/>
      <c r="AT197" s="199"/>
      <c r="AU197" s="199"/>
      <c r="AV197" s="199"/>
      <c r="AW197" s="199"/>
      <c r="AX197" s="199"/>
      <c r="AY197" s="199"/>
      <c r="AZ197" s="199"/>
      <c r="BA197" s="199"/>
      <c r="BB197" s="199"/>
      <c r="BF197" s="199"/>
      <c r="BG197" s="199"/>
      <c r="BI197" s="279"/>
      <c r="BJ197" s="279"/>
      <c r="BL197" s="199"/>
      <c r="BX197" s="172">
        <v>159</v>
      </c>
    </row>
    <row r="198" spans="1:76" s="171" customFormat="1" ht="23.25" customHeight="1">
      <c r="A198" s="199"/>
      <c r="F198" s="199"/>
      <c r="G198" s="198"/>
      <c r="H198" s="198"/>
      <c r="I198" s="198"/>
      <c r="J198" s="199"/>
      <c r="K198" s="199"/>
      <c r="L198" s="199"/>
      <c r="M198" s="220"/>
      <c r="N198" s="221"/>
      <c r="O198" s="221"/>
      <c r="P198" s="220"/>
      <c r="AF198" s="199"/>
      <c r="AG198" s="199"/>
      <c r="AH198" s="199"/>
      <c r="AI198" s="279"/>
      <c r="AJ198" s="199"/>
      <c r="AK198" s="199"/>
      <c r="AL198" s="199"/>
      <c r="AM198" s="199"/>
      <c r="AN198" s="199"/>
      <c r="AO198" s="199"/>
      <c r="AP198" s="199"/>
      <c r="AQ198" s="199"/>
      <c r="AR198" s="199"/>
      <c r="AS198" s="199"/>
      <c r="AT198" s="199"/>
      <c r="AU198" s="199"/>
      <c r="AV198" s="199"/>
      <c r="AW198" s="199"/>
      <c r="AX198" s="199"/>
      <c r="AY198" s="199"/>
      <c r="AZ198" s="199"/>
      <c r="BA198" s="199"/>
      <c r="BB198" s="199"/>
      <c r="BF198" s="199"/>
      <c r="BG198" s="199"/>
      <c r="BI198" s="279"/>
      <c r="BJ198" s="279"/>
      <c r="BL198" s="199"/>
      <c r="BX198" s="172">
        <v>160</v>
      </c>
    </row>
    <row r="199" spans="1:76" s="171" customFormat="1" ht="23.25" customHeight="1">
      <c r="A199" s="199"/>
      <c r="F199" s="199"/>
      <c r="G199" s="198"/>
      <c r="H199" s="198"/>
      <c r="I199" s="198"/>
      <c r="J199" s="199"/>
      <c r="K199" s="199"/>
      <c r="L199" s="199"/>
      <c r="M199" s="220"/>
      <c r="N199" s="221"/>
      <c r="O199" s="221"/>
      <c r="P199" s="220"/>
      <c r="AF199" s="199"/>
      <c r="AG199" s="199"/>
      <c r="AH199" s="199"/>
      <c r="AI199" s="279"/>
      <c r="AJ199" s="199"/>
      <c r="AK199" s="199"/>
      <c r="AL199" s="199"/>
      <c r="AM199" s="199"/>
      <c r="AN199" s="199"/>
      <c r="AO199" s="199"/>
      <c r="AP199" s="199"/>
      <c r="AQ199" s="199"/>
      <c r="AR199" s="199"/>
      <c r="AS199" s="199"/>
      <c r="AT199" s="199"/>
      <c r="AU199" s="199"/>
      <c r="AV199" s="199"/>
      <c r="AW199" s="199"/>
      <c r="AX199" s="199"/>
      <c r="AY199" s="199"/>
      <c r="AZ199" s="199"/>
      <c r="BA199" s="199"/>
      <c r="BB199" s="199"/>
      <c r="BF199" s="199"/>
      <c r="BG199" s="199"/>
      <c r="BI199" s="279"/>
      <c r="BJ199" s="279"/>
      <c r="BL199" s="199"/>
      <c r="BX199" s="172">
        <v>161</v>
      </c>
    </row>
    <row r="200" spans="1:76" s="171" customFormat="1" ht="23.25" customHeight="1">
      <c r="A200" s="199"/>
      <c r="F200" s="199"/>
      <c r="G200" s="198"/>
      <c r="H200" s="198"/>
      <c r="I200" s="198"/>
      <c r="J200" s="199"/>
      <c r="K200" s="199"/>
      <c r="L200" s="199"/>
      <c r="M200" s="220"/>
      <c r="N200" s="221"/>
      <c r="O200" s="221"/>
      <c r="P200" s="220"/>
      <c r="AF200" s="199"/>
      <c r="AG200" s="199"/>
      <c r="AH200" s="199"/>
      <c r="AI200" s="279"/>
      <c r="AJ200" s="199"/>
      <c r="AK200" s="199"/>
      <c r="AL200" s="199"/>
      <c r="AM200" s="199"/>
      <c r="AN200" s="199"/>
      <c r="AO200" s="199"/>
      <c r="AP200" s="199"/>
      <c r="AQ200" s="199"/>
      <c r="AR200" s="199"/>
      <c r="AS200" s="199"/>
      <c r="AT200" s="199"/>
      <c r="AU200" s="199"/>
      <c r="AV200" s="199"/>
      <c r="AW200" s="199"/>
      <c r="AX200" s="199"/>
      <c r="AY200" s="199"/>
      <c r="AZ200" s="199"/>
      <c r="BA200" s="199"/>
      <c r="BB200" s="199"/>
      <c r="BF200" s="199"/>
      <c r="BG200" s="199"/>
      <c r="BI200" s="279"/>
      <c r="BJ200" s="279"/>
      <c r="BL200" s="199"/>
      <c r="BX200" s="172">
        <v>162</v>
      </c>
    </row>
    <row r="201" spans="1:76" s="171" customFormat="1" ht="23.25" customHeight="1">
      <c r="A201" s="199"/>
      <c r="F201" s="199"/>
      <c r="G201" s="198"/>
      <c r="H201" s="198"/>
      <c r="I201" s="198"/>
      <c r="J201" s="199"/>
      <c r="K201" s="199"/>
      <c r="L201" s="199"/>
      <c r="M201" s="220"/>
      <c r="N201" s="221"/>
      <c r="O201" s="221"/>
      <c r="P201" s="220"/>
      <c r="AF201" s="199"/>
      <c r="AG201" s="199"/>
      <c r="AH201" s="199"/>
      <c r="AI201" s="279"/>
      <c r="AJ201" s="199"/>
      <c r="AK201" s="199"/>
      <c r="AL201" s="199"/>
      <c r="AM201" s="199"/>
      <c r="AN201" s="199"/>
      <c r="AO201" s="199"/>
      <c r="AP201" s="199"/>
      <c r="AQ201" s="199"/>
      <c r="AR201" s="199"/>
      <c r="AS201" s="199"/>
      <c r="AT201" s="199"/>
      <c r="AU201" s="199"/>
      <c r="AV201" s="199"/>
      <c r="AW201" s="199"/>
      <c r="AX201" s="199"/>
      <c r="AY201" s="199"/>
      <c r="AZ201" s="199"/>
      <c r="BA201" s="199"/>
      <c r="BB201" s="199"/>
      <c r="BF201" s="199"/>
      <c r="BG201" s="199"/>
      <c r="BI201" s="279"/>
      <c r="BJ201" s="279"/>
      <c r="BL201" s="199"/>
      <c r="BX201" s="172">
        <v>163</v>
      </c>
    </row>
    <row r="202" spans="1:76" s="171" customFormat="1" ht="23.25" customHeight="1">
      <c r="A202" s="199"/>
      <c r="F202" s="199"/>
      <c r="G202" s="198"/>
      <c r="H202" s="198"/>
      <c r="I202" s="198"/>
      <c r="J202" s="199"/>
      <c r="K202" s="199"/>
      <c r="L202" s="199"/>
      <c r="M202" s="220"/>
      <c r="N202" s="221"/>
      <c r="O202" s="221"/>
      <c r="P202" s="220"/>
      <c r="AF202" s="199"/>
      <c r="AG202" s="199"/>
      <c r="AH202" s="199"/>
      <c r="AI202" s="279"/>
      <c r="AJ202" s="199"/>
      <c r="AK202" s="199"/>
      <c r="AL202" s="199"/>
      <c r="AM202" s="199"/>
      <c r="AN202" s="199"/>
      <c r="AO202" s="199"/>
      <c r="AP202" s="199"/>
      <c r="AQ202" s="199"/>
      <c r="AR202" s="199"/>
      <c r="AS202" s="199"/>
      <c r="AT202" s="199"/>
      <c r="AU202" s="199"/>
      <c r="AV202" s="199"/>
      <c r="AW202" s="199"/>
      <c r="AX202" s="199"/>
      <c r="AY202" s="199"/>
      <c r="AZ202" s="199"/>
      <c r="BA202" s="199"/>
      <c r="BB202" s="199"/>
      <c r="BF202" s="199"/>
      <c r="BG202" s="199"/>
      <c r="BI202" s="279"/>
      <c r="BJ202" s="279"/>
      <c r="BL202" s="199"/>
      <c r="BX202" s="172">
        <v>164</v>
      </c>
    </row>
    <row r="203" spans="1:76" s="171" customFormat="1" ht="23.25" customHeight="1">
      <c r="A203" s="199"/>
      <c r="F203" s="199"/>
      <c r="G203" s="198"/>
      <c r="H203" s="198"/>
      <c r="I203" s="198"/>
      <c r="J203" s="199"/>
      <c r="K203" s="199"/>
      <c r="L203" s="199"/>
      <c r="M203" s="220"/>
      <c r="N203" s="221"/>
      <c r="O203" s="221"/>
      <c r="P203" s="220"/>
      <c r="AF203" s="199"/>
      <c r="AG203" s="199"/>
      <c r="AH203" s="199"/>
      <c r="AI203" s="279"/>
      <c r="AJ203" s="199"/>
      <c r="AK203" s="199"/>
      <c r="AL203" s="199"/>
      <c r="AM203" s="199"/>
      <c r="AN203" s="199"/>
      <c r="AO203" s="199"/>
      <c r="AP203" s="199"/>
      <c r="AQ203" s="199"/>
      <c r="AR203" s="199"/>
      <c r="AS203" s="199"/>
      <c r="AT203" s="199"/>
      <c r="AU203" s="199"/>
      <c r="AV203" s="199"/>
      <c r="AW203" s="199"/>
      <c r="AX203" s="199"/>
      <c r="AY203" s="199"/>
      <c r="AZ203" s="199"/>
      <c r="BA203" s="199"/>
      <c r="BB203" s="199"/>
      <c r="BF203" s="199"/>
      <c r="BG203" s="199"/>
      <c r="BI203" s="279"/>
      <c r="BJ203" s="279"/>
      <c r="BL203" s="199"/>
      <c r="BX203" s="172">
        <v>165</v>
      </c>
    </row>
    <row r="204" spans="1:76" s="171" customFormat="1" ht="23.25" customHeight="1">
      <c r="A204" s="199"/>
      <c r="F204" s="199"/>
      <c r="G204" s="198"/>
      <c r="H204" s="198"/>
      <c r="I204" s="198"/>
      <c r="J204" s="199"/>
      <c r="K204" s="199"/>
      <c r="L204" s="199"/>
      <c r="M204" s="220"/>
      <c r="N204" s="221"/>
      <c r="O204" s="221"/>
      <c r="P204" s="220"/>
      <c r="AF204" s="199"/>
      <c r="AG204" s="199"/>
      <c r="AH204" s="199"/>
      <c r="AI204" s="279"/>
      <c r="AJ204" s="199"/>
      <c r="AK204" s="199"/>
      <c r="AL204" s="199"/>
      <c r="AM204" s="199"/>
      <c r="AN204" s="199"/>
      <c r="AO204" s="199"/>
      <c r="AP204" s="199"/>
      <c r="AQ204" s="199"/>
      <c r="AR204" s="199"/>
      <c r="AS204" s="199"/>
      <c r="AT204" s="199"/>
      <c r="AU204" s="199"/>
      <c r="AV204" s="199"/>
      <c r="AW204" s="199"/>
      <c r="AX204" s="199"/>
      <c r="AY204" s="199"/>
      <c r="AZ204" s="199"/>
      <c r="BA204" s="199"/>
      <c r="BB204" s="199"/>
      <c r="BF204" s="199"/>
      <c r="BG204" s="199"/>
      <c r="BI204" s="279"/>
      <c r="BJ204" s="279"/>
      <c r="BL204" s="199"/>
      <c r="BX204" s="172">
        <v>166</v>
      </c>
    </row>
    <row r="205" spans="1:76" s="171" customFormat="1" ht="23.25" customHeight="1">
      <c r="A205" s="199"/>
      <c r="F205" s="199"/>
      <c r="G205" s="198"/>
      <c r="H205" s="198"/>
      <c r="I205" s="198"/>
      <c r="J205" s="199"/>
      <c r="K205" s="199"/>
      <c r="L205" s="199"/>
      <c r="M205" s="220"/>
      <c r="N205" s="221"/>
      <c r="O205" s="221"/>
      <c r="P205" s="220"/>
      <c r="AF205" s="199"/>
      <c r="AG205" s="199"/>
      <c r="AH205" s="199"/>
      <c r="AI205" s="279"/>
      <c r="AJ205" s="199"/>
      <c r="AK205" s="199"/>
      <c r="AL205" s="199"/>
      <c r="AM205" s="199"/>
      <c r="AN205" s="199"/>
      <c r="AO205" s="199"/>
      <c r="AP205" s="199"/>
      <c r="AQ205" s="199"/>
      <c r="AR205" s="199"/>
      <c r="AS205" s="199"/>
      <c r="AT205" s="199"/>
      <c r="AU205" s="199"/>
      <c r="AV205" s="199"/>
      <c r="AW205" s="199"/>
      <c r="AX205" s="199"/>
      <c r="AY205" s="199"/>
      <c r="AZ205" s="199"/>
      <c r="BA205" s="199"/>
      <c r="BB205" s="199"/>
      <c r="BF205" s="199"/>
      <c r="BG205" s="199"/>
      <c r="BI205" s="279"/>
      <c r="BJ205" s="279"/>
      <c r="BL205" s="199"/>
      <c r="BX205" s="172">
        <v>167</v>
      </c>
    </row>
    <row r="206" spans="1:76" s="171" customFormat="1" ht="23.25" customHeight="1">
      <c r="A206" s="199"/>
      <c r="F206" s="199"/>
      <c r="G206" s="198"/>
      <c r="H206" s="198"/>
      <c r="I206" s="198"/>
      <c r="J206" s="199"/>
      <c r="K206" s="199"/>
      <c r="L206" s="199"/>
      <c r="M206" s="220"/>
      <c r="N206" s="221"/>
      <c r="O206" s="221"/>
      <c r="P206" s="220"/>
      <c r="AF206" s="199"/>
      <c r="AG206" s="199"/>
      <c r="AH206" s="199"/>
      <c r="AI206" s="279"/>
      <c r="AJ206" s="199"/>
      <c r="AK206" s="199"/>
      <c r="AL206" s="199"/>
      <c r="AM206" s="199"/>
      <c r="AN206" s="199"/>
      <c r="AO206" s="199"/>
      <c r="AP206" s="199"/>
      <c r="AQ206" s="199"/>
      <c r="AR206" s="199"/>
      <c r="AS206" s="199"/>
      <c r="AT206" s="199"/>
      <c r="AU206" s="199"/>
      <c r="AV206" s="199"/>
      <c r="AW206" s="199"/>
      <c r="AX206" s="199"/>
      <c r="AY206" s="199"/>
      <c r="AZ206" s="199"/>
      <c r="BA206" s="199"/>
      <c r="BB206" s="199"/>
      <c r="BF206" s="199"/>
      <c r="BG206" s="199"/>
      <c r="BI206" s="279"/>
      <c r="BJ206" s="279"/>
      <c r="BL206" s="199"/>
      <c r="BX206" s="172">
        <v>168</v>
      </c>
    </row>
    <row r="207" spans="1:76" s="171" customFormat="1" ht="23.25" customHeight="1">
      <c r="A207" s="199"/>
      <c r="F207" s="199"/>
      <c r="G207" s="198"/>
      <c r="H207" s="198"/>
      <c r="I207" s="198"/>
      <c r="J207" s="199"/>
      <c r="K207" s="199"/>
      <c r="L207" s="199"/>
      <c r="M207" s="220"/>
      <c r="N207" s="221"/>
      <c r="O207" s="221"/>
      <c r="P207" s="220"/>
      <c r="AF207" s="199"/>
      <c r="AG207" s="199"/>
      <c r="AH207" s="199"/>
      <c r="AI207" s="279"/>
      <c r="AJ207" s="199"/>
      <c r="AK207" s="199"/>
      <c r="AL207" s="199"/>
      <c r="AM207" s="199"/>
      <c r="AN207" s="199"/>
      <c r="AO207" s="199"/>
      <c r="AP207" s="199"/>
      <c r="AQ207" s="199"/>
      <c r="AR207" s="199"/>
      <c r="AS207" s="199"/>
      <c r="AT207" s="199"/>
      <c r="AU207" s="199"/>
      <c r="AV207" s="199"/>
      <c r="AW207" s="199"/>
      <c r="AX207" s="199"/>
      <c r="AY207" s="199"/>
      <c r="AZ207" s="199"/>
      <c r="BA207" s="199"/>
      <c r="BB207" s="199"/>
      <c r="BF207" s="199"/>
      <c r="BG207" s="199"/>
      <c r="BI207" s="279"/>
      <c r="BJ207" s="279"/>
      <c r="BL207" s="199"/>
      <c r="BX207" s="172">
        <v>169</v>
      </c>
    </row>
    <row r="208" spans="1:76" s="171" customFormat="1" ht="23.25" customHeight="1">
      <c r="A208" s="199"/>
      <c r="F208" s="199"/>
      <c r="G208" s="198"/>
      <c r="H208" s="198"/>
      <c r="I208" s="198"/>
      <c r="J208" s="199"/>
      <c r="K208" s="199"/>
      <c r="L208" s="199"/>
      <c r="M208" s="220"/>
      <c r="N208" s="221"/>
      <c r="O208" s="221"/>
      <c r="P208" s="220"/>
      <c r="AF208" s="199"/>
      <c r="AG208" s="199"/>
      <c r="AH208" s="199"/>
      <c r="AI208" s="279"/>
      <c r="AJ208" s="199"/>
      <c r="AK208" s="199"/>
      <c r="AL208" s="199"/>
      <c r="AM208" s="199"/>
      <c r="AN208" s="199"/>
      <c r="AO208" s="199"/>
      <c r="AP208" s="199"/>
      <c r="AQ208" s="199"/>
      <c r="AR208" s="199"/>
      <c r="AS208" s="199"/>
      <c r="AT208" s="199"/>
      <c r="AU208" s="199"/>
      <c r="AV208" s="199"/>
      <c r="AW208" s="199"/>
      <c r="AX208" s="199"/>
      <c r="AY208" s="199"/>
      <c r="AZ208" s="199"/>
      <c r="BA208" s="199"/>
      <c r="BB208" s="199"/>
      <c r="BF208" s="199"/>
      <c r="BG208" s="199"/>
      <c r="BI208" s="279"/>
      <c r="BJ208" s="279"/>
      <c r="BL208" s="199"/>
      <c r="BX208" s="172">
        <v>170</v>
      </c>
    </row>
    <row r="209" spans="1:76" s="171" customFormat="1" ht="23.25" customHeight="1">
      <c r="A209" s="199"/>
      <c r="F209" s="199"/>
      <c r="G209" s="198"/>
      <c r="H209" s="198"/>
      <c r="I209" s="198"/>
      <c r="J209" s="199"/>
      <c r="K209" s="199"/>
      <c r="L209" s="199"/>
      <c r="M209" s="220"/>
      <c r="N209" s="221"/>
      <c r="O209" s="221"/>
      <c r="P209" s="220"/>
      <c r="AF209" s="199"/>
      <c r="AG209" s="199"/>
      <c r="AH209" s="199"/>
      <c r="AI209" s="279"/>
      <c r="AJ209" s="199"/>
      <c r="AK209" s="199"/>
      <c r="AL209" s="199"/>
      <c r="AM209" s="199"/>
      <c r="AN209" s="199"/>
      <c r="AO209" s="199"/>
      <c r="AP209" s="199"/>
      <c r="AQ209" s="199"/>
      <c r="AR209" s="199"/>
      <c r="AS209" s="199"/>
      <c r="AT209" s="199"/>
      <c r="AU209" s="199"/>
      <c r="AV209" s="199"/>
      <c r="AW209" s="199"/>
      <c r="AX209" s="199"/>
      <c r="AY209" s="199"/>
      <c r="AZ209" s="199"/>
      <c r="BA209" s="199"/>
      <c r="BB209" s="199"/>
      <c r="BF209" s="199"/>
      <c r="BG209" s="199"/>
      <c r="BI209" s="279"/>
      <c r="BJ209" s="279"/>
      <c r="BL209" s="199"/>
      <c r="BX209" s="172">
        <v>171</v>
      </c>
    </row>
    <row r="210" spans="1:76" s="171" customFormat="1" ht="23.25" customHeight="1">
      <c r="A210" s="199"/>
      <c r="F210" s="199"/>
      <c r="G210" s="198"/>
      <c r="H210" s="198"/>
      <c r="I210" s="198"/>
      <c r="J210" s="199"/>
      <c r="K210" s="199"/>
      <c r="L210" s="199"/>
      <c r="M210" s="220"/>
      <c r="N210" s="221"/>
      <c r="O210" s="221"/>
      <c r="P210" s="220"/>
      <c r="AF210" s="199"/>
      <c r="AG210" s="199"/>
      <c r="AH210" s="199"/>
      <c r="AI210" s="279"/>
      <c r="AJ210" s="199"/>
      <c r="AK210" s="199"/>
      <c r="AL210" s="199"/>
      <c r="AM210" s="199"/>
      <c r="AN210" s="199"/>
      <c r="AO210" s="199"/>
      <c r="AP210" s="199"/>
      <c r="AQ210" s="199"/>
      <c r="AR210" s="199"/>
      <c r="AS210" s="199"/>
      <c r="AT210" s="199"/>
      <c r="AU210" s="199"/>
      <c r="AV210" s="199"/>
      <c r="AW210" s="199"/>
      <c r="AX210" s="199"/>
      <c r="AY210" s="199"/>
      <c r="AZ210" s="199"/>
      <c r="BA210" s="199"/>
      <c r="BB210" s="199"/>
      <c r="BF210" s="199"/>
      <c r="BG210" s="199"/>
      <c r="BI210" s="279"/>
      <c r="BJ210" s="279"/>
      <c r="BL210" s="199"/>
      <c r="BX210" s="172">
        <v>172</v>
      </c>
    </row>
    <row r="211" spans="1:76" s="171" customFormat="1" ht="23.25" customHeight="1">
      <c r="A211" s="199"/>
      <c r="F211" s="199"/>
      <c r="G211" s="198"/>
      <c r="H211" s="198"/>
      <c r="I211" s="198"/>
      <c r="J211" s="199"/>
      <c r="K211" s="199"/>
      <c r="L211" s="199"/>
      <c r="M211" s="220"/>
      <c r="N211" s="221"/>
      <c r="O211" s="221"/>
      <c r="P211" s="220"/>
      <c r="AF211" s="199"/>
      <c r="AG211" s="199"/>
      <c r="AH211" s="199"/>
      <c r="AI211" s="279"/>
      <c r="AJ211" s="199"/>
      <c r="AK211" s="199"/>
      <c r="AL211" s="199"/>
      <c r="AM211" s="199"/>
      <c r="AN211" s="199"/>
      <c r="AO211" s="199"/>
      <c r="AP211" s="199"/>
      <c r="AQ211" s="199"/>
      <c r="AR211" s="199"/>
      <c r="AS211" s="199"/>
      <c r="AT211" s="199"/>
      <c r="AU211" s="199"/>
      <c r="AV211" s="199"/>
      <c r="AW211" s="199"/>
      <c r="AX211" s="199"/>
      <c r="AY211" s="199"/>
      <c r="AZ211" s="199"/>
      <c r="BA211" s="199"/>
      <c r="BB211" s="199"/>
      <c r="BF211" s="199"/>
      <c r="BG211" s="199"/>
      <c r="BI211" s="279"/>
      <c r="BJ211" s="279"/>
      <c r="BL211" s="199"/>
      <c r="BX211" s="172">
        <v>173</v>
      </c>
    </row>
    <row r="212" spans="1:76" s="171" customFormat="1" ht="23.25" customHeight="1">
      <c r="A212" s="199"/>
      <c r="F212" s="199"/>
      <c r="G212" s="198"/>
      <c r="H212" s="198"/>
      <c r="I212" s="198"/>
      <c r="J212" s="199"/>
      <c r="K212" s="199"/>
      <c r="L212" s="199"/>
      <c r="M212" s="220"/>
      <c r="N212" s="221"/>
      <c r="O212" s="221"/>
      <c r="P212" s="220"/>
      <c r="AF212" s="199"/>
      <c r="AG212" s="199"/>
      <c r="AH212" s="199"/>
      <c r="AI212" s="279"/>
      <c r="AJ212" s="199"/>
      <c r="AK212" s="199"/>
      <c r="AL212" s="199"/>
      <c r="AM212" s="199"/>
      <c r="AN212" s="199"/>
      <c r="AO212" s="199"/>
      <c r="AP212" s="199"/>
      <c r="AQ212" s="199"/>
      <c r="AR212" s="199"/>
      <c r="AS212" s="199"/>
      <c r="AT212" s="199"/>
      <c r="AU212" s="199"/>
      <c r="AV212" s="199"/>
      <c r="AW212" s="199"/>
      <c r="AX212" s="199"/>
      <c r="AY212" s="199"/>
      <c r="AZ212" s="199"/>
      <c r="BA212" s="199"/>
      <c r="BB212" s="199"/>
      <c r="BF212" s="199"/>
      <c r="BG212" s="199"/>
      <c r="BI212" s="279"/>
      <c r="BJ212" s="279"/>
      <c r="BL212" s="199"/>
      <c r="BX212" s="172">
        <v>174</v>
      </c>
    </row>
    <row r="213" spans="1:76" s="171" customFormat="1" ht="23.25" customHeight="1">
      <c r="A213" s="199"/>
      <c r="F213" s="199"/>
      <c r="G213" s="198"/>
      <c r="H213" s="198"/>
      <c r="I213" s="198"/>
      <c r="J213" s="199"/>
      <c r="K213" s="199"/>
      <c r="L213" s="199"/>
      <c r="M213" s="220"/>
      <c r="N213" s="221"/>
      <c r="O213" s="221"/>
      <c r="P213" s="220"/>
      <c r="AF213" s="199"/>
      <c r="AG213" s="199"/>
      <c r="AH213" s="199"/>
      <c r="AI213" s="279"/>
      <c r="AJ213" s="199"/>
      <c r="AK213" s="199"/>
      <c r="AL213" s="199"/>
      <c r="AM213" s="199"/>
      <c r="AN213" s="199"/>
      <c r="AO213" s="199"/>
      <c r="AP213" s="199"/>
      <c r="AQ213" s="199"/>
      <c r="AR213" s="199"/>
      <c r="AS213" s="199"/>
      <c r="AT213" s="199"/>
      <c r="AU213" s="199"/>
      <c r="AV213" s="199"/>
      <c r="AW213" s="199"/>
      <c r="AX213" s="199"/>
      <c r="AY213" s="199"/>
      <c r="AZ213" s="199"/>
      <c r="BA213" s="199"/>
      <c r="BB213" s="199"/>
      <c r="BF213" s="199"/>
      <c r="BG213" s="199"/>
      <c r="BI213" s="279"/>
      <c r="BJ213" s="279"/>
      <c r="BL213" s="199"/>
      <c r="BX213" s="172">
        <v>175</v>
      </c>
    </row>
    <row r="214" spans="1:76" s="171" customFormat="1" ht="23.25" customHeight="1">
      <c r="A214" s="199"/>
      <c r="F214" s="199"/>
      <c r="G214" s="198"/>
      <c r="H214" s="198"/>
      <c r="I214" s="198"/>
      <c r="J214" s="199"/>
      <c r="K214" s="199"/>
      <c r="L214" s="199"/>
      <c r="M214" s="220"/>
      <c r="N214" s="221"/>
      <c r="O214" s="221"/>
      <c r="P214" s="220"/>
      <c r="AF214" s="199"/>
      <c r="AG214" s="199"/>
      <c r="AH214" s="199"/>
      <c r="AI214" s="279"/>
      <c r="AJ214" s="199"/>
      <c r="AK214" s="199"/>
      <c r="AL214" s="199"/>
      <c r="AM214" s="199"/>
      <c r="AN214" s="199"/>
      <c r="AO214" s="199"/>
      <c r="AP214" s="199"/>
      <c r="AQ214" s="199"/>
      <c r="AR214" s="199"/>
      <c r="AS214" s="199"/>
      <c r="AT214" s="199"/>
      <c r="AU214" s="199"/>
      <c r="AV214" s="199"/>
      <c r="AW214" s="199"/>
      <c r="AX214" s="199"/>
      <c r="AY214" s="199"/>
      <c r="AZ214" s="199"/>
      <c r="BA214" s="199"/>
      <c r="BB214" s="199"/>
      <c r="BF214" s="199"/>
      <c r="BG214" s="199"/>
      <c r="BI214" s="279"/>
      <c r="BJ214" s="279"/>
      <c r="BL214" s="199"/>
      <c r="BX214" s="172">
        <v>176</v>
      </c>
    </row>
    <row r="215" spans="1:76" s="171" customFormat="1" ht="23.25" customHeight="1">
      <c r="A215" s="199"/>
      <c r="F215" s="199"/>
      <c r="G215" s="198"/>
      <c r="H215" s="198"/>
      <c r="I215" s="198"/>
      <c r="J215" s="199"/>
      <c r="K215" s="199"/>
      <c r="L215" s="199"/>
      <c r="M215" s="220"/>
      <c r="N215" s="221"/>
      <c r="O215" s="221"/>
      <c r="P215" s="220"/>
      <c r="AF215" s="199"/>
      <c r="AG215" s="199"/>
      <c r="AH215" s="199"/>
      <c r="AI215" s="279"/>
      <c r="AJ215" s="199"/>
      <c r="AK215" s="199"/>
      <c r="AL215" s="199"/>
      <c r="AM215" s="199"/>
      <c r="AN215" s="199"/>
      <c r="AO215" s="199"/>
      <c r="AP215" s="199"/>
      <c r="AQ215" s="199"/>
      <c r="AR215" s="199"/>
      <c r="AS215" s="199"/>
      <c r="AT215" s="199"/>
      <c r="AU215" s="199"/>
      <c r="AV215" s="199"/>
      <c r="AW215" s="199"/>
      <c r="AX215" s="199"/>
      <c r="AY215" s="199"/>
      <c r="AZ215" s="199"/>
      <c r="BA215" s="199"/>
      <c r="BB215" s="199"/>
      <c r="BF215" s="199"/>
      <c r="BG215" s="199"/>
      <c r="BI215" s="279"/>
      <c r="BJ215" s="279"/>
      <c r="BL215" s="199"/>
      <c r="BX215" s="172">
        <v>177</v>
      </c>
    </row>
    <row r="216" spans="1:76" s="171" customFormat="1" ht="23.25" customHeight="1">
      <c r="A216" s="199"/>
      <c r="F216" s="199"/>
      <c r="G216" s="198"/>
      <c r="H216" s="198"/>
      <c r="I216" s="198"/>
      <c r="J216" s="199"/>
      <c r="K216" s="199"/>
      <c r="L216" s="199"/>
      <c r="M216" s="220"/>
      <c r="N216" s="221"/>
      <c r="O216" s="221"/>
      <c r="P216" s="220"/>
      <c r="AF216" s="199"/>
      <c r="AG216" s="199"/>
      <c r="AH216" s="199"/>
      <c r="AI216" s="279"/>
      <c r="AJ216" s="199"/>
      <c r="AK216" s="199"/>
      <c r="AL216" s="199"/>
      <c r="AM216" s="199"/>
      <c r="AN216" s="199"/>
      <c r="AO216" s="199"/>
      <c r="AP216" s="199"/>
      <c r="AQ216" s="199"/>
      <c r="AR216" s="199"/>
      <c r="AS216" s="199"/>
      <c r="AT216" s="199"/>
      <c r="AU216" s="199"/>
      <c r="AV216" s="199"/>
      <c r="AW216" s="199"/>
      <c r="AX216" s="199"/>
      <c r="AY216" s="199"/>
      <c r="AZ216" s="199"/>
      <c r="BA216" s="199"/>
      <c r="BB216" s="199"/>
      <c r="BF216" s="199"/>
      <c r="BG216" s="199"/>
      <c r="BI216" s="279"/>
      <c r="BJ216" s="279"/>
      <c r="BL216" s="199"/>
      <c r="BX216" s="172">
        <v>178</v>
      </c>
    </row>
    <row r="217" spans="1:76" s="171" customFormat="1" ht="23.25" customHeight="1">
      <c r="A217" s="199"/>
      <c r="F217" s="199"/>
      <c r="G217" s="198"/>
      <c r="H217" s="198"/>
      <c r="I217" s="198"/>
      <c r="J217" s="199"/>
      <c r="K217" s="199"/>
      <c r="L217" s="199"/>
      <c r="M217" s="220"/>
      <c r="N217" s="221"/>
      <c r="O217" s="221"/>
      <c r="P217" s="220"/>
      <c r="AF217" s="199"/>
      <c r="AG217" s="199"/>
      <c r="AH217" s="199"/>
      <c r="AI217" s="279"/>
      <c r="AJ217" s="199"/>
      <c r="AK217" s="199"/>
      <c r="AL217" s="199"/>
      <c r="AM217" s="199"/>
      <c r="AN217" s="199"/>
      <c r="AO217" s="199"/>
      <c r="AP217" s="199"/>
      <c r="AQ217" s="199"/>
      <c r="AR217" s="199"/>
      <c r="AS217" s="199"/>
      <c r="AT217" s="199"/>
      <c r="AU217" s="199"/>
      <c r="AV217" s="199"/>
      <c r="AW217" s="199"/>
      <c r="AX217" s="199"/>
      <c r="AY217" s="199"/>
      <c r="AZ217" s="199"/>
      <c r="BA217" s="199"/>
      <c r="BB217" s="199"/>
      <c r="BF217" s="199"/>
      <c r="BG217" s="199"/>
      <c r="BI217" s="279"/>
      <c r="BJ217" s="279"/>
      <c r="BL217" s="199"/>
      <c r="BX217" s="172">
        <v>179</v>
      </c>
    </row>
    <row r="218" spans="1:76" s="171" customFormat="1" ht="23.25" customHeight="1">
      <c r="A218" s="199"/>
      <c r="F218" s="199"/>
      <c r="G218" s="198"/>
      <c r="H218" s="198"/>
      <c r="I218" s="198"/>
      <c r="J218" s="199"/>
      <c r="K218" s="199"/>
      <c r="L218" s="199"/>
      <c r="M218" s="220"/>
      <c r="N218" s="221"/>
      <c r="O218" s="221"/>
      <c r="P218" s="220"/>
      <c r="AF218" s="199"/>
      <c r="AG218" s="199"/>
      <c r="AH218" s="199"/>
      <c r="AI218" s="279"/>
      <c r="AJ218" s="199"/>
      <c r="AK218" s="199"/>
      <c r="AL218" s="199"/>
      <c r="AM218" s="199"/>
      <c r="AN218" s="199"/>
      <c r="AO218" s="199"/>
      <c r="AP218" s="199"/>
      <c r="AQ218" s="199"/>
      <c r="AR218" s="199"/>
      <c r="AS218" s="199"/>
      <c r="AT218" s="199"/>
      <c r="AU218" s="199"/>
      <c r="AV218" s="199"/>
      <c r="AW218" s="199"/>
      <c r="AX218" s="199"/>
      <c r="AY218" s="199"/>
      <c r="AZ218" s="199"/>
      <c r="BA218" s="199"/>
      <c r="BB218" s="199"/>
      <c r="BF218" s="199"/>
      <c r="BG218" s="199"/>
      <c r="BI218" s="279"/>
      <c r="BJ218" s="279"/>
      <c r="BL218" s="199"/>
      <c r="BX218" s="172">
        <v>180</v>
      </c>
    </row>
    <row r="219" spans="1:76" s="171" customFormat="1" ht="23.25" customHeight="1">
      <c r="A219" s="199"/>
      <c r="F219" s="199"/>
      <c r="G219" s="198"/>
      <c r="H219" s="198"/>
      <c r="I219" s="198"/>
      <c r="J219" s="199"/>
      <c r="K219" s="199"/>
      <c r="L219" s="199"/>
      <c r="M219" s="220"/>
      <c r="N219" s="221"/>
      <c r="O219" s="221"/>
      <c r="P219" s="220"/>
      <c r="AF219" s="199"/>
      <c r="AG219" s="199"/>
      <c r="AH219" s="199"/>
      <c r="AI219" s="279"/>
      <c r="AJ219" s="199"/>
      <c r="AK219" s="199"/>
      <c r="AL219" s="199"/>
      <c r="AM219" s="199"/>
      <c r="AN219" s="199"/>
      <c r="AO219" s="199"/>
      <c r="AP219" s="199"/>
      <c r="AQ219" s="199"/>
      <c r="AR219" s="199"/>
      <c r="AS219" s="199"/>
      <c r="AT219" s="199"/>
      <c r="AU219" s="199"/>
      <c r="AV219" s="199"/>
      <c r="AW219" s="199"/>
      <c r="AX219" s="199"/>
      <c r="AY219" s="199"/>
      <c r="AZ219" s="199"/>
      <c r="BA219" s="199"/>
      <c r="BB219" s="199"/>
      <c r="BF219" s="199"/>
      <c r="BG219" s="199"/>
      <c r="BI219" s="279"/>
      <c r="BJ219" s="279"/>
      <c r="BL219" s="199"/>
      <c r="BX219" s="172">
        <v>181</v>
      </c>
    </row>
    <row r="220" spans="1:76" s="171" customFormat="1" ht="23.25" customHeight="1">
      <c r="A220" s="199"/>
      <c r="F220" s="199"/>
      <c r="G220" s="198"/>
      <c r="H220" s="198"/>
      <c r="I220" s="198"/>
      <c r="J220" s="199"/>
      <c r="K220" s="199"/>
      <c r="L220" s="199"/>
      <c r="M220" s="220"/>
      <c r="N220" s="221"/>
      <c r="O220" s="221"/>
      <c r="P220" s="220"/>
      <c r="AF220" s="199"/>
      <c r="AG220" s="199"/>
      <c r="AH220" s="199"/>
      <c r="AI220" s="279"/>
      <c r="AJ220" s="199"/>
      <c r="AK220" s="199"/>
      <c r="AL220" s="199"/>
      <c r="AM220" s="199"/>
      <c r="AN220" s="199"/>
      <c r="AO220" s="199"/>
      <c r="AP220" s="199"/>
      <c r="AQ220" s="199"/>
      <c r="AR220" s="199"/>
      <c r="AS220" s="199"/>
      <c r="AT220" s="199"/>
      <c r="AU220" s="199"/>
      <c r="AV220" s="199"/>
      <c r="AW220" s="199"/>
      <c r="AX220" s="199"/>
      <c r="AY220" s="199"/>
      <c r="AZ220" s="199"/>
      <c r="BA220" s="199"/>
      <c r="BB220" s="199"/>
      <c r="BF220" s="199"/>
      <c r="BG220" s="199"/>
      <c r="BI220" s="279"/>
      <c r="BJ220" s="279"/>
      <c r="BL220" s="199"/>
      <c r="BX220" s="172">
        <v>182</v>
      </c>
    </row>
    <row r="221" spans="1:76" s="171" customFormat="1" ht="23.25" customHeight="1">
      <c r="A221" s="199"/>
      <c r="F221" s="199"/>
      <c r="G221" s="198"/>
      <c r="H221" s="198"/>
      <c r="I221" s="198"/>
      <c r="J221" s="199"/>
      <c r="K221" s="199"/>
      <c r="L221" s="199"/>
      <c r="M221" s="220"/>
      <c r="N221" s="221"/>
      <c r="O221" s="221"/>
      <c r="P221" s="220"/>
      <c r="AF221" s="199"/>
      <c r="AG221" s="199"/>
      <c r="AH221" s="199"/>
      <c r="AI221" s="279"/>
      <c r="AJ221" s="199"/>
      <c r="AK221" s="199"/>
      <c r="AL221" s="199"/>
      <c r="AM221" s="199"/>
      <c r="AN221" s="199"/>
      <c r="AO221" s="199"/>
      <c r="AP221" s="199"/>
      <c r="AQ221" s="199"/>
      <c r="AR221" s="199"/>
      <c r="AS221" s="199"/>
      <c r="AT221" s="199"/>
      <c r="AU221" s="199"/>
      <c r="AV221" s="199"/>
      <c r="AW221" s="199"/>
      <c r="AX221" s="199"/>
      <c r="AY221" s="199"/>
      <c r="AZ221" s="199"/>
      <c r="BA221" s="199"/>
      <c r="BB221" s="199"/>
      <c r="BF221" s="199"/>
      <c r="BG221" s="199"/>
      <c r="BI221" s="279"/>
      <c r="BJ221" s="279"/>
      <c r="BL221" s="199"/>
      <c r="BX221" s="172">
        <v>183</v>
      </c>
    </row>
    <row r="222" spans="1:76" s="171" customFormat="1" ht="23.25" customHeight="1">
      <c r="A222" s="199"/>
      <c r="F222" s="199"/>
      <c r="G222" s="198"/>
      <c r="H222" s="198"/>
      <c r="I222" s="198"/>
      <c r="J222" s="199"/>
      <c r="K222" s="199"/>
      <c r="L222" s="199"/>
      <c r="M222" s="220"/>
      <c r="N222" s="221"/>
      <c r="O222" s="221"/>
      <c r="P222" s="220"/>
      <c r="AF222" s="199"/>
      <c r="AG222" s="199"/>
      <c r="AH222" s="199"/>
      <c r="AI222" s="279"/>
      <c r="AJ222" s="199"/>
      <c r="AK222" s="199"/>
      <c r="AL222" s="199"/>
      <c r="AM222" s="199"/>
      <c r="AN222" s="199"/>
      <c r="AO222" s="199"/>
      <c r="AP222" s="199"/>
      <c r="AQ222" s="199"/>
      <c r="AR222" s="199"/>
      <c r="AS222" s="199"/>
      <c r="AT222" s="199"/>
      <c r="AU222" s="199"/>
      <c r="AV222" s="199"/>
      <c r="AW222" s="199"/>
      <c r="AX222" s="199"/>
      <c r="AY222" s="199"/>
      <c r="AZ222" s="199"/>
      <c r="BA222" s="199"/>
      <c r="BB222" s="199"/>
      <c r="BF222" s="199"/>
      <c r="BG222" s="199"/>
      <c r="BI222" s="279"/>
      <c r="BJ222" s="279"/>
      <c r="BL222" s="199"/>
      <c r="BX222" s="172">
        <v>184</v>
      </c>
    </row>
    <row r="223" spans="1:76" s="171" customFormat="1" ht="23.25" customHeight="1">
      <c r="A223" s="199"/>
      <c r="F223" s="199"/>
      <c r="G223" s="198"/>
      <c r="H223" s="198"/>
      <c r="I223" s="198"/>
      <c r="J223" s="199"/>
      <c r="K223" s="199"/>
      <c r="L223" s="199"/>
      <c r="M223" s="220"/>
      <c r="N223" s="221"/>
      <c r="O223" s="221"/>
      <c r="P223" s="220"/>
      <c r="AF223" s="199"/>
      <c r="AG223" s="199"/>
      <c r="AH223" s="199"/>
      <c r="AI223" s="279"/>
      <c r="AJ223" s="199"/>
      <c r="AK223" s="199"/>
      <c r="AL223" s="199"/>
      <c r="AM223" s="199"/>
      <c r="AN223" s="199"/>
      <c r="AO223" s="199"/>
      <c r="AP223" s="199"/>
      <c r="AQ223" s="199"/>
      <c r="AR223" s="199"/>
      <c r="AS223" s="199"/>
      <c r="AT223" s="199"/>
      <c r="AU223" s="199"/>
      <c r="AV223" s="199"/>
      <c r="AW223" s="199"/>
      <c r="AX223" s="199"/>
      <c r="AY223" s="199"/>
      <c r="AZ223" s="199"/>
      <c r="BA223" s="199"/>
      <c r="BB223" s="199"/>
      <c r="BF223" s="199"/>
      <c r="BG223" s="199"/>
      <c r="BI223" s="279"/>
      <c r="BJ223" s="279"/>
      <c r="BL223" s="199"/>
      <c r="BX223" s="172">
        <v>185</v>
      </c>
    </row>
    <row r="224" spans="1:76" s="171" customFormat="1" ht="23.25" customHeight="1">
      <c r="A224" s="199"/>
      <c r="F224" s="199"/>
      <c r="G224" s="198"/>
      <c r="H224" s="198"/>
      <c r="I224" s="198"/>
      <c r="J224" s="199"/>
      <c r="K224" s="199"/>
      <c r="L224" s="199"/>
      <c r="M224" s="220"/>
      <c r="N224" s="221"/>
      <c r="O224" s="221"/>
      <c r="P224" s="220"/>
      <c r="AF224" s="199"/>
      <c r="AG224" s="199"/>
      <c r="AH224" s="199"/>
      <c r="AI224" s="279"/>
      <c r="AJ224" s="199"/>
      <c r="AK224" s="199"/>
      <c r="AL224" s="199"/>
      <c r="AM224" s="199"/>
      <c r="AN224" s="199"/>
      <c r="AO224" s="199"/>
      <c r="AP224" s="199"/>
      <c r="AQ224" s="199"/>
      <c r="AR224" s="199"/>
      <c r="AS224" s="199"/>
      <c r="AT224" s="199"/>
      <c r="AU224" s="199"/>
      <c r="AV224" s="199"/>
      <c r="AW224" s="199"/>
      <c r="AX224" s="199"/>
      <c r="AY224" s="199"/>
      <c r="AZ224" s="199"/>
      <c r="BA224" s="199"/>
      <c r="BB224" s="199"/>
      <c r="BF224" s="199"/>
      <c r="BG224" s="199"/>
      <c r="BI224" s="279"/>
      <c r="BJ224" s="279"/>
      <c r="BL224" s="199"/>
      <c r="BX224" s="172">
        <v>186</v>
      </c>
    </row>
    <row r="225" spans="1:76" s="171" customFormat="1" ht="23.25" customHeight="1">
      <c r="A225" s="199"/>
      <c r="F225" s="199"/>
      <c r="G225" s="198"/>
      <c r="H225" s="198"/>
      <c r="I225" s="198"/>
      <c r="J225" s="199"/>
      <c r="K225" s="199"/>
      <c r="L225" s="199"/>
      <c r="M225" s="220"/>
      <c r="N225" s="221"/>
      <c r="O225" s="221"/>
      <c r="P225" s="220"/>
      <c r="AF225" s="199"/>
      <c r="AG225" s="199"/>
      <c r="AH225" s="199"/>
      <c r="AI225" s="279"/>
      <c r="AJ225" s="199"/>
      <c r="AK225" s="199"/>
      <c r="AL225" s="199"/>
      <c r="AM225" s="199"/>
      <c r="AN225" s="199"/>
      <c r="AO225" s="199"/>
      <c r="AP225" s="199"/>
      <c r="AQ225" s="199"/>
      <c r="AR225" s="199"/>
      <c r="AS225" s="199"/>
      <c r="AT225" s="199"/>
      <c r="AU225" s="199"/>
      <c r="AV225" s="199"/>
      <c r="AW225" s="199"/>
      <c r="AX225" s="199"/>
      <c r="AY225" s="199"/>
      <c r="AZ225" s="199"/>
      <c r="BA225" s="199"/>
      <c r="BB225" s="199"/>
      <c r="BF225" s="199"/>
      <c r="BG225" s="199"/>
      <c r="BI225" s="279"/>
      <c r="BJ225" s="279"/>
      <c r="BL225" s="199"/>
      <c r="BX225" s="172">
        <v>187</v>
      </c>
    </row>
    <row r="226" spans="1:76" s="171" customFormat="1" ht="23.25" customHeight="1">
      <c r="A226" s="199"/>
      <c r="F226" s="199"/>
      <c r="G226" s="198"/>
      <c r="H226" s="198"/>
      <c r="I226" s="198"/>
      <c r="J226" s="199"/>
      <c r="K226" s="199"/>
      <c r="L226" s="199"/>
      <c r="M226" s="220"/>
      <c r="N226" s="221"/>
      <c r="O226" s="221"/>
      <c r="P226" s="220"/>
      <c r="AF226" s="199"/>
      <c r="AG226" s="199"/>
      <c r="AH226" s="199"/>
      <c r="AI226" s="279"/>
      <c r="AJ226" s="199"/>
      <c r="AK226" s="199"/>
      <c r="AL226" s="199"/>
      <c r="AM226" s="199"/>
      <c r="AN226" s="199"/>
      <c r="AO226" s="199"/>
      <c r="AP226" s="199"/>
      <c r="AQ226" s="199"/>
      <c r="AR226" s="199"/>
      <c r="AS226" s="199"/>
      <c r="AT226" s="199"/>
      <c r="AU226" s="199"/>
      <c r="AV226" s="199"/>
      <c r="AW226" s="199"/>
      <c r="AX226" s="199"/>
      <c r="AY226" s="199"/>
      <c r="AZ226" s="199"/>
      <c r="BA226" s="199"/>
      <c r="BB226" s="199"/>
      <c r="BF226" s="199"/>
      <c r="BG226" s="199"/>
      <c r="BI226" s="279"/>
      <c r="BJ226" s="279"/>
      <c r="BL226" s="199"/>
      <c r="BX226" s="172">
        <v>188</v>
      </c>
    </row>
    <row r="227" spans="1:76" s="171" customFormat="1" ht="23.25" customHeight="1">
      <c r="A227" s="199"/>
      <c r="F227" s="199"/>
      <c r="G227" s="198"/>
      <c r="H227" s="198"/>
      <c r="I227" s="198"/>
      <c r="J227" s="199"/>
      <c r="K227" s="199"/>
      <c r="L227" s="199"/>
      <c r="M227" s="220"/>
      <c r="N227" s="221"/>
      <c r="O227" s="221"/>
      <c r="P227" s="220"/>
      <c r="AF227" s="199"/>
      <c r="AG227" s="199"/>
      <c r="AH227" s="199"/>
      <c r="AI227" s="279"/>
      <c r="AJ227" s="199"/>
      <c r="AK227" s="199"/>
      <c r="AL227" s="199"/>
      <c r="AM227" s="199"/>
      <c r="AN227" s="199"/>
      <c r="AO227" s="199"/>
      <c r="AP227" s="199"/>
      <c r="AQ227" s="199"/>
      <c r="AR227" s="199"/>
      <c r="AS227" s="199"/>
      <c r="AT227" s="199"/>
      <c r="AU227" s="199"/>
      <c r="AV227" s="199"/>
      <c r="AW227" s="199"/>
      <c r="AX227" s="199"/>
      <c r="AY227" s="199"/>
      <c r="AZ227" s="199"/>
      <c r="BA227" s="199"/>
      <c r="BB227" s="199"/>
      <c r="BF227" s="199"/>
      <c r="BG227" s="199"/>
      <c r="BI227" s="279"/>
      <c r="BJ227" s="279"/>
      <c r="BL227" s="199"/>
      <c r="BX227" s="172">
        <v>189</v>
      </c>
    </row>
    <row r="228" spans="1:76" s="171" customFormat="1" ht="23.25" customHeight="1">
      <c r="A228" s="199"/>
      <c r="F228" s="199"/>
      <c r="G228" s="198"/>
      <c r="H228" s="198"/>
      <c r="I228" s="198"/>
      <c r="J228" s="199"/>
      <c r="K228" s="199"/>
      <c r="L228" s="199"/>
      <c r="M228" s="220"/>
      <c r="N228" s="221"/>
      <c r="O228" s="221"/>
      <c r="P228" s="220"/>
      <c r="AF228" s="199"/>
      <c r="AG228" s="199"/>
      <c r="AH228" s="199"/>
      <c r="AI228" s="279"/>
      <c r="AJ228" s="199"/>
      <c r="AK228" s="199"/>
      <c r="AL228" s="199"/>
      <c r="AM228" s="199"/>
      <c r="AN228" s="199"/>
      <c r="AO228" s="199"/>
      <c r="AP228" s="199"/>
      <c r="AQ228" s="199"/>
      <c r="AR228" s="199"/>
      <c r="AS228" s="199"/>
      <c r="AT228" s="199"/>
      <c r="AU228" s="199"/>
      <c r="AV228" s="199"/>
      <c r="AW228" s="199"/>
      <c r="AX228" s="199"/>
      <c r="AY228" s="199"/>
      <c r="AZ228" s="199"/>
      <c r="BA228" s="199"/>
      <c r="BB228" s="199"/>
      <c r="BF228" s="199"/>
      <c r="BG228" s="199"/>
      <c r="BI228" s="279"/>
      <c r="BJ228" s="279"/>
      <c r="BL228" s="199"/>
      <c r="BX228" s="172">
        <v>190</v>
      </c>
    </row>
    <row r="229" spans="1:76" s="171" customFormat="1" ht="23.25" customHeight="1">
      <c r="A229" s="199"/>
      <c r="F229" s="199"/>
      <c r="G229" s="198"/>
      <c r="H229" s="198"/>
      <c r="I229" s="198"/>
      <c r="J229" s="199"/>
      <c r="K229" s="199"/>
      <c r="L229" s="199"/>
      <c r="M229" s="220"/>
      <c r="N229" s="221"/>
      <c r="O229" s="221"/>
      <c r="P229" s="220"/>
      <c r="AF229" s="199"/>
      <c r="AG229" s="199"/>
      <c r="AH229" s="199"/>
      <c r="AI229" s="279"/>
      <c r="AJ229" s="199"/>
      <c r="AK229" s="199"/>
      <c r="AL229" s="199"/>
      <c r="AM229" s="199"/>
      <c r="AN229" s="199"/>
      <c r="AO229" s="199"/>
      <c r="AP229" s="199"/>
      <c r="AQ229" s="199"/>
      <c r="AR229" s="199"/>
      <c r="AS229" s="199"/>
      <c r="AT229" s="199"/>
      <c r="AU229" s="199"/>
      <c r="AV229" s="199"/>
      <c r="AW229" s="199"/>
      <c r="AX229" s="199"/>
      <c r="AY229" s="199"/>
      <c r="AZ229" s="199"/>
      <c r="BA229" s="199"/>
      <c r="BB229" s="199"/>
      <c r="BF229" s="199"/>
      <c r="BG229" s="199"/>
      <c r="BI229" s="279"/>
      <c r="BJ229" s="279"/>
      <c r="BL229" s="199"/>
      <c r="BX229" s="172">
        <v>191</v>
      </c>
    </row>
    <row r="230" spans="1:76" s="171" customFormat="1" ht="23.25" customHeight="1">
      <c r="A230" s="199"/>
      <c r="F230" s="199"/>
      <c r="G230" s="198"/>
      <c r="H230" s="198"/>
      <c r="I230" s="198"/>
      <c r="J230" s="199"/>
      <c r="K230" s="199"/>
      <c r="L230" s="199"/>
      <c r="M230" s="220"/>
      <c r="N230" s="221"/>
      <c r="O230" s="221"/>
      <c r="P230" s="220"/>
      <c r="AF230" s="199"/>
      <c r="AG230" s="199"/>
      <c r="AH230" s="199"/>
      <c r="AI230" s="279"/>
      <c r="AJ230" s="199"/>
      <c r="AK230" s="199"/>
      <c r="AL230" s="199"/>
      <c r="AM230" s="199"/>
      <c r="AN230" s="199"/>
      <c r="AO230" s="199"/>
      <c r="AP230" s="199"/>
      <c r="AQ230" s="199"/>
      <c r="AR230" s="199"/>
      <c r="AS230" s="199"/>
      <c r="AT230" s="199"/>
      <c r="AU230" s="199"/>
      <c r="AV230" s="199"/>
      <c r="AW230" s="199"/>
      <c r="AX230" s="199"/>
      <c r="AY230" s="199"/>
      <c r="AZ230" s="199"/>
      <c r="BA230" s="199"/>
      <c r="BB230" s="199"/>
      <c r="BF230" s="199"/>
      <c r="BG230" s="199"/>
      <c r="BI230" s="279"/>
      <c r="BJ230" s="279"/>
      <c r="BL230" s="199"/>
      <c r="BX230" s="172">
        <v>192</v>
      </c>
    </row>
    <row r="231" spans="1:76" s="171" customFormat="1" ht="23.25" customHeight="1">
      <c r="A231" s="199"/>
      <c r="F231" s="199"/>
      <c r="G231" s="198"/>
      <c r="H231" s="198"/>
      <c r="I231" s="198"/>
      <c r="J231" s="199"/>
      <c r="K231" s="199"/>
      <c r="L231" s="199"/>
      <c r="M231" s="220"/>
      <c r="N231" s="221"/>
      <c r="O231" s="221"/>
      <c r="P231" s="220"/>
      <c r="AF231" s="199"/>
      <c r="AG231" s="199"/>
      <c r="AH231" s="199"/>
      <c r="AI231" s="279"/>
      <c r="AJ231" s="199"/>
      <c r="AK231" s="199"/>
      <c r="AL231" s="199"/>
      <c r="AM231" s="199"/>
      <c r="AN231" s="199"/>
      <c r="AO231" s="199"/>
      <c r="AP231" s="199"/>
      <c r="AQ231" s="199"/>
      <c r="AR231" s="199"/>
      <c r="AS231" s="199"/>
      <c r="AT231" s="199"/>
      <c r="AU231" s="199"/>
      <c r="AV231" s="199"/>
      <c r="AW231" s="199"/>
      <c r="AX231" s="199"/>
      <c r="AY231" s="199"/>
      <c r="AZ231" s="199"/>
      <c r="BA231" s="199"/>
      <c r="BB231" s="199"/>
      <c r="BF231" s="199"/>
      <c r="BG231" s="199"/>
      <c r="BI231" s="279"/>
      <c r="BJ231" s="279"/>
      <c r="BL231" s="199"/>
      <c r="BX231" s="172">
        <v>193</v>
      </c>
    </row>
    <row r="232" spans="1:76" s="171" customFormat="1" ht="23.25" customHeight="1">
      <c r="A232" s="199"/>
      <c r="F232" s="199"/>
      <c r="G232" s="198"/>
      <c r="H232" s="198"/>
      <c r="I232" s="198"/>
      <c r="J232" s="199"/>
      <c r="K232" s="199"/>
      <c r="L232" s="199"/>
      <c r="M232" s="220"/>
      <c r="N232" s="221"/>
      <c r="O232" s="221"/>
      <c r="P232" s="220"/>
      <c r="AF232" s="199"/>
      <c r="AG232" s="199"/>
      <c r="AH232" s="199"/>
      <c r="AI232" s="279"/>
      <c r="AJ232" s="199"/>
      <c r="AK232" s="199"/>
      <c r="AL232" s="199"/>
      <c r="AM232" s="199"/>
      <c r="AN232" s="199"/>
      <c r="AO232" s="199"/>
      <c r="AP232" s="199"/>
      <c r="AQ232" s="199"/>
      <c r="AR232" s="199"/>
      <c r="AS232" s="199"/>
      <c r="AT232" s="199"/>
      <c r="AU232" s="199"/>
      <c r="AV232" s="199"/>
      <c r="AW232" s="199"/>
      <c r="AX232" s="199"/>
      <c r="AY232" s="199"/>
      <c r="AZ232" s="199"/>
      <c r="BA232" s="199"/>
      <c r="BB232" s="199"/>
      <c r="BF232" s="199"/>
      <c r="BG232" s="199"/>
      <c r="BI232" s="279"/>
      <c r="BJ232" s="279"/>
      <c r="BL232" s="199"/>
      <c r="BX232" s="172">
        <v>194</v>
      </c>
    </row>
    <row r="233" spans="1:76" s="171" customFormat="1" ht="23.25" customHeight="1">
      <c r="A233" s="199"/>
      <c r="F233" s="199"/>
      <c r="G233" s="198"/>
      <c r="H233" s="198"/>
      <c r="I233" s="198"/>
      <c r="J233" s="199"/>
      <c r="K233" s="199"/>
      <c r="L233" s="199"/>
      <c r="M233" s="220"/>
      <c r="N233" s="221"/>
      <c r="O233" s="221"/>
      <c r="P233" s="220"/>
      <c r="AF233" s="199"/>
      <c r="AG233" s="199"/>
      <c r="AH233" s="199"/>
      <c r="AI233" s="279"/>
      <c r="AJ233" s="199"/>
      <c r="AK233" s="199"/>
      <c r="AL233" s="199"/>
      <c r="AM233" s="199"/>
      <c r="AN233" s="199"/>
      <c r="AO233" s="199"/>
      <c r="AP233" s="199"/>
      <c r="AQ233" s="199"/>
      <c r="AR233" s="199"/>
      <c r="AS233" s="199"/>
      <c r="AT233" s="199"/>
      <c r="AU233" s="199"/>
      <c r="AV233" s="199"/>
      <c r="AW233" s="199"/>
      <c r="AX233" s="199"/>
      <c r="AY233" s="199"/>
      <c r="AZ233" s="199"/>
      <c r="BA233" s="199"/>
      <c r="BB233" s="199"/>
      <c r="BF233" s="199"/>
      <c r="BG233" s="199"/>
      <c r="BI233" s="279"/>
      <c r="BJ233" s="279"/>
      <c r="BL233" s="199"/>
      <c r="BX233" s="172">
        <v>195</v>
      </c>
    </row>
    <row r="234" spans="1:76" s="171" customFormat="1" ht="23.25" customHeight="1">
      <c r="A234" s="199"/>
      <c r="F234" s="199"/>
      <c r="G234" s="198"/>
      <c r="H234" s="198"/>
      <c r="I234" s="198"/>
      <c r="J234" s="199"/>
      <c r="K234" s="199"/>
      <c r="L234" s="199"/>
      <c r="M234" s="220"/>
      <c r="N234" s="221"/>
      <c r="O234" s="221"/>
      <c r="P234" s="220"/>
      <c r="AF234" s="199"/>
      <c r="AG234" s="199"/>
      <c r="AH234" s="199"/>
      <c r="AI234" s="279"/>
      <c r="AJ234" s="199"/>
      <c r="AK234" s="199"/>
      <c r="AL234" s="199"/>
      <c r="AM234" s="199"/>
      <c r="AN234" s="199"/>
      <c r="AO234" s="199"/>
      <c r="AP234" s="199"/>
      <c r="AQ234" s="199"/>
      <c r="AR234" s="199"/>
      <c r="AS234" s="199"/>
      <c r="AT234" s="199"/>
      <c r="AU234" s="199"/>
      <c r="AV234" s="199"/>
      <c r="AW234" s="199"/>
      <c r="AX234" s="199"/>
      <c r="AY234" s="199"/>
      <c r="AZ234" s="199"/>
      <c r="BA234" s="199"/>
      <c r="BB234" s="199"/>
      <c r="BF234" s="199"/>
      <c r="BG234" s="199"/>
      <c r="BI234" s="279"/>
      <c r="BJ234" s="279"/>
      <c r="BL234" s="199"/>
      <c r="BX234" s="172">
        <v>196</v>
      </c>
    </row>
    <row r="235" spans="1:76" s="171" customFormat="1" ht="23.25" customHeight="1">
      <c r="A235" s="199"/>
      <c r="F235" s="199"/>
      <c r="G235" s="198"/>
      <c r="H235" s="198"/>
      <c r="I235" s="198"/>
      <c r="J235" s="199"/>
      <c r="K235" s="199"/>
      <c r="L235" s="199"/>
      <c r="M235" s="220"/>
      <c r="N235" s="221"/>
      <c r="O235" s="221"/>
      <c r="P235" s="220"/>
      <c r="AF235" s="199"/>
      <c r="AG235" s="199"/>
      <c r="AH235" s="199"/>
      <c r="AI235" s="279"/>
      <c r="AJ235" s="199"/>
      <c r="AK235" s="199"/>
      <c r="AL235" s="199"/>
      <c r="AM235" s="199"/>
      <c r="AN235" s="199"/>
      <c r="AO235" s="199"/>
      <c r="AP235" s="199"/>
      <c r="AQ235" s="199"/>
      <c r="AR235" s="199"/>
      <c r="AS235" s="199"/>
      <c r="AT235" s="199"/>
      <c r="AU235" s="199"/>
      <c r="AV235" s="199"/>
      <c r="AW235" s="199"/>
      <c r="AX235" s="199"/>
      <c r="AY235" s="199"/>
      <c r="AZ235" s="199"/>
      <c r="BA235" s="199"/>
      <c r="BB235" s="199"/>
      <c r="BF235" s="199"/>
      <c r="BG235" s="199"/>
      <c r="BI235" s="279"/>
      <c r="BJ235" s="279"/>
      <c r="BL235" s="199"/>
      <c r="BX235" s="172">
        <v>197</v>
      </c>
    </row>
    <row r="236" spans="1:76" s="171" customFormat="1" ht="23.25" customHeight="1">
      <c r="A236" s="199"/>
      <c r="F236" s="199"/>
      <c r="G236" s="198"/>
      <c r="H236" s="198"/>
      <c r="I236" s="198"/>
      <c r="J236" s="199"/>
      <c r="K236" s="199"/>
      <c r="L236" s="199"/>
      <c r="M236" s="220"/>
      <c r="N236" s="221"/>
      <c r="O236" s="221"/>
      <c r="P236" s="220"/>
      <c r="AF236" s="199"/>
      <c r="AG236" s="199"/>
      <c r="AH236" s="199"/>
      <c r="AI236" s="279"/>
      <c r="AJ236" s="199"/>
      <c r="AK236" s="199"/>
      <c r="AL236" s="199"/>
      <c r="AM236" s="199"/>
      <c r="AN236" s="199"/>
      <c r="AO236" s="199"/>
      <c r="AP236" s="199"/>
      <c r="AQ236" s="199"/>
      <c r="AR236" s="199"/>
      <c r="AS236" s="199"/>
      <c r="AT236" s="199"/>
      <c r="AU236" s="199"/>
      <c r="AV236" s="199"/>
      <c r="AW236" s="199"/>
      <c r="AX236" s="199"/>
      <c r="AY236" s="199"/>
      <c r="AZ236" s="199"/>
      <c r="BA236" s="199"/>
      <c r="BB236" s="199"/>
      <c r="BF236" s="199"/>
      <c r="BG236" s="199"/>
      <c r="BI236" s="279"/>
      <c r="BJ236" s="279"/>
      <c r="BL236" s="199"/>
      <c r="BX236" s="172">
        <v>198</v>
      </c>
    </row>
    <row r="237" spans="1:76" s="171" customFormat="1" ht="23.25" customHeight="1">
      <c r="A237" s="199"/>
      <c r="F237" s="199"/>
      <c r="G237" s="198"/>
      <c r="H237" s="198"/>
      <c r="I237" s="198"/>
      <c r="J237" s="199"/>
      <c r="K237" s="199"/>
      <c r="L237" s="199"/>
      <c r="M237" s="220"/>
      <c r="N237" s="221"/>
      <c r="O237" s="221"/>
      <c r="P237" s="220"/>
      <c r="AF237" s="199"/>
      <c r="AG237" s="199"/>
      <c r="AH237" s="199"/>
      <c r="AI237" s="279"/>
      <c r="AJ237" s="199"/>
      <c r="AK237" s="199"/>
      <c r="AL237" s="199"/>
      <c r="AM237" s="199"/>
      <c r="AN237" s="199"/>
      <c r="AO237" s="199"/>
      <c r="AP237" s="199"/>
      <c r="AQ237" s="199"/>
      <c r="AR237" s="199"/>
      <c r="AS237" s="199"/>
      <c r="AT237" s="199"/>
      <c r="AU237" s="199"/>
      <c r="AV237" s="199"/>
      <c r="AW237" s="199"/>
      <c r="AX237" s="199"/>
      <c r="AY237" s="199"/>
      <c r="AZ237" s="199"/>
      <c r="BA237" s="199"/>
      <c r="BB237" s="199"/>
      <c r="BF237" s="199"/>
      <c r="BG237" s="199"/>
      <c r="BI237" s="279"/>
      <c r="BJ237" s="279"/>
      <c r="BL237" s="199"/>
      <c r="BX237" s="172">
        <v>199</v>
      </c>
    </row>
    <row r="238" spans="1:76" s="171" customFormat="1" ht="23.25" customHeight="1">
      <c r="A238" s="199"/>
      <c r="F238" s="199"/>
      <c r="G238" s="198"/>
      <c r="H238" s="198"/>
      <c r="I238" s="198"/>
      <c r="J238" s="199"/>
      <c r="K238" s="199"/>
      <c r="L238" s="199"/>
      <c r="M238" s="220"/>
      <c r="N238" s="221"/>
      <c r="O238" s="221"/>
      <c r="P238" s="220"/>
      <c r="AF238" s="199"/>
      <c r="AG238" s="199"/>
      <c r="AH238" s="199"/>
      <c r="AI238" s="279"/>
      <c r="AJ238" s="199"/>
      <c r="AK238" s="199"/>
      <c r="AL238" s="199"/>
      <c r="AM238" s="199"/>
      <c r="AN238" s="199"/>
      <c r="AO238" s="199"/>
      <c r="AP238" s="199"/>
      <c r="AQ238" s="199"/>
      <c r="AR238" s="199"/>
      <c r="AS238" s="199"/>
      <c r="AT238" s="199"/>
      <c r="AU238" s="199"/>
      <c r="AV238" s="199"/>
      <c r="AW238" s="199"/>
      <c r="AX238" s="199"/>
      <c r="AY238" s="199"/>
      <c r="AZ238" s="199"/>
      <c r="BA238" s="199"/>
      <c r="BB238" s="199"/>
      <c r="BF238" s="199"/>
      <c r="BG238" s="199"/>
      <c r="BI238" s="279"/>
      <c r="BJ238" s="279"/>
      <c r="BL238" s="199"/>
      <c r="BX238" s="172">
        <v>200</v>
      </c>
    </row>
    <row r="239" spans="1:76" s="171" customFormat="1" ht="23.25" customHeight="1">
      <c r="A239" s="199"/>
      <c r="F239" s="199"/>
      <c r="G239" s="198"/>
      <c r="H239" s="198"/>
      <c r="I239" s="198"/>
      <c r="J239" s="199"/>
      <c r="K239" s="199"/>
      <c r="L239" s="199"/>
      <c r="M239" s="220"/>
      <c r="N239" s="221"/>
      <c r="O239" s="221"/>
      <c r="P239" s="220"/>
      <c r="AF239" s="199"/>
      <c r="AG239" s="199"/>
      <c r="AH239" s="199"/>
      <c r="AI239" s="279"/>
      <c r="AJ239" s="199"/>
      <c r="AK239" s="199"/>
      <c r="AL239" s="199"/>
      <c r="AM239" s="199"/>
      <c r="AN239" s="199"/>
      <c r="AO239" s="199"/>
      <c r="AP239" s="199"/>
      <c r="AQ239" s="199"/>
      <c r="AR239" s="199"/>
      <c r="AS239" s="199"/>
      <c r="AT239" s="199"/>
      <c r="AU239" s="199"/>
      <c r="AV239" s="199"/>
      <c r="AW239" s="199"/>
      <c r="AX239" s="199"/>
      <c r="AY239" s="199"/>
      <c r="AZ239" s="199"/>
      <c r="BA239" s="199"/>
      <c r="BB239" s="199"/>
      <c r="BF239" s="199"/>
      <c r="BG239" s="199"/>
      <c r="BI239" s="279"/>
      <c r="BJ239" s="279"/>
      <c r="BL239" s="199"/>
      <c r="BX239" s="172">
        <v>201</v>
      </c>
    </row>
    <row r="240" spans="1:76" s="171" customFormat="1" ht="23.25" customHeight="1">
      <c r="A240" s="199"/>
      <c r="F240" s="199"/>
      <c r="G240" s="198"/>
      <c r="H240" s="198"/>
      <c r="I240" s="198"/>
      <c r="J240" s="199"/>
      <c r="K240" s="199"/>
      <c r="L240" s="199"/>
      <c r="M240" s="220"/>
      <c r="N240" s="221"/>
      <c r="O240" s="221"/>
      <c r="P240" s="220"/>
      <c r="AF240" s="199"/>
      <c r="AG240" s="199"/>
      <c r="AH240" s="199"/>
      <c r="AI240" s="279"/>
      <c r="AJ240" s="199"/>
      <c r="AK240" s="199"/>
      <c r="AL240" s="199"/>
      <c r="AM240" s="199"/>
      <c r="AN240" s="199"/>
      <c r="AO240" s="199"/>
      <c r="AP240" s="199"/>
      <c r="AQ240" s="199"/>
      <c r="AR240" s="199"/>
      <c r="AS240" s="199"/>
      <c r="AT240" s="199"/>
      <c r="AU240" s="199"/>
      <c r="AV240" s="199"/>
      <c r="AW240" s="199"/>
      <c r="AX240" s="199"/>
      <c r="AY240" s="199"/>
      <c r="AZ240" s="199"/>
      <c r="BA240" s="199"/>
      <c r="BB240" s="199"/>
      <c r="BF240" s="199"/>
      <c r="BG240" s="199"/>
      <c r="BI240" s="279"/>
      <c r="BJ240" s="279"/>
      <c r="BL240" s="199"/>
      <c r="BX240" s="172">
        <v>202</v>
      </c>
    </row>
    <row r="241" spans="1:76" s="171" customFormat="1" ht="23.25" customHeight="1">
      <c r="A241" s="199"/>
      <c r="F241" s="199"/>
      <c r="G241" s="198"/>
      <c r="H241" s="198"/>
      <c r="I241" s="198"/>
      <c r="J241" s="199"/>
      <c r="K241" s="199"/>
      <c r="L241" s="199"/>
      <c r="M241" s="220"/>
      <c r="N241" s="221"/>
      <c r="O241" s="221"/>
      <c r="P241" s="220"/>
      <c r="AF241" s="199"/>
      <c r="AG241" s="199"/>
      <c r="AH241" s="199"/>
      <c r="AI241" s="279"/>
      <c r="AJ241" s="199"/>
      <c r="AK241" s="199"/>
      <c r="AL241" s="199"/>
      <c r="AM241" s="199"/>
      <c r="AN241" s="199"/>
      <c r="AO241" s="199"/>
      <c r="AP241" s="199"/>
      <c r="AQ241" s="199"/>
      <c r="AR241" s="199"/>
      <c r="AS241" s="199"/>
      <c r="AT241" s="199"/>
      <c r="AU241" s="199"/>
      <c r="AV241" s="199"/>
      <c r="AW241" s="199"/>
      <c r="AX241" s="199"/>
      <c r="AY241" s="199"/>
      <c r="AZ241" s="199"/>
      <c r="BA241" s="199"/>
      <c r="BB241" s="199"/>
      <c r="BF241" s="199"/>
      <c r="BG241" s="199"/>
      <c r="BI241" s="279"/>
      <c r="BJ241" s="279"/>
      <c r="BL241" s="199"/>
      <c r="BX241" s="172">
        <v>203</v>
      </c>
    </row>
    <row r="242" spans="1:76" s="171" customFormat="1" ht="23.25" customHeight="1">
      <c r="A242" s="199"/>
      <c r="F242" s="199"/>
      <c r="G242" s="198"/>
      <c r="H242" s="198"/>
      <c r="I242" s="198"/>
      <c r="J242" s="199"/>
      <c r="K242" s="199"/>
      <c r="L242" s="199"/>
      <c r="M242" s="220"/>
      <c r="N242" s="221"/>
      <c r="O242" s="221"/>
      <c r="P242" s="220"/>
      <c r="AF242" s="199"/>
      <c r="AG242" s="199"/>
      <c r="AH242" s="199"/>
      <c r="AI242" s="279"/>
      <c r="AJ242" s="199"/>
      <c r="AK242" s="199"/>
      <c r="AL242" s="199"/>
      <c r="AM242" s="199"/>
      <c r="AN242" s="199"/>
      <c r="AO242" s="199"/>
      <c r="AP242" s="199"/>
      <c r="AQ242" s="199"/>
      <c r="AR242" s="199"/>
      <c r="AS242" s="199"/>
      <c r="AT242" s="199"/>
      <c r="AU242" s="199"/>
      <c r="AV242" s="199"/>
      <c r="AW242" s="199"/>
      <c r="AX242" s="199"/>
      <c r="AY242" s="199"/>
      <c r="AZ242" s="199"/>
      <c r="BA242" s="199"/>
      <c r="BB242" s="199"/>
      <c r="BF242" s="199"/>
      <c r="BG242" s="199"/>
      <c r="BI242" s="279"/>
      <c r="BJ242" s="279"/>
      <c r="BL242" s="199"/>
      <c r="BX242" s="172">
        <v>204</v>
      </c>
    </row>
    <row r="243" spans="1:76" s="171" customFormat="1" ht="23.25" customHeight="1">
      <c r="A243" s="199"/>
      <c r="F243" s="199"/>
      <c r="G243" s="198"/>
      <c r="H243" s="198"/>
      <c r="I243" s="198"/>
      <c r="J243" s="199"/>
      <c r="K243" s="199"/>
      <c r="L243" s="199"/>
      <c r="M243" s="220"/>
      <c r="N243" s="221"/>
      <c r="O243" s="221"/>
      <c r="P243" s="220"/>
      <c r="AF243" s="199"/>
      <c r="AG243" s="199"/>
      <c r="AH243" s="199"/>
      <c r="AI243" s="279"/>
      <c r="AJ243" s="199"/>
      <c r="AK243" s="199"/>
      <c r="AL243" s="199"/>
      <c r="AM243" s="199"/>
      <c r="AN243" s="199"/>
      <c r="AO243" s="199"/>
      <c r="AP243" s="199"/>
      <c r="AQ243" s="199"/>
      <c r="AR243" s="199"/>
      <c r="AS243" s="199"/>
      <c r="AT243" s="199"/>
      <c r="AU243" s="199"/>
      <c r="AV243" s="199"/>
      <c r="AW243" s="199"/>
      <c r="AX243" s="199"/>
      <c r="AY243" s="199"/>
      <c r="AZ243" s="199"/>
      <c r="BA243" s="199"/>
      <c r="BB243" s="199"/>
      <c r="BF243" s="199"/>
      <c r="BG243" s="199"/>
      <c r="BI243" s="279"/>
      <c r="BJ243" s="279"/>
      <c r="BL243" s="199"/>
      <c r="BX243" s="172">
        <v>205</v>
      </c>
    </row>
    <row r="244" spans="1:76" s="171" customFormat="1" ht="23.25" customHeight="1">
      <c r="A244" s="199"/>
      <c r="F244" s="199"/>
      <c r="G244" s="198"/>
      <c r="H244" s="198"/>
      <c r="I244" s="198"/>
      <c r="J244" s="199"/>
      <c r="K244" s="199"/>
      <c r="L244" s="199"/>
      <c r="M244" s="220"/>
      <c r="N244" s="221"/>
      <c r="O244" s="221"/>
      <c r="P244" s="220"/>
      <c r="AF244" s="199"/>
      <c r="AG244" s="199"/>
      <c r="AH244" s="199"/>
      <c r="AI244" s="279"/>
      <c r="AJ244" s="199"/>
      <c r="AK244" s="199"/>
      <c r="AL244" s="199"/>
      <c r="AM244" s="199"/>
      <c r="AN244" s="199"/>
      <c r="AO244" s="199"/>
      <c r="AP244" s="199"/>
      <c r="AQ244" s="199"/>
      <c r="AR244" s="199"/>
      <c r="AS244" s="199"/>
      <c r="AT244" s="199"/>
      <c r="AU244" s="199"/>
      <c r="AV244" s="199"/>
      <c r="AW244" s="199"/>
      <c r="AX244" s="199"/>
      <c r="AY244" s="199"/>
      <c r="AZ244" s="199"/>
      <c r="BA244" s="199"/>
      <c r="BB244" s="199"/>
      <c r="BF244" s="199"/>
      <c r="BG244" s="199"/>
      <c r="BI244" s="279"/>
      <c r="BJ244" s="279"/>
      <c r="BL244" s="199"/>
      <c r="BX244" s="172">
        <v>206</v>
      </c>
    </row>
    <row r="245" spans="1:76" s="171" customFormat="1" ht="23.25" customHeight="1">
      <c r="A245" s="199"/>
      <c r="F245" s="199"/>
      <c r="G245" s="198"/>
      <c r="H245" s="198"/>
      <c r="I245" s="198"/>
      <c r="J245" s="199"/>
      <c r="K245" s="199"/>
      <c r="L245" s="199"/>
      <c r="M245" s="220"/>
      <c r="N245" s="221"/>
      <c r="O245" s="221"/>
      <c r="P245" s="220"/>
      <c r="AF245" s="199"/>
      <c r="AG245" s="199"/>
      <c r="AH245" s="199"/>
      <c r="AI245" s="279"/>
      <c r="AJ245" s="199"/>
      <c r="AK245" s="199"/>
      <c r="AL245" s="199"/>
      <c r="AM245" s="199"/>
      <c r="AN245" s="199"/>
      <c r="AO245" s="199"/>
      <c r="AP245" s="199"/>
      <c r="AQ245" s="199"/>
      <c r="AR245" s="199"/>
      <c r="AS245" s="199"/>
      <c r="AT245" s="199"/>
      <c r="AU245" s="199"/>
      <c r="AV245" s="199"/>
      <c r="AW245" s="199"/>
      <c r="AX245" s="199"/>
      <c r="AY245" s="199"/>
      <c r="AZ245" s="199"/>
      <c r="BA245" s="199"/>
      <c r="BB245" s="199"/>
      <c r="BF245" s="199"/>
      <c r="BG245" s="199"/>
      <c r="BI245" s="279"/>
      <c r="BJ245" s="279"/>
      <c r="BL245" s="199"/>
      <c r="BX245" s="172">
        <v>207</v>
      </c>
    </row>
    <row r="246" spans="1:76" s="171" customFormat="1" ht="23.25" customHeight="1">
      <c r="A246" s="199"/>
      <c r="F246" s="199"/>
      <c r="G246" s="198"/>
      <c r="H246" s="198"/>
      <c r="I246" s="198"/>
      <c r="J246" s="199"/>
      <c r="K246" s="199"/>
      <c r="L246" s="199"/>
      <c r="M246" s="220"/>
      <c r="N246" s="221"/>
      <c r="O246" s="221"/>
      <c r="P246" s="220"/>
      <c r="AF246" s="199"/>
      <c r="AG246" s="199"/>
      <c r="AH246" s="199"/>
      <c r="AI246" s="279"/>
      <c r="AJ246" s="199"/>
      <c r="AK246" s="199"/>
      <c r="AL246" s="199"/>
      <c r="AM246" s="199"/>
      <c r="AN246" s="199"/>
      <c r="AO246" s="199"/>
      <c r="AP246" s="199"/>
      <c r="AQ246" s="199"/>
      <c r="AR246" s="199"/>
      <c r="AS246" s="199"/>
      <c r="AT246" s="199"/>
      <c r="AU246" s="199"/>
      <c r="AV246" s="199"/>
      <c r="AW246" s="199"/>
      <c r="AX246" s="199"/>
      <c r="AY246" s="199"/>
      <c r="AZ246" s="199"/>
      <c r="BA246" s="199"/>
      <c r="BB246" s="199"/>
      <c r="BF246" s="199"/>
      <c r="BG246" s="199"/>
      <c r="BI246" s="279"/>
      <c r="BJ246" s="279"/>
      <c r="BL246" s="199"/>
      <c r="BX246" s="172">
        <v>208</v>
      </c>
    </row>
    <row r="247" spans="1:76" s="171" customFormat="1" ht="23.25" customHeight="1">
      <c r="A247" s="199"/>
      <c r="F247" s="199"/>
      <c r="G247" s="198"/>
      <c r="H247" s="198"/>
      <c r="I247" s="198"/>
      <c r="J247" s="199"/>
      <c r="K247" s="199"/>
      <c r="L247" s="199"/>
      <c r="M247" s="220"/>
      <c r="N247" s="221"/>
      <c r="O247" s="221"/>
      <c r="P247" s="220"/>
      <c r="AF247" s="199"/>
      <c r="AG247" s="199"/>
      <c r="AH247" s="199"/>
      <c r="AI247" s="279"/>
      <c r="AJ247" s="199"/>
      <c r="AK247" s="199"/>
      <c r="AL247" s="199"/>
      <c r="AM247" s="199"/>
      <c r="AN247" s="199"/>
      <c r="AO247" s="199"/>
      <c r="AP247" s="199"/>
      <c r="AQ247" s="199"/>
      <c r="AR247" s="199"/>
      <c r="AS247" s="199"/>
      <c r="AT247" s="199"/>
      <c r="AU247" s="199"/>
      <c r="AV247" s="199"/>
      <c r="AW247" s="199"/>
      <c r="AX247" s="199"/>
      <c r="AY247" s="199"/>
      <c r="AZ247" s="199"/>
      <c r="BA247" s="199"/>
      <c r="BB247" s="199"/>
      <c r="BF247" s="199"/>
      <c r="BG247" s="199"/>
      <c r="BI247" s="279"/>
      <c r="BJ247" s="279"/>
      <c r="BL247" s="199"/>
      <c r="BX247" s="172">
        <v>209</v>
      </c>
    </row>
    <row r="248" spans="1:76" s="171" customFormat="1" ht="23.25" customHeight="1">
      <c r="A248" s="199"/>
      <c r="F248" s="199"/>
      <c r="G248" s="198"/>
      <c r="H248" s="198"/>
      <c r="I248" s="198"/>
      <c r="J248" s="199"/>
      <c r="K248" s="199"/>
      <c r="L248" s="199"/>
      <c r="M248" s="220"/>
      <c r="N248" s="221"/>
      <c r="O248" s="221"/>
      <c r="P248" s="220"/>
      <c r="AF248" s="199"/>
      <c r="AG248" s="199"/>
      <c r="AH248" s="199"/>
      <c r="AI248" s="279"/>
      <c r="AJ248" s="199"/>
      <c r="AK248" s="199"/>
      <c r="AL248" s="199"/>
      <c r="AM248" s="199"/>
      <c r="AN248" s="199"/>
      <c r="AO248" s="199"/>
      <c r="AP248" s="199"/>
      <c r="AQ248" s="199"/>
      <c r="AR248" s="199"/>
      <c r="AS248" s="199"/>
      <c r="AT248" s="199"/>
      <c r="AU248" s="199"/>
      <c r="AV248" s="199"/>
      <c r="AW248" s="199"/>
      <c r="AX248" s="199"/>
      <c r="AY248" s="199"/>
      <c r="AZ248" s="199"/>
      <c r="BA248" s="199"/>
      <c r="BB248" s="199"/>
      <c r="BF248" s="199"/>
      <c r="BG248" s="199"/>
      <c r="BI248" s="279"/>
      <c r="BJ248" s="279"/>
      <c r="BL248" s="199"/>
      <c r="BX248" s="172">
        <v>210</v>
      </c>
    </row>
    <row r="249" spans="1:76" s="171" customFormat="1" ht="23.25" customHeight="1">
      <c r="A249" s="199"/>
      <c r="F249" s="199"/>
      <c r="G249" s="198"/>
      <c r="H249" s="198"/>
      <c r="I249" s="198"/>
      <c r="J249" s="199"/>
      <c r="K249" s="199"/>
      <c r="L249" s="199"/>
      <c r="M249" s="220"/>
      <c r="N249" s="221"/>
      <c r="O249" s="221"/>
      <c r="P249" s="220"/>
      <c r="AF249" s="199"/>
      <c r="AG249" s="199"/>
      <c r="AH249" s="199"/>
      <c r="AI249" s="279"/>
      <c r="AJ249" s="199"/>
      <c r="AK249" s="199"/>
      <c r="AL249" s="199"/>
      <c r="AM249" s="199"/>
      <c r="AN249" s="199"/>
      <c r="AO249" s="199"/>
      <c r="AP249" s="199"/>
      <c r="AQ249" s="199"/>
      <c r="AR249" s="199"/>
      <c r="AS249" s="199"/>
      <c r="AT249" s="199"/>
      <c r="AU249" s="199"/>
      <c r="AV249" s="199"/>
      <c r="AW249" s="199"/>
      <c r="AX249" s="199"/>
      <c r="AY249" s="199"/>
      <c r="AZ249" s="199"/>
      <c r="BA249" s="199"/>
      <c r="BB249" s="199"/>
      <c r="BF249" s="199"/>
      <c r="BG249" s="199"/>
      <c r="BI249" s="279"/>
      <c r="BJ249" s="279"/>
      <c r="BL249" s="199"/>
      <c r="BX249" s="172">
        <v>211</v>
      </c>
    </row>
    <row r="250" spans="1:76" s="171" customFormat="1" ht="23.25" customHeight="1">
      <c r="A250" s="199"/>
      <c r="F250" s="199"/>
      <c r="G250" s="198"/>
      <c r="H250" s="198"/>
      <c r="I250" s="198"/>
      <c r="J250" s="199"/>
      <c r="K250" s="199"/>
      <c r="L250" s="199"/>
      <c r="M250" s="220"/>
      <c r="N250" s="221"/>
      <c r="O250" s="221"/>
      <c r="P250" s="220"/>
      <c r="AF250" s="199"/>
      <c r="AG250" s="199"/>
      <c r="AH250" s="199"/>
      <c r="AI250" s="279"/>
      <c r="AJ250" s="199"/>
      <c r="AK250" s="199"/>
      <c r="AL250" s="199"/>
      <c r="AM250" s="199"/>
      <c r="AN250" s="199"/>
      <c r="AO250" s="199"/>
      <c r="AP250" s="199"/>
      <c r="AQ250" s="199"/>
      <c r="AR250" s="199"/>
      <c r="AS250" s="199"/>
      <c r="AT250" s="199"/>
      <c r="AU250" s="199"/>
      <c r="AV250" s="199"/>
      <c r="AW250" s="199"/>
      <c r="AX250" s="199"/>
      <c r="AY250" s="199"/>
      <c r="AZ250" s="199"/>
      <c r="BA250" s="199"/>
      <c r="BB250" s="199"/>
      <c r="BF250" s="199"/>
      <c r="BG250" s="199"/>
      <c r="BI250" s="279"/>
      <c r="BJ250" s="279"/>
      <c r="BL250" s="199"/>
      <c r="BX250" s="172">
        <v>212</v>
      </c>
    </row>
    <row r="251" spans="1:76" s="171" customFormat="1" ht="23.25" customHeight="1">
      <c r="A251" s="199"/>
      <c r="F251" s="199"/>
      <c r="G251" s="198"/>
      <c r="H251" s="198"/>
      <c r="I251" s="198"/>
      <c r="J251" s="199"/>
      <c r="K251" s="199"/>
      <c r="L251" s="199"/>
      <c r="M251" s="220"/>
      <c r="N251" s="221"/>
      <c r="O251" s="221"/>
      <c r="P251" s="220"/>
      <c r="AF251" s="199"/>
      <c r="AG251" s="199"/>
      <c r="AH251" s="199"/>
      <c r="AI251" s="279"/>
      <c r="AJ251" s="199"/>
      <c r="AK251" s="199"/>
      <c r="AL251" s="199"/>
      <c r="AM251" s="199"/>
      <c r="AN251" s="199"/>
      <c r="AO251" s="199"/>
      <c r="AP251" s="199"/>
      <c r="AQ251" s="199"/>
      <c r="AR251" s="199"/>
      <c r="AS251" s="199"/>
      <c r="AT251" s="199"/>
      <c r="AU251" s="199"/>
      <c r="AV251" s="199"/>
      <c r="AW251" s="199"/>
      <c r="AX251" s="199"/>
      <c r="AY251" s="199"/>
      <c r="AZ251" s="199"/>
      <c r="BA251" s="199"/>
      <c r="BB251" s="199"/>
      <c r="BF251" s="199"/>
      <c r="BG251" s="199"/>
      <c r="BI251" s="279"/>
      <c r="BJ251" s="279"/>
      <c r="BL251" s="199"/>
      <c r="BX251" s="172">
        <v>213</v>
      </c>
    </row>
    <row r="252" spans="1:76" s="171" customFormat="1" ht="23.25" customHeight="1">
      <c r="A252" s="199"/>
      <c r="F252" s="199"/>
      <c r="G252" s="198"/>
      <c r="H252" s="198"/>
      <c r="I252" s="198"/>
      <c r="J252" s="199"/>
      <c r="K252" s="199"/>
      <c r="L252" s="199"/>
      <c r="M252" s="220"/>
      <c r="N252" s="221"/>
      <c r="O252" s="221"/>
      <c r="P252" s="220"/>
      <c r="AF252" s="199"/>
      <c r="AG252" s="199"/>
      <c r="AH252" s="199"/>
      <c r="AI252" s="279"/>
      <c r="AJ252" s="199"/>
      <c r="AK252" s="199"/>
      <c r="AL252" s="199"/>
      <c r="AM252" s="199"/>
      <c r="AN252" s="199"/>
      <c r="AO252" s="199"/>
      <c r="AP252" s="199"/>
      <c r="AQ252" s="199"/>
      <c r="AR252" s="199"/>
      <c r="AS252" s="199"/>
      <c r="AT252" s="199"/>
      <c r="AU252" s="199"/>
      <c r="AV252" s="199"/>
      <c r="AW252" s="199"/>
      <c r="AX252" s="199"/>
      <c r="AY252" s="199"/>
      <c r="AZ252" s="199"/>
      <c r="BA252" s="199"/>
      <c r="BB252" s="199"/>
      <c r="BF252" s="199"/>
      <c r="BG252" s="199"/>
      <c r="BI252" s="279"/>
      <c r="BJ252" s="279"/>
      <c r="BL252" s="199"/>
      <c r="BX252" s="172">
        <v>214</v>
      </c>
    </row>
    <row r="253" spans="1:76" s="171" customFormat="1" ht="23.25" customHeight="1">
      <c r="A253" s="199"/>
      <c r="F253" s="199"/>
      <c r="G253" s="198"/>
      <c r="H253" s="198"/>
      <c r="I253" s="198"/>
      <c r="J253" s="199"/>
      <c r="K253" s="199"/>
      <c r="L253" s="199"/>
      <c r="M253" s="220"/>
      <c r="N253" s="221"/>
      <c r="O253" s="221"/>
      <c r="P253" s="220"/>
      <c r="AF253" s="199"/>
      <c r="AG253" s="199"/>
      <c r="AH253" s="199"/>
      <c r="AI253" s="279"/>
      <c r="AJ253" s="199"/>
      <c r="AK253" s="199"/>
      <c r="AL253" s="199"/>
      <c r="AM253" s="199"/>
      <c r="AN253" s="199"/>
      <c r="AO253" s="199"/>
      <c r="AP253" s="199"/>
      <c r="AQ253" s="199"/>
      <c r="AR253" s="199"/>
      <c r="AS253" s="199"/>
      <c r="AT253" s="199"/>
      <c r="AU253" s="199"/>
      <c r="AV253" s="199"/>
      <c r="AW253" s="199"/>
      <c r="AX253" s="199"/>
      <c r="AY253" s="199"/>
      <c r="AZ253" s="199"/>
      <c r="BA253" s="199"/>
      <c r="BB253" s="199"/>
      <c r="BF253" s="199"/>
      <c r="BG253" s="199"/>
      <c r="BI253" s="279"/>
      <c r="BJ253" s="279"/>
      <c r="BL253" s="199"/>
      <c r="BX253" s="172">
        <v>215</v>
      </c>
    </row>
    <row r="254" spans="1:76" s="171" customFormat="1" ht="23.25" customHeight="1">
      <c r="A254" s="199"/>
      <c r="F254" s="199"/>
      <c r="G254" s="198"/>
      <c r="H254" s="198"/>
      <c r="I254" s="198"/>
      <c r="J254" s="199"/>
      <c r="K254" s="199"/>
      <c r="L254" s="199"/>
      <c r="M254" s="220"/>
      <c r="N254" s="221"/>
      <c r="O254" s="221"/>
      <c r="P254" s="220"/>
      <c r="AF254" s="199"/>
      <c r="AG254" s="199"/>
      <c r="AH254" s="199"/>
      <c r="AI254" s="279"/>
      <c r="AJ254" s="199"/>
      <c r="AK254" s="199"/>
      <c r="AL254" s="199"/>
      <c r="AM254" s="199"/>
      <c r="AN254" s="199"/>
      <c r="AO254" s="199"/>
      <c r="AP254" s="199"/>
      <c r="AQ254" s="199"/>
      <c r="AR254" s="199"/>
      <c r="AS254" s="199"/>
      <c r="AT254" s="199"/>
      <c r="AU254" s="199"/>
      <c r="AV254" s="199"/>
      <c r="AW254" s="199"/>
      <c r="AX254" s="199"/>
      <c r="AY254" s="199"/>
      <c r="AZ254" s="199"/>
      <c r="BA254" s="199"/>
      <c r="BB254" s="199"/>
      <c r="BF254" s="199"/>
      <c r="BG254" s="199"/>
      <c r="BI254" s="279"/>
      <c r="BJ254" s="279"/>
      <c r="BL254" s="199"/>
      <c r="BX254" s="172">
        <v>216</v>
      </c>
    </row>
    <row r="255" spans="1:76" s="171" customFormat="1" ht="23.25" customHeight="1">
      <c r="A255" s="199"/>
      <c r="F255" s="199"/>
      <c r="G255" s="198"/>
      <c r="H255" s="198"/>
      <c r="I255" s="198"/>
      <c r="J255" s="199"/>
      <c r="K255" s="199"/>
      <c r="L255" s="199"/>
      <c r="M255" s="220"/>
      <c r="N255" s="221"/>
      <c r="O255" s="221"/>
      <c r="P255" s="220"/>
      <c r="AF255" s="199"/>
      <c r="AG255" s="199"/>
      <c r="AH255" s="199"/>
      <c r="AI255" s="279"/>
      <c r="AJ255" s="199"/>
      <c r="AK255" s="199"/>
      <c r="AL255" s="199"/>
      <c r="AM255" s="199"/>
      <c r="AN255" s="199"/>
      <c r="AO255" s="199"/>
      <c r="AP255" s="199"/>
      <c r="AQ255" s="199"/>
      <c r="AR255" s="199"/>
      <c r="AS255" s="199"/>
      <c r="AT255" s="199"/>
      <c r="AU255" s="199"/>
      <c r="AV255" s="199"/>
      <c r="AW255" s="199"/>
      <c r="AX255" s="199"/>
      <c r="AY255" s="199"/>
      <c r="AZ255" s="199"/>
      <c r="BA255" s="199"/>
      <c r="BB255" s="199"/>
      <c r="BF255" s="199"/>
      <c r="BG255" s="199"/>
      <c r="BI255" s="279"/>
      <c r="BJ255" s="279"/>
      <c r="BL255" s="199"/>
      <c r="BX255" s="172">
        <v>217</v>
      </c>
    </row>
    <row r="256" spans="1:76" s="171" customFormat="1" ht="23.25" customHeight="1">
      <c r="A256" s="199"/>
      <c r="F256" s="199"/>
      <c r="G256" s="198"/>
      <c r="H256" s="198"/>
      <c r="I256" s="198"/>
      <c r="J256" s="199"/>
      <c r="K256" s="199"/>
      <c r="L256" s="199"/>
      <c r="M256" s="220"/>
      <c r="N256" s="221"/>
      <c r="O256" s="221"/>
      <c r="P256" s="220"/>
      <c r="AF256" s="199"/>
      <c r="AG256" s="199"/>
      <c r="AH256" s="199"/>
      <c r="AI256" s="279"/>
      <c r="AJ256" s="199"/>
      <c r="AK256" s="199"/>
      <c r="AL256" s="199"/>
      <c r="AM256" s="199"/>
      <c r="AN256" s="199"/>
      <c r="AO256" s="199"/>
      <c r="AP256" s="199"/>
      <c r="AQ256" s="199"/>
      <c r="AR256" s="199"/>
      <c r="AS256" s="199"/>
      <c r="AT256" s="199"/>
      <c r="AU256" s="199"/>
      <c r="AV256" s="199"/>
      <c r="AW256" s="199"/>
      <c r="AX256" s="199"/>
      <c r="AY256" s="199"/>
      <c r="AZ256" s="199"/>
      <c r="BA256" s="199"/>
      <c r="BB256" s="199"/>
      <c r="BF256" s="199"/>
      <c r="BG256" s="199"/>
      <c r="BI256" s="279"/>
      <c r="BJ256" s="279"/>
      <c r="BL256" s="199"/>
      <c r="BX256" s="172">
        <v>218</v>
      </c>
    </row>
    <row r="257" spans="1:80" s="171" customFormat="1" ht="23.25" customHeight="1">
      <c r="A257" s="199"/>
      <c r="F257" s="199"/>
      <c r="G257" s="198"/>
      <c r="H257" s="198"/>
      <c r="I257" s="198"/>
      <c r="J257" s="199"/>
      <c r="K257" s="199"/>
      <c r="L257" s="199"/>
      <c r="M257" s="220"/>
      <c r="N257" s="221"/>
      <c r="O257" s="221"/>
      <c r="P257" s="220"/>
      <c r="AF257" s="199"/>
      <c r="AG257" s="199"/>
      <c r="AH257" s="199"/>
      <c r="AI257" s="279"/>
      <c r="AJ257" s="199"/>
      <c r="AK257" s="199"/>
      <c r="AL257" s="199"/>
      <c r="AM257" s="199"/>
      <c r="AN257" s="199"/>
      <c r="AO257" s="199"/>
      <c r="AP257" s="199"/>
      <c r="AQ257" s="199"/>
      <c r="AR257" s="199"/>
      <c r="AS257" s="199"/>
      <c r="AT257" s="199"/>
      <c r="AU257" s="199"/>
      <c r="AV257" s="199"/>
      <c r="AW257" s="199"/>
      <c r="AX257" s="199"/>
      <c r="AY257" s="199"/>
      <c r="AZ257" s="199"/>
      <c r="BA257" s="199"/>
      <c r="BB257" s="199"/>
      <c r="BF257" s="199"/>
      <c r="BG257" s="199"/>
      <c r="BI257" s="279"/>
      <c r="BJ257" s="279"/>
      <c r="BL257" s="199"/>
      <c r="BX257" s="172">
        <v>219</v>
      </c>
    </row>
    <row r="258" spans="1:80" s="171" customFormat="1" ht="23.25" customHeight="1">
      <c r="A258" s="199"/>
      <c r="F258" s="199"/>
      <c r="G258" s="198"/>
      <c r="H258" s="198"/>
      <c r="I258" s="198"/>
      <c r="J258" s="199"/>
      <c r="K258" s="199"/>
      <c r="L258" s="199"/>
      <c r="M258" s="220"/>
      <c r="N258" s="221"/>
      <c r="O258" s="221"/>
      <c r="P258" s="220"/>
      <c r="AF258" s="199"/>
      <c r="AG258" s="199"/>
      <c r="AH258" s="199"/>
      <c r="AI258" s="279"/>
      <c r="AJ258" s="199"/>
      <c r="AK258" s="199"/>
      <c r="AL258" s="199"/>
      <c r="AM258" s="199"/>
      <c r="AN258" s="199"/>
      <c r="AO258" s="199"/>
      <c r="AP258" s="199"/>
      <c r="AQ258" s="199"/>
      <c r="AR258" s="199"/>
      <c r="AS258" s="199"/>
      <c r="AT258" s="199"/>
      <c r="AU258" s="199"/>
      <c r="AV258" s="199"/>
      <c r="AW258" s="199"/>
      <c r="AX258" s="199"/>
      <c r="AY258" s="199"/>
      <c r="AZ258" s="199"/>
      <c r="BA258" s="199"/>
      <c r="BB258" s="199"/>
      <c r="BF258" s="199"/>
      <c r="BG258" s="199"/>
      <c r="BI258" s="279"/>
      <c r="BJ258" s="279"/>
      <c r="BL258" s="199"/>
      <c r="BX258" s="172">
        <v>220</v>
      </c>
    </row>
    <row r="259" spans="1:80" s="171" customFormat="1" ht="23.25" customHeight="1">
      <c r="A259" s="199"/>
      <c r="F259" s="199"/>
      <c r="G259" s="198"/>
      <c r="H259" s="198"/>
      <c r="I259" s="198"/>
      <c r="J259" s="199"/>
      <c r="K259" s="199"/>
      <c r="L259" s="199"/>
      <c r="M259" s="220"/>
      <c r="N259" s="221"/>
      <c r="O259" s="221"/>
      <c r="P259" s="220"/>
      <c r="AF259" s="199"/>
      <c r="AG259" s="199"/>
      <c r="AH259" s="199"/>
      <c r="AI259" s="279"/>
      <c r="AJ259" s="199"/>
      <c r="AK259" s="199"/>
      <c r="AL259" s="199"/>
      <c r="AM259" s="199"/>
      <c r="AN259" s="199"/>
      <c r="AO259" s="199"/>
      <c r="AP259" s="199"/>
      <c r="AQ259" s="199"/>
      <c r="AR259" s="199"/>
      <c r="AS259" s="199"/>
      <c r="AT259" s="199"/>
      <c r="AU259" s="199"/>
      <c r="AV259" s="199"/>
      <c r="AW259" s="199"/>
      <c r="AX259" s="199"/>
      <c r="AY259" s="199"/>
      <c r="AZ259" s="199"/>
      <c r="BA259" s="199"/>
      <c r="BB259" s="199"/>
      <c r="BF259" s="199"/>
      <c r="BG259" s="199"/>
      <c r="BI259" s="279"/>
      <c r="BJ259" s="279"/>
      <c r="BL259" s="199"/>
      <c r="BX259" s="172">
        <v>221</v>
      </c>
    </row>
    <row r="260" spans="1:80" s="171" customFormat="1" ht="23.25" customHeight="1">
      <c r="A260" s="199"/>
      <c r="F260" s="199"/>
      <c r="G260" s="198"/>
      <c r="H260" s="198"/>
      <c r="I260" s="198"/>
      <c r="J260" s="199"/>
      <c r="K260" s="199"/>
      <c r="L260" s="199"/>
      <c r="M260" s="220"/>
      <c r="N260" s="221"/>
      <c r="O260" s="221"/>
      <c r="P260" s="220"/>
      <c r="AF260" s="199"/>
      <c r="AG260" s="199"/>
      <c r="AH260" s="199"/>
      <c r="AI260" s="279"/>
      <c r="AJ260" s="199"/>
      <c r="AK260" s="199"/>
      <c r="AL260" s="199"/>
      <c r="AM260" s="199"/>
      <c r="AN260" s="199"/>
      <c r="AO260" s="199"/>
      <c r="AP260" s="199"/>
      <c r="AQ260" s="199"/>
      <c r="AR260" s="199"/>
      <c r="AS260" s="199"/>
      <c r="AT260" s="199"/>
      <c r="AU260" s="199"/>
      <c r="AV260" s="199"/>
      <c r="AW260" s="199"/>
      <c r="AX260" s="199"/>
      <c r="AY260" s="199"/>
      <c r="AZ260" s="199"/>
      <c r="BA260" s="199"/>
      <c r="BB260" s="199"/>
      <c r="BF260" s="199"/>
      <c r="BG260" s="199"/>
      <c r="BI260" s="279"/>
      <c r="BJ260" s="279"/>
      <c r="BL260" s="199"/>
      <c r="BX260" s="172">
        <v>222</v>
      </c>
    </row>
    <row r="261" spans="1:80" s="171" customFormat="1" ht="23.25" customHeight="1">
      <c r="A261" s="199"/>
      <c r="F261" s="199"/>
      <c r="G261" s="198"/>
      <c r="H261" s="198"/>
      <c r="I261" s="198"/>
      <c r="J261" s="199"/>
      <c r="K261" s="199"/>
      <c r="L261" s="199"/>
      <c r="M261" s="220"/>
      <c r="N261" s="221"/>
      <c r="O261" s="221"/>
      <c r="P261" s="220"/>
      <c r="AF261" s="199"/>
      <c r="AG261" s="199"/>
      <c r="AH261" s="199"/>
      <c r="AI261" s="279"/>
      <c r="AJ261" s="199"/>
      <c r="AK261" s="199"/>
      <c r="AL261" s="199"/>
      <c r="AM261" s="199"/>
      <c r="AN261" s="199"/>
      <c r="AO261" s="199"/>
      <c r="AP261" s="199"/>
      <c r="AQ261" s="199"/>
      <c r="AR261" s="199"/>
      <c r="AS261" s="199"/>
      <c r="AT261" s="199"/>
      <c r="AU261" s="199"/>
      <c r="AV261" s="199"/>
      <c r="AW261" s="199"/>
      <c r="AX261" s="199"/>
      <c r="AY261" s="199"/>
      <c r="AZ261" s="199"/>
      <c r="BA261" s="199"/>
      <c r="BB261" s="199"/>
      <c r="BF261" s="199"/>
      <c r="BG261" s="199"/>
      <c r="BI261" s="279"/>
      <c r="BJ261" s="279"/>
      <c r="BL261" s="199"/>
      <c r="BX261" s="172">
        <v>223</v>
      </c>
    </row>
    <row r="262" spans="1:80" s="171" customFormat="1" ht="23.25" customHeight="1">
      <c r="A262" s="199"/>
      <c r="F262" s="199"/>
      <c r="G262" s="198"/>
      <c r="H262" s="198"/>
      <c r="I262" s="198"/>
      <c r="J262" s="199"/>
      <c r="K262" s="199"/>
      <c r="L262" s="199"/>
      <c r="M262" s="220"/>
      <c r="N262" s="221"/>
      <c r="O262" s="221"/>
      <c r="P262" s="220"/>
      <c r="AF262" s="199"/>
      <c r="AG262" s="199"/>
      <c r="AH262" s="199"/>
      <c r="AI262" s="279"/>
      <c r="AJ262" s="199"/>
      <c r="AK262" s="199"/>
      <c r="AL262" s="199"/>
      <c r="AM262" s="199"/>
      <c r="AN262" s="199"/>
      <c r="AO262" s="199"/>
      <c r="AP262" s="199"/>
      <c r="AQ262" s="199"/>
      <c r="AR262" s="199"/>
      <c r="AS262" s="199"/>
      <c r="AT262" s="199"/>
      <c r="AU262" s="199"/>
      <c r="AV262" s="199"/>
      <c r="AW262" s="199"/>
      <c r="AX262" s="199"/>
      <c r="AY262" s="199"/>
      <c r="AZ262" s="199"/>
      <c r="BA262" s="199"/>
      <c r="BB262" s="199"/>
      <c r="BF262" s="199"/>
      <c r="BG262" s="199"/>
      <c r="BI262" s="279"/>
      <c r="BJ262" s="279"/>
      <c r="BL262" s="199"/>
      <c r="BX262" s="172">
        <v>224</v>
      </c>
    </row>
    <row r="263" spans="1:80" ht="23.25" customHeight="1">
      <c r="BM263" s="171"/>
      <c r="BN263" s="171"/>
      <c r="BO263" s="171"/>
      <c r="BP263" s="171"/>
      <c r="BQ263" s="171"/>
      <c r="BR263" s="171"/>
      <c r="BS263" s="171"/>
      <c r="BT263" s="171"/>
      <c r="BU263" s="171"/>
      <c r="BV263" s="171"/>
      <c r="BW263" s="171"/>
      <c r="BX263" s="172">
        <v>225</v>
      </c>
      <c r="BY263" s="171"/>
      <c r="BZ263" s="171"/>
      <c r="CA263" s="171"/>
      <c r="CB263" s="171"/>
    </row>
    <row r="264" spans="1:80" ht="23.25" customHeight="1">
      <c r="BM264" s="171"/>
      <c r="BN264" s="171"/>
      <c r="BO264" s="171"/>
      <c r="BP264" s="171"/>
      <c r="BQ264" s="171"/>
      <c r="BR264" s="171"/>
      <c r="BS264" s="171"/>
      <c r="BT264" s="171"/>
      <c r="BU264" s="171"/>
      <c r="BV264" s="171"/>
      <c r="BW264" s="171"/>
      <c r="BX264" s="172">
        <v>226</v>
      </c>
      <c r="BY264" s="171"/>
      <c r="BZ264" s="171"/>
      <c r="CA264" s="171"/>
      <c r="CB264" s="171"/>
    </row>
    <row r="265" spans="1:80" ht="23.25" customHeight="1">
      <c r="BM265" s="171"/>
      <c r="BN265" s="171"/>
      <c r="BO265" s="171"/>
      <c r="BP265" s="171"/>
      <c r="BQ265" s="171"/>
      <c r="BR265" s="171"/>
      <c r="BS265" s="171"/>
      <c r="BT265" s="171"/>
      <c r="BU265" s="171"/>
      <c r="BV265" s="171"/>
      <c r="BW265" s="171"/>
      <c r="BX265" s="172">
        <v>227</v>
      </c>
      <c r="BY265" s="171"/>
      <c r="BZ265" s="171"/>
      <c r="CA265" s="171"/>
      <c r="CB265" s="171"/>
    </row>
    <row r="266" spans="1:80" ht="23.25" customHeight="1">
      <c r="BM266" s="171"/>
      <c r="BN266" s="171"/>
      <c r="BO266" s="171"/>
      <c r="BP266" s="171"/>
      <c r="BQ266" s="171"/>
      <c r="BR266" s="171"/>
      <c r="BS266" s="171"/>
      <c r="BT266" s="171"/>
      <c r="BU266" s="171"/>
      <c r="BV266" s="171"/>
      <c r="BW266" s="171"/>
      <c r="BX266" s="172">
        <v>228</v>
      </c>
      <c r="BY266" s="171"/>
      <c r="BZ266" s="171"/>
      <c r="CA266" s="171"/>
      <c r="CB266" s="171"/>
    </row>
    <row r="267" spans="1:80" ht="23.25" customHeight="1">
      <c r="BM267" s="171"/>
      <c r="BN267" s="171"/>
      <c r="BO267" s="171"/>
      <c r="BP267" s="171"/>
      <c r="BQ267" s="171"/>
      <c r="BR267" s="171"/>
      <c r="BS267" s="171"/>
      <c r="BT267" s="171"/>
      <c r="BU267" s="171"/>
      <c r="BV267" s="171"/>
      <c r="BW267" s="171"/>
      <c r="BX267" s="172">
        <v>229</v>
      </c>
      <c r="BY267" s="171"/>
      <c r="BZ267" s="171"/>
      <c r="CA267" s="171"/>
      <c r="CB267" s="171"/>
    </row>
    <row r="268" spans="1:80" ht="23.25" customHeight="1">
      <c r="BM268" s="171"/>
      <c r="BN268" s="171"/>
      <c r="BO268" s="171"/>
      <c r="BP268" s="171"/>
      <c r="BQ268" s="171"/>
      <c r="BR268" s="171"/>
      <c r="BS268" s="171"/>
      <c r="BT268" s="171"/>
      <c r="BU268" s="171"/>
      <c r="BV268" s="171"/>
      <c r="BW268" s="171"/>
      <c r="BX268" s="172">
        <v>230</v>
      </c>
      <c r="BY268" s="171"/>
      <c r="BZ268" s="171"/>
      <c r="CA268" s="171"/>
      <c r="CB268" s="171"/>
    </row>
    <row r="269" spans="1:80" ht="23.25" customHeight="1">
      <c r="BM269" s="171"/>
      <c r="BN269" s="171"/>
      <c r="BO269" s="171"/>
      <c r="BP269" s="171"/>
      <c r="BQ269" s="171"/>
      <c r="BR269" s="171"/>
      <c r="BS269" s="171"/>
      <c r="BT269" s="171"/>
      <c r="BU269" s="171"/>
      <c r="BV269" s="171"/>
      <c r="BW269" s="171"/>
      <c r="BX269" s="172">
        <v>231</v>
      </c>
      <c r="BY269" s="171"/>
      <c r="BZ269" s="171"/>
      <c r="CA269" s="171"/>
      <c r="CB269" s="171"/>
    </row>
    <row r="270" spans="1:80" ht="23.25" customHeight="1">
      <c r="BM270" s="171"/>
      <c r="BN270" s="171"/>
      <c r="BO270" s="171"/>
      <c r="BP270" s="171"/>
      <c r="BQ270" s="171"/>
      <c r="BR270" s="171"/>
      <c r="BS270" s="171"/>
      <c r="BT270" s="171"/>
      <c r="BU270" s="171"/>
      <c r="BV270" s="171"/>
      <c r="BW270" s="171"/>
      <c r="BX270" s="172">
        <v>232</v>
      </c>
      <c r="BY270" s="171"/>
      <c r="BZ270" s="171"/>
      <c r="CA270" s="171"/>
      <c r="CB270" s="171"/>
    </row>
    <row r="271" spans="1:80" ht="23.25" customHeight="1">
      <c r="BM271" s="171"/>
      <c r="BN271" s="171"/>
      <c r="BO271" s="171"/>
      <c r="BP271" s="171"/>
      <c r="BQ271" s="171"/>
      <c r="BR271" s="171"/>
      <c r="BS271" s="171"/>
      <c r="BT271" s="171"/>
      <c r="BU271" s="171"/>
      <c r="BV271" s="171"/>
      <c r="BW271" s="171"/>
      <c r="BX271" s="172">
        <v>233</v>
      </c>
      <c r="BY271" s="171"/>
      <c r="BZ271" s="171"/>
      <c r="CA271" s="171"/>
      <c r="CB271" s="171"/>
    </row>
    <row r="272" spans="1:80" ht="23.25" customHeight="1">
      <c r="BM272" s="171"/>
      <c r="BN272" s="171"/>
      <c r="BO272" s="171"/>
      <c r="BP272" s="171"/>
      <c r="BQ272" s="171"/>
      <c r="BR272" s="171"/>
      <c r="BS272" s="171"/>
      <c r="BT272" s="171"/>
      <c r="BU272" s="171"/>
      <c r="BV272" s="171"/>
      <c r="BW272" s="171"/>
      <c r="BX272" s="172">
        <v>234</v>
      </c>
      <c r="BY272" s="171"/>
      <c r="BZ272" s="171"/>
      <c r="CA272" s="171"/>
    </row>
    <row r="273" spans="65:79" ht="23.25" customHeight="1">
      <c r="BM273" s="171"/>
      <c r="BN273" s="171"/>
      <c r="BO273" s="171"/>
      <c r="BP273" s="171"/>
      <c r="BQ273" s="171"/>
      <c r="BR273" s="171"/>
      <c r="BS273" s="171"/>
      <c r="BT273" s="171"/>
      <c r="BU273" s="171"/>
      <c r="BV273" s="171"/>
      <c r="BW273" s="171"/>
      <c r="BX273" s="172">
        <v>235</v>
      </c>
      <c r="BY273" s="171"/>
      <c r="BZ273" s="171"/>
      <c r="CA273" s="171"/>
    </row>
    <row r="274" spans="65:79" ht="23.25" customHeight="1">
      <c r="BM274" s="171"/>
      <c r="BN274" s="171"/>
      <c r="BO274" s="171"/>
      <c r="BP274" s="171"/>
      <c r="BQ274" s="171"/>
      <c r="BR274" s="171"/>
      <c r="BS274" s="171"/>
      <c r="BT274" s="171"/>
      <c r="BU274" s="171"/>
      <c r="BV274" s="171"/>
      <c r="BW274" s="171"/>
      <c r="BX274" s="172">
        <v>236</v>
      </c>
      <c r="BY274" s="171"/>
      <c r="BZ274" s="171"/>
      <c r="CA274" s="171"/>
    </row>
    <row r="275" spans="65:79" ht="23.25" customHeight="1">
      <c r="BM275" s="171"/>
      <c r="BN275" s="171"/>
      <c r="BO275" s="171"/>
      <c r="BP275" s="171"/>
      <c r="BQ275" s="171"/>
      <c r="BR275" s="171"/>
      <c r="BS275" s="171"/>
      <c r="BT275" s="171"/>
      <c r="BU275" s="171"/>
      <c r="BV275" s="171"/>
      <c r="BW275" s="171"/>
      <c r="BX275" s="172">
        <v>237</v>
      </c>
      <c r="BY275" s="171"/>
      <c r="BZ275" s="171"/>
      <c r="CA275" s="171"/>
    </row>
    <row r="276" spans="65:79" ht="23.25" customHeight="1">
      <c r="BM276" s="171"/>
      <c r="BN276" s="171"/>
      <c r="BO276" s="171"/>
      <c r="BP276" s="171"/>
      <c r="BQ276" s="171"/>
      <c r="BR276" s="171"/>
      <c r="BS276" s="171"/>
      <c r="BT276" s="171"/>
      <c r="BU276" s="171"/>
      <c r="BV276" s="171"/>
      <c r="BW276" s="171"/>
      <c r="BX276" s="172">
        <v>238</v>
      </c>
      <c r="BY276" s="171"/>
      <c r="BZ276" s="171"/>
      <c r="CA276" s="171"/>
    </row>
    <row r="277" spans="65:79" ht="23.25" customHeight="1">
      <c r="BM277" s="171"/>
      <c r="BN277" s="171"/>
      <c r="BO277" s="171"/>
      <c r="BP277" s="171"/>
      <c r="BQ277" s="171"/>
      <c r="BR277" s="171"/>
      <c r="BS277" s="171"/>
      <c r="BT277" s="171"/>
      <c r="BU277" s="171"/>
      <c r="BV277" s="171"/>
      <c r="BW277" s="171"/>
      <c r="BX277" s="172">
        <v>239</v>
      </c>
      <c r="BY277" s="171"/>
      <c r="BZ277" s="171"/>
      <c r="CA277" s="171"/>
    </row>
    <row r="278" spans="65:79" ht="23.25" customHeight="1">
      <c r="BM278" s="171"/>
      <c r="BN278" s="171"/>
      <c r="BO278" s="171"/>
      <c r="BP278" s="171"/>
      <c r="BQ278" s="171"/>
      <c r="BR278" s="171"/>
      <c r="BS278" s="171"/>
      <c r="BT278" s="171"/>
      <c r="BU278" s="171"/>
      <c r="BV278" s="171"/>
      <c r="BW278" s="171"/>
      <c r="BX278" s="172">
        <v>240</v>
      </c>
      <c r="BY278" s="171"/>
      <c r="BZ278" s="171"/>
      <c r="CA278" s="171"/>
    </row>
    <row r="279" spans="65:79" ht="23.25" customHeight="1">
      <c r="BM279" s="171"/>
      <c r="BN279" s="171"/>
      <c r="BO279" s="171"/>
      <c r="BP279" s="171"/>
      <c r="BQ279" s="171"/>
      <c r="BR279" s="171"/>
      <c r="BS279" s="171"/>
      <c r="BT279" s="171"/>
      <c r="BU279" s="171"/>
      <c r="BV279" s="171"/>
      <c r="BW279" s="171"/>
      <c r="BX279" s="172">
        <v>241</v>
      </c>
      <c r="BY279" s="171"/>
      <c r="BZ279" s="171"/>
      <c r="CA279" s="171"/>
    </row>
    <row r="280" spans="65:79" ht="23.25" customHeight="1">
      <c r="BM280" s="171"/>
      <c r="BN280" s="171"/>
      <c r="BO280" s="171"/>
      <c r="BP280" s="171"/>
      <c r="BQ280" s="171"/>
      <c r="BR280" s="171"/>
      <c r="BS280" s="171"/>
      <c r="BT280" s="171"/>
      <c r="BU280" s="171"/>
      <c r="BV280" s="171"/>
      <c r="BW280" s="171"/>
      <c r="BX280" s="172">
        <v>242</v>
      </c>
      <c r="BY280" s="171"/>
      <c r="BZ280" s="171"/>
      <c r="CA280" s="171"/>
    </row>
    <row r="281" spans="65:79" ht="23.25" customHeight="1">
      <c r="BM281" s="171"/>
      <c r="BN281" s="171"/>
      <c r="BO281" s="171"/>
      <c r="BP281" s="171"/>
      <c r="BQ281" s="171"/>
      <c r="BR281" s="171"/>
      <c r="BS281" s="171"/>
      <c r="BT281" s="171"/>
      <c r="BU281" s="171"/>
      <c r="BV281" s="171"/>
      <c r="BW281" s="171"/>
      <c r="BX281" s="172">
        <v>243</v>
      </c>
      <c r="BY281" s="171"/>
      <c r="BZ281" s="171"/>
      <c r="CA281" s="171"/>
    </row>
    <row r="282" spans="65:79" ht="23.25" customHeight="1">
      <c r="BM282" s="171"/>
      <c r="BN282" s="171"/>
      <c r="BO282" s="171"/>
      <c r="BP282" s="171"/>
      <c r="BQ282" s="171"/>
      <c r="BR282" s="171"/>
      <c r="BS282" s="171"/>
      <c r="BT282" s="171"/>
      <c r="BU282" s="171"/>
      <c r="BV282" s="171"/>
      <c r="BW282" s="171"/>
      <c r="BX282" s="172">
        <v>244</v>
      </c>
      <c r="BY282" s="171"/>
      <c r="BZ282" s="171"/>
      <c r="CA282" s="171"/>
    </row>
    <row r="283" spans="65:79" ht="23.25" customHeight="1">
      <c r="BM283" s="171"/>
      <c r="BN283" s="171"/>
      <c r="BO283" s="171"/>
      <c r="BP283" s="171"/>
      <c r="BQ283" s="171"/>
      <c r="BR283" s="171"/>
      <c r="BS283" s="171"/>
      <c r="BT283" s="171"/>
      <c r="BU283" s="171"/>
      <c r="BV283" s="171"/>
      <c r="BW283" s="171"/>
      <c r="BX283" s="172">
        <v>245</v>
      </c>
      <c r="BY283" s="171"/>
      <c r="BZ283" s="171"/>
      <c r="CA283" s="171"/>
    </row>
    <row r="284" spans="65:79" ht="23.25" customHeight="1">
      <c r="BM284" s="171"/>
      <c r="BN284" s="171"/>
      <c r="BO284" s="171"/>
      <c r="BP284" s="171"/>
      <c r="BQ284" s="171"/>
      <c r="BR284" s="171"/>
      <c r="BS284" s="171"/>
      <c r="BT284" s="171"/>
      <c r="BU284" s="171"/>
      <c r="BV284" s="171"/>
      <c r="BW284" s="171"/>
      <c r="BX284" s="172">
        <v>246</v>
      </c>
      <c r="BY284" s="171"/>
      <c r="BZ284" s="171"/>
      <c r="CA284" s="171"/>
    </row>
    <row r="285" spans="65:79" ht="23.25" customHeight="1">
      <c r="BM285" s="171"/>
      <c r="BN285" s="171"/>
      <c r="BO285" s="171"/>
      <c r="BP285" s="171"/>
      <c r="BQ285" s="171"/>
      <c r="BR285" s="171"/>
      <c r="BS285" s="171"/>
      <c r="BT285" s="171"/>
      <c r="BU285" s="171"/>
      <c r="BV285" s="171"/>
      <c r="BW285" s="171"/>
      <c r="BX285" s="172">
        <v>247</v>
      </c>
      <c r="BY285" s="171"/>
      <c r="BZ285" s="171"/>
      <c r="CA285" s="171"/>
    </row>
    <row r="286" spans="65:79" ht="23.25" customHeight="1">
      <c r="BM286" s="171"/>
      <c r="BN286" s="171"/>
      <c r="BO286" s="171"/>
      <c r="BP286" s="171"/>
      <c r="BQ286" s="171"/>
      <c r="BR286" s="171"/>
      <c r="BS286" s="171"/>
      <c r="BT286" s="171"/>
      <c r="BU286" s="171"/>
      <c r="BV286" s="171"/>
      <c r="BW286" s="171"/>
      <c r="BX286" s="172">
        <v>248</v>
      </c>
      <c r="BY286" s="171"/>
      <c r="BZ286" s="171"/>
      <c r="CA286" s="171"/>
    </row>
    <row r="287" spans="65:79" ht="23.25" customHeight="1">
      <c r="BM287" s="171"/>
      <c r="BN287" s="171"/>
      <c r="BO287" s="171"/>
      <c r="BP287" s="171"/>
      <c r="BQ287" s="171"/>
      <c r="BR287" s="171"/>
      <c r="BS287" s="171"/>
      <c r="BT287" s="171"/>
      <c r="BU287" s="171"/>
      <c r="BV287" s="171"/>
      <c r="BW287" s="171"/>
      <c r="BX287" s="172">
        <v>249</v>
      </c>
      <c r="BY287" s="171"/>
      <c r="BZ287" s="171"/>
      <c r="CA287" s="171"/>
    </row>
    <row r="288" spans="65:79" ht="23.25" customHeight="1">
      <c r="BM288" s="171"/>
      <c r="BN288" s="171"/>
      <c r="BO288" s="171"/>
      <c r="BP288" s="171"/>
      <c r="BQ288" s="171"/>
      <c r="BR288" s="171"/>
      <c r="BS288" s="171"/>
      <c r="BT288" s="171"/>
      <c r="BU288" s="171"/>
      <c r="BV288" s="171"/>
      <c r="BW288" s="171"/>
      <c r="BX288" s="172">
        <v>250</v>
      </c>
      <c r="BY288" s="171"/>
      <c r="BZ288" s="171"/>
      <c r="CA288" s="171"/>
    </row>
    <row r="289" spans="65:79" ht="23.25" customHeight="1">
      <c r="BM289" s="171"/>
      <c r="BN289" s="171"/>
      <c r="BO289" s="171"/>
      <c r="BP289" s="171"/>
      <c r="BQ289" s="171"/>
      <c r="BR289" s="171"/>
      <c r="BS289" s="171"/>
      <c r="BT289" s="171"/>
      <c r="BU289" s="171"/>
      <c r="BV289" s="171"/>
      <c r="BW289" s="171"/>
      <c r="BX289" s="172">
        <v>251</v>
      </c>
      <c r="BY289" s="171"/>
      <c r="BZ289" s="171"/>
      <c r="CA289" s="171"/>
    </row>
    <row r="290" spans="65:79" ht="23.25" customHeight="1">
      <c r="BM290" s="171"/>
      <c r="BN290" s="171"/>
      <c r="BO290" s="171"/>
      <c r="BP290" s="171"/>
      <c r="BQ290" s="171"/>
      <c r="BR290" s="171"/>
      <c r="BS290" s="171"/>
      <c r="BT290" s="171"/>
      <c r="BU290" s="171"/>
      <c r="BV290" s="171"/>
      <c r="BW290" s="171"/>
      <c r="BX290" s="172">
        <v>252</v>
      </c>
      <c r="BY290" s="171"/>
      <c r="BZ290" s="171"/>
      <c r="CA290" s="171"/>
    </row>
    <row r="291" spans="65:79" ht="23.25" customHeight="1">
      <c r="BM291" s="171"/>
      <c r="BN291" s="171"/>
      <c r="BO291" s="171"/>
      <c r="BP291" s="171"/>
      <c r="BQ291" s="171"/>
      <c r="BR291" s="171"/>
      <c r="BS291" s="171"/>
      <c r="BT291" s="171"/>
      <c r="BU291" s="171"/>
      <c r="BV291" s="171"/>
      <c r="BW291" s="171"/>
      <c r="BX291" s="172">
        <v>253</v>
      </c>
      <c r="BY291" s="171"/>
      <c r="BZ291" s="171"/>
      <c r="CA291" s="171"/>
    </row>
    <row r="292" spans="65:79" ht="23.25" customHeight="1">
      <c r="BM292" s="171"/>
      <c r="BN292" s="171"/>
      <c r="BO292" s="171"/>
      <c r="BP292" s="171"/>
      <c r="BQ292" s="171"/>
      <c r="BR292" s="171"/>
      <c r="BS292" s="171"/>
      <c r="BT292" s="171"/>
      <c r="BU292" s="171"/>
      <c r="BV292" s="171"/>
      <c r="BW292" s="171"/>
      <c r="BX292" s="172">
        <v>254</v>
      </c>
      <c r="BY292" s="171"/>
      <c r="BZ292" s="171"/>
      <c r="CA292" s="171"/>
    </row>
    <row r="293" spans="65:79" ht="23.25" customHeight="1">
      <c r="BM293" s="171"/>
      <c r="BN293" s="171"/>
      <c r="BO293" s="171"/>
      <c r="BP293" s="171"/>
      <c r="BQ293" s="171"/>
      <c r="BR293" s="171"/>
      <c r="BS293" s="171"/>
      <c r="BT293" s="171"/>
      <c r="BU293" s="171"/>
      <c r="BV293" s="171"/>
      <c r="BW293" s="171"/>
      <c r="BX293" s="172">
        <v>255</v>
      </c>
      <c r="BY293" s="171"/>
      <c r="BZ293" s="171"/>
      <c r="CA293" s="171"/>
    </row>
    <row r="294" spans="65:79" ht="23.25" customHeight="1">
      <c r="BM294" s="171"/>
      <c r="BN294" s="171"/>
      <c r="BO294" s="171"/>
      <c r="BP294" s="171"/>
      <c r="BQ294" s="171"/>
      <c r="BR294" s="171"/>
      <c r="BS294" s="171"/>
      <c r="BT294" s="171"/>
      <c r="BU294" s="171"/>
      <c r="BV294" s="171"/>
      <c r="BW294" s="171"/>
      <c r="BX294" s="172">
        <v>256</v>
      </c>
      <c r="BY294" s="171"/>
      <c r="BZ294" s="171"/>
      <c r="CA294" s="171"/>
    </row>
    <row r="295" spans="65:79" ht="23.25" customHeight="1">
      <c r="BM295" s="171"/>
      <c r="BN295" s="171"/>
      <c r="BO295" s="171"/>
      <c r="BP295" s="171"/>
      <c r="BQ295" s="171"/>
      <c r="BR295" s="171"/>
      <c r="BS295" s="171"/>
      <c r="BT295" s="171"/>
      <c r="BU295" s="171"/>
      <c r="BV295" s="171"/>
      <c r="BW295" s="171"/>
      <c r="BX295" s="171"/>
      <c r="BY295" s="171"/>
      <c r="BZ295" s="171"/>
      <c r="CA295" s="171"/>
    </row>
    <row r="296" spans="65:79" ht="23.25" customHeight="1">
      <c r="BM296" s="171"/>
      <c r="BN296" s="171"/>
      <c r="BO296" s="171"/>
      <c r="BP296" s="171"/>
      <c r="BQ296" s="171"/>
      <c r="BR296" s="171"/>
      <c r="BS296" s="171"/>
      <c r="BT296" s="171"/>
      <c r="BU296" s="171"/>
      <c r="BV296" s="171"/>
      <c r="BW296" s="171"/>
      <c r="BX296" s="171"/>
      <c r="BY296" s="171"/>
      <c r="BZ296" s="171"/>
      <c r="CA296" s="171"/>
    </row>
    <row r="297" spans="65:79" ht="23.25" customHeight="1">
      <c r="BM297" s="171"/>
      <c r="BN297" s="171"/>
      <c r="BO297" s="171"/>
      <c r="BP297" s="171"/>
      <c r="BQ297" s="171"/>
      <c r="BR297" s="171"/>
      <c r="BS297" s="171"/>
      <c r="BT297" s="171"/>
      <c r="BU297" s="171"/>
      <c r="BV297" s="171"/>
      <c r="BW297" s="171"/>
      <c r="BX297" s="171"/>
      <c r="BY297" s="171"/>
      <c r="BZ297" s="171"/>
      <c r="CA297" s="171"/>
    </row>
    <row r="298" spans="65:79" ht="23.25" customHeight="1">
      <c r="BM298" s="171"/>
      <c r="BN298" s="171"/>
      <c r="BO298" s="171"/>
      <c r="BP298" s="171"/>
      <c r="BQ298" s="171"/>
      <c r="BR298" s="171"/>
      <c r="BS298" s="171"/>
      <c r="BT298" s="171"/>
      <c r="BU298" s="171"/>
      <c r="BV298" s="171"/>
      <c r="BW298" s="171"/>
      <c r="BX298" s="171"/>
      <c r="BY298" s="171"/>
      <c r="BZ298" s="171"/>
      <c r="CA298" s="171"/>
    </row>
    <row r="299" spans="65:79" ht="23.25" customHeight="1">
      <c r="BM299" s="171"/>
      <c r="BN299" s="171"/>
      <c r="BO299" s="171"/>
      <c r="BP299" s="171"/>
      <c r="BQ299" s="171"/>
      <c r="BR299" s="171"/>
      <c r="BS299" s="171"/>
      <c r="BT299" s="171"/>
      <c r="BU299" s="171"/>
      <c r="BV299" s="171"/>
      <c r="BW299" s="171"/>
      <c r="BX299" s="171"/>
      <c r="BY299" s="171"/>
      <c r="BZ299" s="171"/>
      <c r="CA299" s="171"/>
    </row>
    <row r="300" spans="65:79" ht="23.25" customHeight="1">
      <c r="BM300" s="171"/>
      <c r="BN300" s="171"/>
      <c r="BO300" s="171"/>
      <c r="BP300" s="171"/>
      <c r="BQ300" s="171"/>
      <c r="BR300" s="171"/>
      <c r="BS300" s="171"/>
      <c r="BT300" s="171"/>
      <c r="BU300" s="171"/>
      <c r="BV300" s="171"/>
      <c r="BW300" s="171"/>
      <c r="BX300" s="171"/>
      <c r="BY300" s="171"/>
      <c r="BZ300" s="171"/>
      <c r="CA300" s="171"/>
    </row>
    <row r="301" spans="65:79" ht="23.25" customHeight="1">
      <c r="BM301" s="171"/>
      <c r="BN301" s="171"/>
      <c r="BO301" s="171"/>
      <c r="BP301" s="171"/>
      <c r="BQ301" s="171"/>
      <c r="BR301" s="171"/>
      <c r="BS301" s="171"/>
      <c r="BT301" s="171"/>
      <c r="BU301" s="171"/>
      <c r="BV301" s="171"/>
      <c r="BW301" s="171"/>
      <c r="BX301" s="171"/>
      <c r="BY301" s="171"/>
      <c r="BZ301" s="171"/>
      <c r="CA301" s="171"/>
    </row>
    <row r="302" spans="65:79" ht="23.25" customHeight="1">
      <c r="BM302" s="171"/>
      <c r="BN302" s="171"/>
      <c r="BO302" s="171"/>
      <c r="BP302" s="171"/>
      <c r="BQ302" s="171"/>
      <c r="BR302" s="171"/>
      <c r="BS302" s="171"/>
      <c r="BT302" s="171"/>
      <c r="BU302" s="171"/>
      <c r="BV302" s="171"/>
      <c r="BW302" s="171"/>
      <c r="BX302" s="171"/>
      <c r="BY302" s="171"/>
      <c r="BZ302" s="171"/>
      <c r="CA302" s="171"/>
    </row>
  </sheetData>
  <sheetProtection password="CC09" sheet="1" autoFilter="0" pivotTables="0"/>
  <protectedRanges>
    <protectedRange sqref="BH7:BI20 BL7:BL20" name="区域6"/>
    <protectedRange sqref="T7:U20 W7:X20 Z7:AA20 AC7:AD20" name="区域4"/>
    <protectedRange sqref="A22:XFD22" name="区域2"/>
    <protectedRange sqref="B7:J20" name="区域1"/>
    <protectedRange sqref="N7:R20" name="区域3"/>
    <protectedRange sqref="AF7:AG20 AL7:AM20 AP7:AZ20 AI7:AJ20" name="区域5"/>
  </protectedRanges>
  <mergeCells count="79">
    <mergeCell ref="A21:P21"/>
    <mergeCell ref="H22:I22"/>
    <mergeCell ref="N22:O22"/>
    <mergeCell ref="Q22:R22"/>
    <mergeCell ref="S22:T22"/>
    <mergeCell ref="BL5:BL6"/>
    <mergeCell ref="BA5:BA6"/>
    <mergeCell ref="BB5:BB6"/>
    <mergeCell ref="BC5:BC6"/>
    <mergeCell ref="BD5:BD6"/>
    <mergeCell ref="BE5:BE6"/>
    <mergeCell ref="BF5:BF6"/>
    <mergeCell ref="BG5:BG6"/>
    <mergeCell ref="BH5:BH6"/>
    <mergeCell ref="BI5:BI6"/>
    <mergeCell ref="BJ5:BJ6"/>
    <mergeCell ref="BK5:BK6"/>
    <mergeCell ref="AZ5:AZ6"/>
    <mergeCell ref="AN5:AN6"/>
    <mergeCell ref="AO5:AO6"/>
    <mergeCell ref="AP5:AP6"/>
    <mergeCell ref="AQ5:AQ6"/>
    <mergeCell ref="AR5:AR6"/>
    <mergeCell ref="AT5:AT6"/>
    <mergeCell ref="AU5:AU6"/>
    <mergeCell ref="AV5:AV6"/>
    <mergeCell ref="AW5:AW6"/>
    <mergeCell ref="AX5:AX6"/>
    <mergeCell ref="AY5:AY6"/>
    <mergeCell ref="AM5:AM6"/>
    <mergeCell ref="AB5:AB6"/>
    <mergeCell ref="AC5:AC6"/>
    <mergeCell ref="AD5:AD6"/>
    <mergeCell ref="AE5:AE6"/>
    <mergeCell ref="AF5:AF6"/>
    <mergeCell ref="AG5:AG6"/>
    <mergeCell ref="AH5:AH6"/>
    <mergeCell ref="AI5:AI6"/>
    <mergeCell ref="AJ5:AJ6"/>
    <mergeCell ref="AK5:AK6"/>
    <mergeCell ref="AL5:AL6"/>
    <mergeCell ref="AA5:AA6"/>
    <mergeCell ref="P5:P6"/>
    <mergeCell ref="Q5:Q6"/>
    <mergeCell ref="R5:R6"/>
    <mergeCell ref="S5:S6"/>
    <mergeCell ref="T5:T6"/>
    <mergeCell ref="U5:U6"/>
    <mergeCell ref="V5:V6"/>
    <mergeCell ref="W5:W6"/>
    <mergeCell ref="X5:X6"/>
    <mergeCell ref="Y5:Y6"/>
    <mergeCell ref="Z5:Z6"/>
    <mergeCell ref="O5:O6"/>
    <mergeCell ref="BB3:BK3"/>
    <mergeCell ref="A5:A6"/>
    <mergeCell ref="B5:B6"/>
    <mergeCell ref="C5:C6"/>
    <mergeCell ref="D5:D6"/>
    <mergeCell ref="E5:E6"/>
    <mergeCell ref="F5:F6"/>
    <mergeCell ref="G5:G6"/>
    <mergeCell ref="H5:H6"/>
    <mergeCell ref="I5:I6"/>
    <mergeCell ref="J5:J6"/>
    <mergeCell ref="K5:K6"/>
    <mergeCell ref="L5:L6"/>
    <mergeCell ref="M5:M6"/>
    <mergeCell ref="N5:N6"/>
    <mergeCell ref="A1:BL1"/>
    <mergeCell ref="A2:P4"/>
    <mergeCell ref="Q2:Z2"/>
    <mergeCell ref="AA2:AE2"/>
    <mergeCell ref="AF2:AI2"/>
    <mergeCell ref="AJ2:BA2"/>
    <mergeCell ref="BB2:BF2"/>
    <mergeCell ref="BH2:BJ2"/>
    <mergeCell ref="AR3:AT3"/>
    <mergeCell ref="AU3:BA3"/>
  </mergeCells>
  <phoneticPr fontId="5" type="noConversion"/>
  <dataValidations count="10">
    <dataValidation type="list" allowBlank="1" showInputMessage="1" showErrorMessage="1" sqref="G7:G20">
      <formula1>$BS$40:$BS$57</formula1>
    </dataValidation>
    <dataValidation type="list" allowBlank="1" showInputMessage="1" showErrorMessage="1" sqref="I7:I20">
      <formula1>$BU$40:$BU$44</formula1>
    </dataValidation>
    <dataValidation type="list" allowBlank="1" showInputMessage="1" showErrorMessage="1" sqref="H7:H20">
      <formula1>$BT$40:$BT$41</formula1>
    </dataValidation>
    <dataValidation type="list" allowBlank="1" showInputMessage="1" showErrorMessage="1" sqref="D7:D20">
      <formula1>$BP$40:$BP$42</formula1>
    </dataValidation>
    <dataValidation type="list" allowBlank="1" showInputMessage="1" showErrorMessage="1" sqref="B7:B20">
      <formula1>$BN$40:$BN$51</formula1>
    </dataValidation>
    <dataValidation type="list" allowBlank="1" showInputMessage="1" showErrorMessage="1" sqref="C8:C20">
      <formula1>$BO$40:$BO$52</formula1>
    </dataValidation>
    <dataValidation type="list" allowBlank="1" showInputMessage="1" showErrorMessage="1" sqref="N7:N20">
      <formula1>$BV$39:$BV$42</formula1>
    </dataValidation>
    <dataValidation type="list" allowBlank="1" showInputMessage="1" showErrorMessage="1" sqref="O7:O20">
      <formula1>$BW$39:$BW$69</formula1>
    </dataValidation>
    <dataValidation type="list" allowBlank="1" showInputMessage="1" showErrorMessage="1" sqref="E7:E20">
      <formula1>$BQ$40:$BQ$42</formula1>
    </dataValidation>
    <dataValidation type="list" allowBlank="1" showInputMessage="1" showErrorMessage="1" sqref="C7">
      <formula1>$BO$40:$BO$72</formula1>
    </dataValidation>
  </dataValidations>
  <pageMargins left="0.69791666666666663" right="0.69791666666666663" top="0.75" bottom="0.75" header="0.3" footer="0.3"/>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dimension ref="A1:CB302"/>
  <sheetViews>
    <sheetView zoomScaleSheetLayoutView="100" workbookViewId="0">
      <pane xSplit="11" ySplit="7" topLeftCell="V8" activePane="bottomRight" state="frozen"/>
      <selection pane="topRight" activeCell="L1" sqref="L1"/>
      <selection pane="bottomLeft" activeCell="A8" sqref="A8"/>
      <selection pane="bottomRight" activeCell="AD25" sqref="AD25"/>
    </sheetView>
  </sheetViews>
  <sheetFormatPr defaultRowHeight="23.25" customHeight="1"/>
  <cols>
    <col min="1" max="1" width="3.75" style="310" customWidth="1"/>
    <col min="2" max="2" width="4.375" style="172" customWidth="1"/>
    <col min="3" max="3" width="8" style="172" customWidth="1"/>
    <col min="4" max="4" width="6.5" style="172" customWidth="1"/>
    <col min="5" max="5" width="6.875" style="172" hidden="1" customWidth="1"/>
    <col min="6" max="6" width="4" style="310" hidden="1" customWidth="1"/>
    <col min="7" max="7" width="7.5" style="173" customWidth="1"/>
    <col min="8" max="8" width="4.875" style="173" customWidth="1"/>
    <col min="9" max="9" width="6" style="173" customWidth="1"/>
    <col min="10" max="10" width="7.5" style="310" customWidth="1"/>
    <col min="11" max="11" width="8.125" style="310" customWidth="1"/>
    <col min="12" max="12" width="4.625" style="310" customWidth="1"/>
    <col min="13" max="13" width="5.5" style="174" customWidth="1"/>
    <col min="14" max="14" width="5.625" style="311" customWidth="1"/>
    <col min="15" max="15" width="5.5" style="311" customWidth="1"/>
    <col min="16" max="16" width="6.375" style="174" customWidth="1"/>
    <col min="17" max="17" width="7" style="172" customWidth="1"/>
    <col min="18" max="18" width="6.875" style="172" customWidth="1"/>
    <col min="19" max="19" width="8.25" style="172" customWidth="1"/>
    <col min="20" max="20" width="6.75" style="172" customWidth="1"/>
    <col min="21" max="21" width="6" style="172" customWidth="1"/>
    <col min="22" max="23" width="7" style="172" customWidth="1"/>
    <col min="24" max="25" width="6.625" style="172" customWidth="1"/>
    <col min="26" max="26" width="7.5" style="172" bestFit="1" customWidth="1"/>
    <col min="27" max="28" width="6" style="172" customWidth="1"/>
    <col min="29" max="29" width="7.5" style="172" bestFit="1" customWidth="1"/>
    <col min="30" max="30" width="7.75" style="172" customWidth="1"/>
    <col min="31" max="31" width="10.5" style="172" customWidth="1"/>
    <col min="32" max="32" width="8.25" style="310" customWidth="1"/>
    <col min="33" max="34" width="8.625" style="310" customWidth="1"/>
    <col min="35" max="35" width="10.875" style="175" customWidth="1"/>
    <col min="36" max="36" width="7.25" style="310" customWidth="1"/>
    <col min="37" max="37" width="8.125" style="310" customWidth="1"/>
    <col min="38" max="38" width="7.625" style="310" customWidth="1"/>
    <col min="39" max="39" width="6.25" style="310" customWidth="1"/>
    <col min="40" max="40" width="8.5" style="310" customWidth="1"/>
    <col min="41" max="41" width="8.875" style="310" customWidth="1"/>
    <col min="42" max="42" width="7" style="310" customWidth="1"/>
    <col min="43" max="43" width="7.75" style="310" hidden="1" customWidth="1"/>
    <col min="44" max="46" width="7.5" style="310" hidden="1" customWidth="1"/>
    <col min="47" max="47" width="6.75" style="310" customWidth="1"/>
    <col min="48" max="48" width="7.5" style="310" hidden="1" customWidth="1"/>
    <col min="49" max="49" width="6.75" style="310" hidden="1" customWidth="1"/>
    <col min="50" max="50" width="6" style="310" hidden="1" customWidth="1"/>
    <col min="51" max="51" width="7" style="310" hidden="1" customWidth="1"/>
    <col min="52" max="52" width="8.875" style="310" customWidth="1"/>
    <col min="53" max="53" width="9.75" style="310" bestFit="1" customWidth="1"/>
    <col min="54" max="54" width="6.625" style="310" hidden="1" customWidth="1"/>
    <col min="55" max="55" width="6.125" style="172" hidden="1" customWidth="1"/>
    <col min="56" max="56" width="6.25" style="172" hidden="1" customWidth="1"/>
    <col min="57" max="57" width="6.75" style="172" hidden="1" customWidth="1"/>
    <col min="58" max="58" width="9" style="310" hidden="1" customWidth="1"/>
    <col min="59" max="59" width="9.75" style="310" bestFit="1" customWidth="1"/>
    <col min="60" max="60" width="6.875" style="172" customWidth="1"/>
    <col min="61" max="61" width="7.625" style="175" customWidth="1"/>
    <col min="62" max="62" width="9.875" style="175" customWidth="1"/>
    <col min="63" max="63" width="10" style="172" customWidth="1"/>
    <col min="64" max="64" width="25.125" style="310" customWidth="1"/>
    <col min="65" max="65" width="9" style="172"/>
    <col min="66" max="79" width="0" style="172" hidden="1" customWidth="1"/>
    <col min="80" max="16384" width="9" style="172"/>
  </cols>
  <sheetData>
    <row r="1" spans="1:80" ht="24" customHeight="1">
      <c r="A1" s="558" t="str">
        <f>"2017年"&amp;B7&amp;C7&amp;"分校"&amp;D7&amp;"工资表"</f>
        <v>2017年5月天河华景中心分校行政部工资表</v>
      </c>
      <c r="B1" s="558"/>
      <c r="C1" s="558"/>
      <c r="D1" s="558"/>
      <c r="E1" s="558"/>
      <c r="F1" s="558"/>
      <c r="G1" s="558"/>
      <c r="H1" s="558"/>
      <c r="I1" s="558"/>
      <c r="J1" s="558"/>
      <c r="K1" s="558"/>
      <c r="L1" s="558"/>
      <c r="M1" s="558"/>
      <c r="N1" s="558"/>
      <c r="O1" s="558"/>
      <c r="P1" s="558"/>
      <c r="Q1" s="558"/>
      <c r="R1" s="558"/>
      <c r="S1" s="558"/>
      <c r="T1" s="558"/>
      <c r="U1" s="558"/>
      <c r="V1" s="558"/>
      <c r="W1" s="558"/>
      <c r="X1" s="558"/>
      <c r="Y1" s="558"/>
      <c r="Z1" s="558"/>
      <c r="AA1" s="558"/>
      <c r="AB1" s="558"/>
      <c r="AC1" s="558"/>
      <c r="AD1" s="558"/>
      <c r="AE1" s="558"/>
      <c r="AF1" s="558"/>
      <c r="AG1" s="558"/>
      <c r="AH1" s="558"/>
      <c r="AI1" s="558"/>
      <c r="AJ1" s="558"/>
      <c r="AK1" s="558"/>
      <c r="AL1" s="558"/>
      <c r="AM1" s="558"/>
      <c r="AN1" s="558"/>
      <c r="AO1" s="558"/>
      <c r="AP1" s="558"/>
      <c r="AQ1" s="558"/>
      <c r="AR1" s="558"/>
      <c r="AS1" s="558"/>
      <c r="AT1" s="558"/>
      <c r="AU1" s="558"/>
      <c r="AV1" s="558"/>
      <c r="AW1" s="558"/>
      <c r="AX1" s="558"/>
      <c r="AY1" s="558"/>
      <c r="AZ1" s="558"/>
      <c r="BA1" s="558"/>
      <c r="BB1" s="558"/>
      <c r="BC1" s="558"/>
      <c r="BD1" s="558"/>
      <c r="BE1" s="558"/>
      <c r="BF1" s="558"/>
      <c r="BG1" s="558"/>
      <c r="BH1" s="558"/>
      <c r="BI1" s="558"/>
      <c r="BJ1" s="558"/>
      <c r="BK1" s="558"/>
      <c r="BL1" s="558"/>
    </row>
    <row r="2" spans="1:80" ht="15" customHeight="1">
      <c r="A2" s="559" t="s">
        <v>28</v>
      </c>
      <c r="B2" s="560"/>
      <c r="C2" s="560"/>
      <c r="D2" s="560"/>
      <c r="E2" s="560"/>
      <c r="F2" s="560"/>
      <c r="G2" s="560"/>
      <c r="H2" s="560"/>
      <c r="I2" s="560"/>
      <c r="J2" s="560"/>
      <c r="K2" s="560"/>
      <c r="L2" s="560"/>
      <c r="M2" s="560"/>
      <c r="N2" s="560"/>
      <c r="O2" s="560"/>
      <c r="P2" s="561"/>
      <c r="Q2" s="568"/>
      <c r="R2" s="569"/>
      <c r="S2" s="569"/>
      <c r="T2" s="569"/>
      <c r="U2" s="569"/>
      <c r="V2" s="569"/>
      <c r="W2" s="569"/>
      <c r="X2" s="569"/>
      <c r="Y2" s="569"/>
      <c r="Z2" s="570"/>
      <c r="AA2" s="571"/>
      <c r="AB2" s="572"/>
      <c r="AC2" s="572"/>
      <c r="AD2" s="572"/>
      <c r="AE2" s="573"/>
      <c r="AF2" s="571" t="s">
        <v>29</v>
      </c>
      <c r="AG2" s="572"/>
      <c r="AH2" s="572"/>
      <c r="AI2" s="573"/>
      <c r="AJ2" s="571" t="s">
        <v>30</v>
      </c>
      <c r="AK2" s="572"/>
      <c r="AL2" s="572"/>
      <c r="AM2" s="572"/>
      <c r="AN2" s="572"/>
      <c r="AO2" s="572"/>
      <c r="AP2" s="572"/>
      <c r="AQ2" s="572"/>
      <c r="AR2" s="572"/>
      <c r="AS2" s="572"/>
      <c r="AT2" s="572"/>
      <c r="AU2" s="572"/>
      <c r="AV2" s="572"/>
      <c r="AW2" s="572"/>
      <c r="AX2" s="572"/>
      <c r="AY2" s="572"/>
      <c r="AZ2" s="572"/>
      <c r="BA2" s="573"/>
      <c r="BB2" s="571" t="s">
        <v>31</v>
      </c>
      <c r="BC2" s="572"/>
      <c r="BD2" s="572"/>
      <c r="BE2" s="572"/>
      <c r="BF2" s="573"/>
      <c r="BG2" s="520"/>
      <c r="BH2" s="571" t="s">
        <v>32</v>
      </c>
      <c r="BI2" s="572"/>
      <c r="BJ2" s="573"/>
      <c r="BK2" s="314"/>
      <c r="BL2" s="314"/>
    </row>
    <row r="3" spans="1:80" ht="9.9499999999999993" customHeight="1">
      <c r="A3" s="562"/>
      <c r="B3" s="563"/>
      <c r="C3" s="563"/>
      <c r="D3" s="563"/>
      <c r="E3" s="563"/>
      <c r="F3" s="563"/>
      <c r="G3" s="563"/>
      <c r="H3" s="563"/>
      <c r="I3" s="563"/>
      <c r="J3" s="563"/>
      <c r="K3" s="563"/>
      <c r="L3" s="563"/>
      <c r="M3" s="563"/>
      <c r="N3" s="563"/>
      <c r="O3" s="563"/>
      <c r="P3" s="564"/>
      <c r="Q3" s="526" t="s">
        <v>33</v>
      </c>
      <c r="R3" s="226"/>
      <c r="S3" s="226"/>
      <c r="T3" s="226"/>
      <c r="U3" s="226"/>
      <c r="V3" s="226"/>
      <c r="W3" s="226"/>
      <c r="X3" s="226"/>
      <c r="Y3" s="226"/>
      <c r="Z3" s="527"/>
      <c r="AA3" s="531" t="s">
        <v>34</v>
      </c>
      <c r="AB3" s="250"/>
      <c r="AC3" s="250"/>
      <c r="AD3" s="250"/>
      <c r="AE3" s="532"/>
      <c r="AF3" s="314"/>
      <c r="AG3" s="519" t="s">
        <v>35</v>
      </c>
      <c r="AH3" s="520"/>
      <c r="AI3" s="315"/>
      <c r="AJ3" s="523" t="s">
        <v>33</v>
      </c>
      <c r="AK3" s="524"/>
      <c r="AL3" s="524"/>
      <c r="AM3" s="525"/>
      <c r="AN3" s="314" t="s">
        <v>36</v>
      </c>
      <c r="AO3" s="316" t="s">
        <v>37</v>
      </c>
      <c r="AP3" s="314" t="s">
        <v>36</v>
      </c>
      <c r="AQ3" s="316" t="s">
        <v>37</v>
      </c>
      <c r="AR3" s="574" t="s">
        <v>34</v>
      </c>
      <c r="AS3" s="575"/>
      <c r="AT3" s="576"/>
      <c r="AU3" s="571"/>
      <c r="AV3" s="572"/>
      <c r="AW3" s="572"/>
      <c r="AX3" s="572"/>
      <c r="AY3" s="572"/>
      <c r="AZ3" s="572"/>
      <c r="BA3" s="573"/>
      <c r="BB3" s="572"/>
      <c r="BC3" s="572"/>
      <c r="BD3" s="572"/>
      <c r="BE3" s="572"/>
      <c r="BF3" s="572"/>
      <c r="BG3" s="572"/>
      <c r="BH3" s="572"/>
      <c r="BI3" s="572"/>
      <c r="BJ3" s="572"/>
      <c r="BK3" s="572"/>
      <c r="BL3" s="172"/>
    </row>
    <row r="4" spans="1:80" ht="12" customHeight="1">
      <c r="A4" s="565"/>
      <c r="B4" s="566"/>
      <c r="C4" s="566"/>
      <c r="D4" s="566"/>
      <c r="E4" s="566"/>
      <c r="F4" s="566"/>
      <c r="G4" s="566"/>
      <c r="H4" s="566"/>
      <c r="I4" s="566"/>
      <c r="J4" s="566"/>
      <c r="K4" s="566"/>
      <c r="L4" s="566"/>
      <c r="M4" s="566"/>
      <c r="N4" s="566"/>
      <c r="O4" s="566"/>
      <c r="P4" s="567"/>
      <c r="Q4" s="528"/>
      <c r="R4" s="529"/>
      <c r="S4" s="529"/>
      <c r="T4" s="529"/>
      <c r="U4" s="529"/>
      <c r="V4" s="529"/>
      <c r="W4" s="529"/>
      <c r="X4" s="529"/>
      <c r="Y4" s="529"/>
      <c r="Z4" s="530"/>
      <c r="AA4" s="533"/>
      <c r="AB4" s="534"/>
      <c r="AC4" s="534"/>
      <c r="AD4" s="534"/>
      <c r="AE4" s="535"/>
      <c r="AF4" s="317">
        <v>1</v>
      </c>
      <c r="AG4" s="317">
        <v>2</v>
      </c>
      <c r="AH4" s="317">
        <v>3</v>
      </c>
      <c r="AI4" s="318">
        <v>4</v>
      </c>
      <c r="AJ4" s="319">
        <v>5</v>
      </c>
      <c r="AK4" s="319">
        <v>6</v>
      </c>
      <c r="AL4" s="319">
        <v>7</v>
      </c>
      <c r="AM4" s="319">
        <v>8</v>
      </c>
      <c r="AN4" s="317">
        <v>9</v>
      </c>
      <c r="AO4" s="317">
        <v>10</v>
      </c>
      <c r="AP4" s="317">
        <v>11</v>
      </c>
      <c r="AQ4" s="317">
        <v>12</v>
      </c>
      <c r="AR4" s="320">
        <v>13</v>
      </c>
      <c r="AS4" s="320"/>
      <c r="AT4" s="320">
        <v>14</v>
      </c>
      <c r="AU4" s="317">
        <v>15</v>
      </c>
      <c r="AV4" s="317">
        <v>16</v>
      </c>
      <c r="AW4" s="317">
        <v>17</v>
      </c>
      <c r="AX4" s="317">
        <v>18</v>
      </c>
      <c r="AY4" s="317">
        <v>19</v>
      </c>
      <c r="AZ4" s="317">
        <v>20</v>
      </c>
      <c r="BA4" s="317">
        <v>21</v>
      </c>
      <c r="BB4" s="317">
        <v>22</v>
      </c>
      <c r="BC4" s="317">
        <v>23</v>
      </c>
      <c r="BD4" s="317">
        <v>24</v>
      </c>
      <c r="BE4" s="317">
        <v>25</v>
      </c>
      <c r="BF4" s="317">
        <v>26</v>
      </c>
      <c r="BG4" s="317">
        <v>27</v>
      </c>
      <c r="BH4" s="317">
        <v>28</v>
      </c>
      <c r="BI4" s="317">
        <v>29</v>
      </c>
      <c r="BJ4" s="317">
        <v>30</v>
      </c>
      <c r="BK4" s="317">
        <v>31</v>
      </c>
      <c r="BL4" s="317">
        <v>32</v>
      </c>
    </row>
    <row r="5" spans="1:80" s="168" customFormat="1" ht="23.25" customHeight="1">
      <c r="A5" s="579" t="s">
        <v>38</v>
      </c>
      <c r="B5" s="581" t="s">
        <v>39</v>
      </c>
      <c r="C5" s="581" t="s">
        <v>40</v>
      </c>
      <c r="D5" s="581" t="s">
        <v>41</v>
      </c>
      <c r="E5" s="581" t="s">
        <v>964</v>
      </c>
      <c r="F5" s="579" t="s">
        <v>43</v>
      </c>
      <c r="G5" s="583" t="s">
        <v>44</v>
      </c>
      <c r="H5" s="583" t="s">
        <v>45</v>
      </c>
      <c r="I5" s="583" t="s">
        <v>46</v>
      </c>
      <c r="J5" s="583" t="s">
        <v>47</v>
      </c>
      <c r="K5" s="583" t="s">
        <v>965</v>
      </c>
      <c r="L5" s="583" t="s">
        <v>966</v>
      </c>
      <c r="M5" s="585" t="s">
        <v>967</v>
      </c>
      <c r="N5" s="577" t="s">
        <v>51</v>
      </c>
      <c r="O5" s="577" t="s">
        <v>52</v>
      </c>
      <c r="P5" s="585" t="s">
        <v>53</v>
      </c>
      <c r="Q5" s="587" t="s">
        <v>968</v>
      </c>
      <c r="R5" s="587" t="s">
        <v>969</v>
      </c>
      <c r="S5" s="583" t="s">
        <v>970</v>
      </c>
      <c r="T5" s="587" t="s">
        <v>971</v>
      </c>
      <c r="U5" s="587" t="s">
        <v>972</v>
      </c>
      <c r="V5" s="583" t="s">
        <v>973</v>
      </c>
      <c r="W5" s="587" t="s">
        <v>974</v>
      </c>
      <c r="X5" s="587" t="s">
        <v>975</v>
      </c>
      <c r="Y5" s="583" t="s">
        <v>976</v>
      </c>
      <c r="Z5" s="587" t="s">
        <v>977</v>
      </c>
      <c r="AA5" s="587" t="s">
        <v>978</v>
      </c>
      <c r="AB5" s="583" t="s">
        <v>979</v>
      </c>
      <c r="AC5" s="587" t="s">
        <v>980</v>
      </c>
      <c r="AD5" s="587" t="s">
        <v>981</v>
      </c>
      <c r="AE5" s="583" t="s">
        <v>982</v>
      </c>
      <c r="AF5" s="587" t="s">
        <v>983</v>
      </c>
      <c r="AG5" s="587" t="s">
        <v>984</v>
      </c>
      <c r="AH5" s="583" t="s">
        <v>985</v>
      </c>
      <c r="AI5" s="587" t="s">
        <v>986</v>
      </c>
      <c r="AJ5" s="587" t="s">
        <v>987</v>
      </c>
      <c r="AK5" s="583" t="s">
        <v>988</v>
      </c>
      <c r="AL5" s="587" t="s">
        <v>989</v>
      </c>
      <c r="AM5" s="587" t="s">
        <v>990</v>
      </c>
      <c r="AN5" s="583" t="s">
        <v>991</v>
      </c>
      <c r="AO5" s="581" t="s">
        <v>992</v>
      </c>
      <c r="AP5" s="581" t="s">
        <v>993</v>
      </c>
      <c r="AQ5" s="589" t="s">
        <v>76</v>
      </c>
      <c r="AR5" s="591" t="s">
        <v>77</v>
      </c>
      <c r="AS5" s="521"/>
      <c r="AT5" s="593" t="s">
        <v>78</v>
      </c>
      <c r="AU5" s="589" t="s">
        <v>79</v>
      </c>
      <c r="AV5" s="589" t="s">
        <v>80</v>
      </c>
      <c r="AW5" s="589" t="s">
        <v>81</v>
      </c>
      <c r="AX5" s="589" t="s">
        <v>82</v>
      </c>
      <c r="AY5" s="589" t="s">
        <v>83</v>
      </c>
      <c r="AZ5" s="589" t="s">
        <v>84</v>
      </c>
      <c r="BA5" s="589" t="s">
        <v>85</v>
      </c>
      <c r="BB5" s="589" t="s">
        <v>86</v>
      </c>
      <c r="BC5" s="589" t="s">
        <v>87</v>
      </c>
      <c r="BD5" s="589" t="s">
        <v>88</v>
      </c>
      <c r="BE5" s="589" t="s">
        <v>89</v>
      </c>
      <c r="BF5" s="589" t="s">
        <v>90</v>
      </c>
      <c r="BG5" s="589" t="s">
        <v>91</v>
      </c>
      <c r="BH5" s="597" t="s">
        <v>92</v>
      </c>
      <c r="BI5" s="599" t="s">
        <v>93</v>
      </c>
      <c r="BJ5" s="599" t="s">
        <v>94</v>
      </c>
      <c r="BK5" s="589" t="s">
        <v>95</v>
      </c>
      <c r="BL5" s="595" t="s">
        <v>96</v>
      </c>
      <c r="BM5" s="172"/>
      <c r="BN5" s="172"/>
      <c r="BO5" s="172"/>
      <c r="BP5" s="172"/>
      <c r="BQ5" s="172"/>
      <c r="BR5" s="172"/>
      <c r="BS5" s="172"/>
      <c r="BT5" s="172"/>
      <c r="BU5" s="172"/>
      <c r="BV5" s="172"/>
      <c r="BW5" s="172"/>
      <c r="BX5" s="172"/>
      <c r="BY5" s="172"/>
      <c r="BZ5" s="172"/>
      <c r="CA5" s="172"/>
      <c r="CB5" s="172"/>
    </row>
    <row r="6" spans="1:80" s="169" customFormat="1" ht="23.25" customHeight="1">
      <c r="A6" s="580"/>
      <c r="B6" s="582"/>
      <c r="C6" s="582"/>
      <c r="D6" s="582"/>
      <c r="E6" s="582"/>
      <c r="F6" s="580"/>
      <c r="G6" s="584"/>
      <c r="H6" s="584"/>
      <c r="I6" s="584"/>
      <c r="J6" s="584"/>
      <c r="K6" s="584"/>
      <c r="L6" s="584"/>
      <c r="M6" s="586"/>
      <c r="N6" s="578"/>
      <c r="O6" s="578"/>
      <c r="P6" s="586"/>
      <c r="Q6" s="588"/>
      <c r="R6" s="588"/>
      <c r="S6" s="584"/>
      <c r="T6" s="588"/>
      <c r="U6" s="588"/>
      <c r="V6" s="584"/>
      <c r="W6" s="588"/>
      <c r="X6" s="588"/>
      <c r="Y6" s="584"/>
      <c r="Z6" s="588"/>
      <c r="AA6" s="588"/>
      <c r="AB6" s="584"/>
      <c r="AC6" s="588"/>
      <c r="AD6" s="588"/>
      <c r="AE6" s="584"/>
      <c r="AF6" s="588"/>
      <c r="AG6" s="588"/>
      <c r="AH6" s="584"/>
      <c r="AI6" s="588"/>
      <c r="AJ6" s="588"/>
      <c r="AK6" s="584"/>
      <c r="AL6" s="588"/>
      <c r="AM6" s="588"/>
      <c r="AN6" s="584"/>
      <c r="AO6" s="582"/>
      <c r="AP6" s="582"/>
      <c r="AQ6" s="590"/>
      <c r="AR6" s="592"/>
      <c r="AS6" s="522"/>
      <c r="AT6" s="594"/>
      <c r="AU6" s="590"/>
      <c r="AV6" s="590"/>
      <c r="AW6" s="590"/>
      <c r="AX6" s="590"/>
      <c r="AY6" s="590"/>
      <c r="AZ6" s="590"/>
      <c r="BA6" s="590"/>
      <c r="BB6" s="590"/>
      <c r="BC6" s="590"/>
      <c r="BD6" s="590"/>
      <c r="BE6" s="590"/>
      <c r="BF6" s="590"/>
      <c r="BG6" s="590"/>
      <c r="BH6" s="598"/>
      <c r="BI6" s="600"/>
      <c r="BJ6" s="600"/>
      <c r="BK6" s="590"/>
      <c r="BL6" s="596"/>
      <c r="BM6" s="172"/>
      <c r="BN6" s="172"/>
      <c r="BO6" s="172"/>
      <c r="BP6" s="172"/>
      <c r="BQ6" s="172"/>
      <c r="BR6" s="172"/>
      <c r="BS6" s="172"/>
      <c r="BT6" s="172"/>
      <c r="BU6" s="172"/>
      <c r="BV6" s="172"/>
      <c r="BW6" s="172"/>
      <c r="BX6" s="172"/>
      <c r="BY6" s="172"/>
      <c r="BZ6" s="172"/>
      <c r="CA6" s="172"/>
      <c r="CB6" s="172"/>
    </row>
    <row r="7" spans="1:80" ht="15" customHeight="1">
      <c r="A7" s="327">
        <v>1</v>
      </c>
      <c r="B7" s="328" t="s">
        <v>145</v>
      </c>
      <c r="C7" s="328" t="s">
        <v>859</v>
      </c>
      <c r="D7" s="328" t="s">
        <v>103</v>
      </c>
      <c r="E7" s="329"/>
      <c r="F7" s="330"/>
      <c r="G7" s="329" t="s">
        <v>104</v>
      </c>
      <c r="H7" s="329" t="s">
        <v>105</v>
      </c>
      <c r="I7" s="329" t="s">
        <v>106</v>
      </c>
      <c r="J7" s="331" t="s">
        <v>107</v>
      </c>
      <c r="K7" s="332">
        <f>IF(ISERROR(VLOOKUP(J7,[19]人事资料!D:AR,26,0)),"",VLOOKUP(J7,[19]人事资料!D:AR,26,0))</f>
        <v>41802</v>
      </c>
      <c r="L7" s="333">
        <f>IF(ISERROR(VLOOKUP(J7,[19]人事资料!D:AR,27,0)),"",VLOOKUP(J7,[19]人事资料!D:AR,27,0))</f>
        <v>102</v>
      </c>
      <c r="M7" s="334">
        <f>IF(ISERROR(+L7+BP7),"",+L7+BP7)</f>
        <v>125</v>
      </c>
      <c r="N7" s="336">
        <v>31</v>
      </c>
      <c r="O7" s="336">
        <v>31</v>
      </c>
      <c r="P7" s="337"/>
      <c r="Q7" s="400">
        <f>220+(59+119)*0.7</f>
        <v>344.6</v>
      </c>
      <c r="R7" s="400">
        <v>10</v>
      </c>
      <c r="S7" s="401">
        <f>Q7*R7</f>
        <v>3446</v>
      </c>
      <c r="T7" s="402">
        <v>21</v>
      </c>
      <c r="U7" s="402">
        <v>35</v>
      </c>
      <c r="V7" s="401">
        <f>T7*U7</f>
        <v>735</v>
      </c>
      <c r="W7" s="402">
        <f>700*0.7+400</f>
        <v>890</v>
      </c>
      <c r="X7" s="402">
        <v>0.5</v>
      </c>
      <c r="Y7" s="401">
        <f>W7*X7</f>
        <v>445</v>
      </c>
      <c r="Z7" s="402">
        <v>0</v>
      </c>
      <c r="AA7" s="402">
        <v>50</v>
      </c>
      <c r="AB7" s="401">
        <f>Z7*AA7</f>
        <v>0</v>
      </c>
      <c r="AC7" s="402">
        <v>4</v>
      </c>
      <c r="AD7" s="402">
        <v>300</v>
      </c>
      <c r="AE7" s="401">
        <f>AC7*AD7</f>
        <v>1200</v>
      </c>
      <c r="AF7" s="402">
        <v>65</v>
      </c>
      <c r="AG7" s="402">
        <v>15</v>
      </c>
      <c r="AH7" s="401">
        <f>AF7*AG7</f>
        <v>975</v>
      </c>
      <c r="AI7" s="403">
        <v>1102002</v>
      </c>
      <c r="AJ7" s="404">
        <v>2E-3</v>
      </c>
      <c r="AK7" s="401">
        <f>AI7*AJ7</f>
        <v>2204.0039999999999</v>
      </c>
      <c r="AL7" s="402">
        <v>1</v>
      </c>
      <c r="AM7" s="402">
        <v>200</v>
      </c>
      <c r="AN7" s="401">
        <f>AL7*AM7</f>
        <v>200</v>
      </c>
      <c r="AO7" s="405">
        <f>S7+V7+Y7+AB7+AE7+AH7+AK7+AN7</f>
        <v>9205.0040000000008</v>
      </c>
      <c r="AP7" s="346"/>
      <c r="AQ7" s="346"/>
      <c r="AR7" s="347"/>
      <c r="AS7" s="347"/>
      <c r="AT7" s="327"/>
      <c r="AU7" s="346">
        <v>100</v>
      </c>
      <c r="AV7" s="346"/>
      <c r="AW7" s="346"/>
      <c r="AX7" s="346"/>
      <c r="AY7" s="346"/>
      <c r="AZ7" s="346">
        <f>60+35366*0.03</f>
        <v>1120.98</v>
      </c>
      <c r="BA7" s="348">
        <f>SUM(AO7:AZ7)</f>
        <v>10425.984</v>
      </c>
      <c r="BB7" s="349"/>
      <c r="BC7" s="350"/>
      <c r="BD7" s="350"/>
      <c r="BE7" s="350"/>
      <c r="BF7" s="348">
        <f>SUM(BB7:BE7)</f>
        <v>0</v>
      </c>
      <c r="BG7" s="348">
        <f>BA7</f>
        <v>10425.984</v>
      </c>
      <c r="BH7" s="343">
        <v>750</v>
      </c>
      <c r="BI7" s="359">
        <v>317.43</v>
      </c>
      <c r="BJ7" s="352">
        <f>IF(G7="外教",ROUND(MAX((BG7-BH7-BI7-4800)*{0.03,0.1,0.2,0.25,0.3,0.35,0.45}-{0,105,555,1005,2755,5505,13505},0),2),ROUND(MAX((BG7-BH7-BI7-3500)*{0.03,0.1,0.2,0.25,0.3,0.35,0.45}-{0,105,555,1005,2755,5505,13505},0),2))</f>
        <v>616.71</v>
      </c>
      <c r="BK7" s="315">
        <f>+BG7-BH7-BI7-BJ7</f>
        <v>8741.844000000001</v>
      </c>
      <c r="BL7" s="349"/>
      <c r="BO7" s="174">
        <f t="shared" ref="BO7:BO20" si="0">IF(ISERROR(VLOOKUP(B7,BN:BZ,13,0)),,VLOOKUP(B7,BN:BZ,13,0))</f>
        <v>42521</v>
      </c>
      <c r="BP7" s="353">
        <f>IF(ISERROR(DATEDIF(K7,BO7,"M")),"",DATEDIF(K7,BO7,"M"))</f>
        <v>23</v>
      </c>
    </row>
    <row r="8" spans="1:80" ht="15" customHeight="1">
      <c r="A8" s="327">
        <v>2</v>
      </c>
      <c r="B8" s="329" t="str">
        <f>IF(J8&lt;&gt;"",B7,"")</f>
        <v>5月</v>
      </c>
      <c r="C8" s="329" t="str">
        <f>IF(J8&lt;&gt;"",C7,"")</f>
        <v>天河华景中心</v>
      </c>
      <c r="D8" s="329" t="str">
        <f>IF(J8&lt;&gt;"",D7,"")</f>
        <v>行政部</v>
      </c>
      <c r="E8" s="329"/>
      <c r="F8" s="330"/>
      <c r="G8" s="329" t="s">
        <v>110</v>
      </c>
      <c r="H8" s="329" t="s">
        <v>105</v>
      </c>
      <c r="I8" s="329" t="s">
        <v>106</v>
      </c>
      <c r="J8" s="354" t="s">
        <v>109</v>
      </c>
      <c r="K8" s="332">
        <f>IF(ISERROR(VLOOKUP(J8,[19]人事资料!D:AR,26,0)),"",VLOOKUP(J8,[19]人事资料!D:AR,26,0))</f>
        <v>42491</v>
      </c>
      <c r="L8" s="333">
        <f>IF(ISERROR(VLOOKUP(J8,[19]人事资料!D:AR,27,0)),"",VLOOKUP(J8,[19]人事资料!D:AR,27,0))</f>
        <v>0</v>
      </c>
      <c r="M8" s="334">
        <f t="shared" ref="M8:M20" si="1">IF(ISERROR(+L8+BP8),"",+L8+BP8)</f>
        <v>0</v>
      </c>
      <c r="N8" s="336">
        <v>31</v>
      </c>
      <c r="O8" s="336">
        <v>31</v>
      </c>
      <c r="P8" s="337"/>
      <c r="Q8" s="402"/>
      <c r="R8" s="402"/>
      <c r="S8" s="401">
        <f t="shared" ref="S8:S20" si="2">Q8*R8</f>
        <v>0</v>
      </c>
      <c r="T8" s="402"/>
      <c r="U8" s="402"/>
      <c r="V8" s="401">
        <f t="shared" ref="V8:V20" si="3">T8*U8</f>
        <v>0</v>
      </c>
      <c r="W8" s="402"/>
      <c r="X8" s="402"/>
      <c r="Y8" s="401">
        <f t="shared" ref="Y8:Y20" si="4">W8*X8</f>
        <v>0</v>
      </c>
      <c r="Z8" s="402"/>
      <c r="AA8" s="402"/>
      <c r="AB8" s="401">
        <f t="shared" ref="AB8:AB20" si="5">Z8*AA8</f>
        <v>0</v>
      </c>
      <c r="AC8" s="402"/>
      <c r="AD8" s="402"/>
      <c r="AE8" s="401">
        <f t="shared" ref="AE8:AE20" si="6">AC8*AD8</f>
        <v>0</v>
      </c>
      <c r="AF8" s="402"/>
      <c r="AG8" s="402"/>
      <c r="AH8" s="401">
        <f t="shared" ref="AH8:AH20" si="7">AF8*AG8</f>
        <v>0</v>
      </c>
      <c r="AI8" s="403"/>
      <c r="AJ8" s="404"/>
      <c r="AK8" s="401">
        <f t="shared" ref="AK8:AK20" si="8">AI8*AJ8</f>
        <v>0</v>
      </c>
      <c r="AL8" s="402"/>
      <c r="AM8" s="402"/>
      <c r="AN8" s="401">
        <f t="shared" ref="AN8:AN20" si="9">AL8*AM8</f>
        <v>0</v>
      </c>
      <c r="AO8" s="405">
        <f t="shared" ref="AO8:AO20" si="10">S8+V8+Y8+AB8+AE8+AH8+AK8+AN8</f>
        <v>0</v>
      </c>
      <c r="AP8" s="346">
        <v>2400</v>
      </c>
      <c r="AQ8" s="346"/>
      <c r="AR8" s="347"/>
      <c r="AS8" s="347"/>
      <c r="AT8" s="327"/>
      <c r="AU8" s="346">
        <v>100</v>
      </c>
      <c r="AV8" s="346"/>
      <c r="AW8" s="346"/>
      <c r="AX8" s="346"/>
      <c r="AY8" s="346"/>
      <c r="AZ8" s="346">
        <v>48.6</v>
      </c>
      <c r="BA8" s="348">
        <f t="shared" ref="BA8:BA20" si="11">SUM(AO8:AZ8)</f>
        <v>2548.6</v>
      </c>
      <c r="BB8" s="350"/>
      <c r="BC8" s="350"/>
      <c r="BD8" s="350"/>
      <c r="BE8" s="350"/>
      <c r="BF8" s="348">
        <f t="shared" ref="BF8:BF20" si="12">SUM(BB8:BE8)</f>
        <v>0</v>
      </c>
      <c r="BG8" s="348">
        <f t="shared" ref="BG8:BG20" si="13">BA8</f>
        <v>2548.6</v>
      </c>
      <c r="BH8" s="357">
        <v>0</v>
      </c>
      <c r="BI8" s="359">
        <v>0</v>
      </c>
      <c r="BJ8" s="352">
        <f>IF(G8="外教",ROUND(MAX((BG8-BH8-BI8-4800)*{0.03,0.1,0.2,0.25,0.3,0.35,0.45}-{0,105,555,1005,2755,5505,13505},0),2),ROUND(MAX((BG8-BH8-BI8-3500)*{0.03,0.1,0.2,0.25,0.3,0.35,0.45}-{0,105,555,1005,2755,5505,13505},0),2))</f>
        <v>0</v>
      </c>
      <c r="BK8" s="315">
        <f t="shared" ref="BK8:BK20" si="14">+BG8-BH8-BI8-BJ8</f>
        <v>2548.6</v>
      </c>
      <c r="BL8" s="349"/>
      <c r="BO8" s="174">
        <f t="shared" si="0"/>
        <v>42521</v>
      </c>
      <c r="BP8" s="353">
        <f t="shared" ref="BP8:BP20" si="15">IF(ISERROR(DATEDIF(K8,BO8,"M")),"",DATEDIF(K8,BO8,"M"))</f>
        <v>0</v>
      </c>
    </row>
    <row r="9" spans="1:80" ht="15" customHeight="1">
      <c r="A9" s="327">
        <v>3</v>
      </c>
      <c r="B9" s="329" t="str">
        <f t="shared" ref="B9:B20" si="16">IF(J9&lt;&gt;"",B8,"")</f>
        <v>5月</v>
      </c>
      <c r="C9" s="329" t="str">
        <f t="shared" ref="C9:C20" si="17">IF(J9&lt;&gt;"",C8,"")</f>
        <v>天河华景中心</v>
      </c>
      <c r="D9" s="329" t="str">
        <f t="shared" ref="D9:D20" si="18">IF(J9&lt;&gt;"",D8,"")</f>
        <v>行政部</v>
      </c>
      <c r="E9" s="329"/>
      <c r="F9" s="360"/>
      <c r="G9" s="329" t="s">
        <v>175</v>
      </c>
      <c r="H9" s="329" t="s">
        <v>105</v>
      </c>
      <c r="I9" s="329" t="s">
        <v>106</v>
      </c>
      <c r="J9" s="354" t="s">
        <v>111</v>
      </c>
      <c r="K9" s="332">
        <f>IF(ISERROR(VLOOKUP(J9,[19]人事资料!D:AR,26,0)),"",VLOOKUP(J9,[19]人事资料!D:AR,26,0))</f>
        <v>42676</v>
      </c>
      <c r="L9" s="333">
        <f>IF(ISERROR(VLOOKUP(J9,[19]人事资料!D:AR,27,0)),"",VLOOKUP(J9,[19]人事资料!D:AR,27,0))</f>
        <v>0</v>
      </c>
      <c r="M9" s="334" t="str">
        <f t="shared" si="1"/>
        <v/>
      </c>
      <c r="N9" s="336">
        <v>31</v>
      </c>
      <c r="O9" s="336">
        <v>15</v>
      </c>
      <c r="P9" s="337"/>
      <c r="Q9" s="402">
        <f>(59+119)*0.15</f>
        <v>26.7</v>
      </c>
      <c r="R9" s="402">
        <v>10</v>
      </c>
      <c r="S9" s="401">
        <f t="shared" si="2"/>
        <v>267</v>
      </c>
      <c r="T9" s="402">
        <v>31</v>
      </c>
      <c r="U9" s="402">
        <f>50*0.15</f>
        <v>7.5</v>
      </c>
      <c r="V9" s="401">
        <f t="shared" si="3"/>
        <v>232.5</v>
      </c>
      <c r="W9" s="402">
        <f>700*0.15</f>
        <v>105</v>
      </c>
      <c r="X9" s="402">
        <v>0.5</v>
      </c>
      <c r="Y9" s="401">
        <f t="shared" si="4"/>
        <v>52.5</v>
      </c>
      <c r="Z9" s="402">
        <v>0</v>
      </c>
      <c r="AA9" s="402"/>
      <c r="AB9" s="401">
        <f t="shared" si="5"/>
        <v>0</v>
      </c>
      <c r="AC9" s="402">
        <v>0</v>
      </c>
      <c r="AD9" s="402"/>
      <c r="AE9" s="401">
        <f t="shared" si="6"/>
        <v>0</v>
      </c>
      <c r="AF9" s="402">
        <v>9</v>
      </c>
      <c r="AG9" s="402">
        <v>15</v>
      </c>
      <c r="AH9" s="401">
        <f t="shared" si="7"/>
        <v>135</v>
      </c>
      <c r="AI9" s="403">
        <v>61652</v>
      </c>
      <c r="AJ9" s="404">
        <v>2E-3</v>
      </c>
      <c r="AK9" s="401">
        <f t="shared" si="8"/>
        <v>123.304</v>
      </c>
      <c r="AL9" s="402"/>
      <c r="AM9" s="402"/>
      <c r="AN9" s="401">
        <f t="shared" si="9"/>
        <v>0</v>
      </c>
      <c r="AO9" s="405">
        <f t="shared" si="10"/>
        <v>810.30399999999997</v>
      </c>
      <c r="AP9" s="346">
        <v>800</v>
      </c>
      <c r="AQ9" s="346"/>
      <c r="AR9" s="347"/>
      <c r="AS9" s="347"/>
      <c r="AT9" s="327"/>
      <c r="AU9" s="346">
        <v>50</v>
      </c>
      <c r="AV9" s="346"/>
      <c r="AW9" s="346"/>
      <c r="AX9" s="346"/>
      <c r="AY9" s="346"/>
      <c r="AZ9" s="346"/>
      <c r="BA9" s="348">
        <f t="shared" si="11"/>
        <v>1660.3040000000001</v>
      </c>
      <c r="BB9" s="350"/>
      <c r="BC9" s="350"/>
      <c r="BD9" s="350"/>
      <c r="BE9" s="350"/>
      <c r="BF9" s="348">
        <f t="shared" si="12"/>
        <v>0</v>
      </c>
      <c r="BG9" s="348">
        <f t="shared" si="13"/>
        <v>1660.3040000000001</v>
      </c>
      <c r="BH9" s="357">
        <v>100</v>
      </c>
      <c r="BI9" s="359">
        <v>317.43</v>
      </c>
      <c r="BJ9" s="352">
        <f>IF(G9="外教",ROUND(MAX((BG9-BH9-BI9-4800)*{0.03,0.1,0.2,0.25,0.3,0.35,0.45}-{0,105,555,1005,2755,5505,13505},0),2),ROUND(MAX((BG9-BH9-BI9-3500)*{0.03,0.1,0.2,0.25,0.3,0.35,0.45}-{0,105,555,1005,2755,5505,13505},0),2))</f>
        <v>0</v>
      </c>
      <c r="BK9" s="315">
        <f t="shared" si="14"/>
        <v>1242.874</v>
      </c>
      <c r="BL9" s="349"/>
      <c r="BO9" s="174">
        <f t="shared" si="0"/>
        <v>42521</v>
      </c>
      <c r="BP9" s="353" t="str">
        <f t="shared" si="15"/>
        <v/>
      </c>
      <c r="CB9" s="168"/>
    </row>
    <row r="10" spans="1:80" ht="15" customHeight="1">
      <c r="A10" s="327">
        <v>4</v>
      </c>
      <c r="B10" s="329" t="str">
        <f t="shared" si="16"/>
        <v>5月</v>
      </c>
      <c r="C10" s="329" t="str">
        <f t="shared" si="17"/>
        <v>天河华景中心</v>
      </c>
      <c r="D10" s="329" t="str">
        <f t="shared" si="18"/>
        <v>行政部</v>
      </c>
      <c r="E10" s="329"/>
      <c r="F10" s="330"/>
      <c r="G10" s="329" t="s">
        <v>104</v>
      </c>
      <c r="H10" s="329" t="s">
        <v>105</v>
      </c>
      <c r="I10" s="329" t="s">
        <v>136</v>
      </c>
      <c r="J10" s="354" t="s">
        <v>567</v>
      </c>
      <c r="K10" s="332">
        <f>IF(ISERROR(VLOOKUP(J10,[19]人事资料!D:AR,26,0)),"",VLOOKUP(J10,[19]人事资料!D:AR,26,0))</f>
        <v>42812</v>
      </c>
      <c r="L10" s="333">
        <f>IF(ISERROR(VLOOKUP(J10,[19]人事资料!D:AR,27,0)),"",VLOOKUP(J10,[19]人事资料!D:AR,27,0))</f>
        <v>0</v>
      </c>
      <c r="M10" s="334" t="str">
        <f t="shared" si="1"/>
        <v/>
      </c>
      <c r="N10" s="336">
        <v>31</v>
      </c>
      <c r="O10" s="336">
        <v>31</v>
      </c>
      <c r="P10" s="337"/>
      <c r="Q10" s="402">
        <v>164</v>
      </c>
      <c r="R10" s="402">
        <v>10</v>
      </c>
      <c r="S10" s="401">
        <f t="shared" si="2"/>
        <v>1640</v>
      </c>
      <c r="T10" s="402">
        <v>10</v>
      </c>
      <c r="U10" s="402">
        <v>35</v>
      </c>
      <c r="V10" s="401">
        <f t="shared" si="3"/>
        <v>350</v>
      </c>
      <c r="W10" s="402">
        <v>1200</v>
      </c>
      <c r="X10" s="402">
        <v>0.5</v>
      </c>
      <c r="Y10" s="401">
        <f t="shared" si="4"/>
        <v>600</v>
      </c>
      <c r="Z10" s="402">
        <v>6</v>
      </c>
      <c r="AA10" s="402">
        <v>50</v>
      </c>
      <c r="AB10" s="401">
        <f t="shared" si="5"/>
        <v>300</v>
      </c>
      <c r="AC10" s="402"/>
      <c r="AD10" s="402"/>
      <c r="AE10" s="401">
        <f t="shared" si="6"/>
        <v>0</v>
      </c>
      <c r="AF10" s="402"/>
      <c r="AG10" s="402"/>
      <c r="AH10" s="401">
        <f t="shared" si="7"/>
        <v>0</v>
      </c>
      <c r="AI10" s="403">
        <v>312720</v>
      </c>
      <c r="AJ10" s="404">
        <v>2E-3</v>
      </c>
      <c r="AK10" s="401">
        <f t="shared" si="8"/>
        <v>625.44000000000005</v>
      </c>
      <c r="AL10" s="402"/>
      <c r="AM10" s="402"/>
      <c r="AN10" s="401">
        <f t="shared" si="9"/>
        <v>0</v>
      </c>
      <c r="AO10" s="405">
        <f t="shared" si="10"/>
        <v>3515.44</v>
      </c>
      <c r="AP10" s="346">
        <v>1500</v>
      </c>
      <c r="AQ10" s="346"/>
      <c r="AR10" s="347"/>
      <c r="AS10" s="347"/>
      <c r="AT10" s="327"/>
      <c r="AU10" s="346">
        <v>100</v>
      </c>
      <c r="AV10" s="346"/>
      <c r="AW10" s="346"/>
      <c r="AX10" s="346"/>
      <c r="AY10" s="346"/>
      <c r="AZ10" s="346">
        <v>100</v>
      </c>
      <c r="BA10" s="348">
        <f t="shared" si="11"/>
        <v>5215.4400000000005</v>
      </c>
      <c r="BB10" s="350"/>
      <c r="BC10" s="350"/>
      <c r="BD10" s="350"/>
      <c r="BE10" s="350"/>
      <c r="BF10" s="348">
        <f t="shared" si="12"/>
        <v>0</v>
      </c>
      <c r="BG10" s="348">
        <f t="shared" si="13"/>
        <v>5215.4400000000005</v>
      </c>
      <c r="BH10" s="357">
        <v>100</v>
      </c>
      <c r="BI10" s="359">
        <v>317.43</v>
      </c>
      <c r="BJ10" s="352">
        <f>IF(G10="外教",ROUND(MAX((BG10-BH10-BI10-4800)*{0.03,0.1,0.2,0.25,0.3,0.35,0.45}-{0,105,555,1005,2755,5505,13505},0),2),ROUND(MAX((BG10-BH10-BI10-3500)*{0.03,0.1,0.2,0.25,0.3,0.35,0.45}-{0,105,555,1005,2755,5505,13505},0),2))</f>
        <v>38.94</v>
      </c>
      <c r="BK10" s="315">
        <f t="shared" si="14"/>
        <v>4759.0700000000006</v>
      </c>
      <c r="BL10" s="349" t="s">
        <v>994</v>
      </c>
      <c r="BO10" s="174">
        <f t="shared" si="0"/>
        <v>42521</v>
      </c>
      <c r="BP10" s="353" t="str">
        <f t="shared" si="15"/>
        <v/>
      </c>
      <c r="CB10" s="169"/>
    </row>
    <row r="11" spans="1:80" ht="15" customHeight="1">
      <c r="A11" s="327">
        <v>5</v>
      </c>
      <c r="B11" s="329" t="str">
        <f t="shared" si="16"/>
        <v/>
      </c>
      <c r="C11" s="329" t="str">
        <f t="shared" si="17"/>
        <v/>
      </c>
      <c r="D11" s="329" t="str">
        <f t="shared" si="18"/>
        <v/>
      </c>
      <c r="E11" s="329"/>
      <c r="F11" s="360"/>
      <c r="G11" s="329"/>
      <c r="H11" s="329"/>
      <c r="I11" s="329"/>
      <c r="J11" s="354"/>
      <c r="K11" s="332" t="str">
        <f>IF(ISERROR(VLOOKUP(J11,[19]人事资料!D:AR,26,0)),"",VLOOKUP(J11,[19]人事资料!D:AR,26,0))</f>
        <v/>
      </c>
      <c r="L11" s="333" t="str">
        <f>IF(ISERROR(VLOOKUP(J11,[19]人事资料!D:AR,27,0)),"",VLOOKUP(J11,[19]人事资料!D:AR,27,0))</f>
        <v/>
      </c>
      <c r="M11" s="334" t="str">
        <f t="shared" si="1"/>
        <v/>
      </c>
      <c r="N11" s="336"/>
      <c r="O11" s="336"/>
      <c r="P11" s="337"/>
      <c r="Q11" s="402"/>
      <c r="R11" s="402"/>
      <c r="S11" s="401">
        <f t="shared" si="2"/>
        <v>0</v>
      </c>
      <c r="T11" s="402"/>
      <c r="U11" s="402"/>
      <c r="V11" s="401">
        <f t="shared" si="3"/>
        <v>0</v>
      </c>
      <c r="W11" s="402"/>
      <c r="X11" s="402"/>
      <c r="Y11" s="401">
        <f t="shared" si="4"/>
        <v>0</v>
      </c>
      <c r="Z11" s="402"/>
      <c r="AA11" s="402"/>
      <c r="AB11" s="401">
        <f t="shared" si="5"/>
        <v>0</v>
      </c>
      <c r="AC11" s="402"/>
      <c r="AD11" s="402"/>
      <c r="AE11" s="401">
        <f t="shared" si="6"/>
        <v>0</v>
      </c>
      <c r="AF11" s="402"/>
      <c r="AG11" s="402"/>
      <c r="AH11" s="401">
        <f t="shared" si="7"/>
        <v>0</v>
      </c>
      <c r="AI11" s="403"/>
      <c r="AJ11" s="404"/>
      <c r="AK11" s="401">
        <f t="shared" si="8"/>
        <v>0</v>
      </c>
      <c r="AL11" s="402"/>
      <c r="AM11" s="402"/>
      <c r="AN11" s="401">
        <f t="shared" si="9"/>
        <v>0</v>
      </c>
      <c r="AO11" s="405">
        <f t="shared" si="10"/>
        <v>0</v>
      </c>
      <c r="AP11" s="346"/>
      <c r="AQ11" s="346"/>
      <c r="AR11" s="347"/>
      <c r="AS11" s="347"/>
      <c r="AT11" s="327"/>
      <c r="AU11" s="346"/>
      <c r="AV11" s="346"/>
      <c r="AW11" s="346"/>
      <c r="AX11" s="346"/>
      <c r="AY11" s="346"/>
      <c r="AZ11" s="346"/>
      <c r="BA11" s="348">
        <f t="shared" si="11"/>
        <v>0</v>
      </c>
      <c r="BB11" s="350"/>
      <c r="BC11" s="350"/>
      <c r="BD11" s="350"/>
      <c r="BE11" s="350"/>
      <c r="BF11" s="348">
        <f t="shared" si="12"/>
        <v>0</v>
      </c>
      <c r="BG11" s="348">
        <f t="shared" si="13"/>
        <v>0</v>
      </c>
      <c r="BH11" s="357"/>
      <c r="BI11" s="359"/>
      <c r="BJ11" s="352">
        <f>IF(G11="外教",ROUND(MAX((BG11-BH11-BI11-4800)*{0.03,0.1,0.2,0.25,0.3,0.35,0.45}-{0,105,555,1005,2755,5505,13505},0),2),ROUND(MAX((BG11-BH11-BI11-3500)*{0.03,0.1,0.2,0.25,0.3,0.35,0.45}-{0,105,555,1005,2755,5505,13505},0),2))</f>
        <v>0</v>
      </c>
      <c r="BK11" s="315">
        <f t="shared" si="14"/>
        <v>0</v>
      </c>
      <c r="BL11" s="349"/>
      <c r="BO11" s="174">
        <f t="shared" si="0"/>
        <v>0</v>
      </c>
      <c r="BP11" s="353" t="str">
        <f t="shared" si="15"/>
        <v/>
      </c>
    </row>
    <row r="12" spans="1:80" ht="15" customHeight="1">
      <c r="A12" s="327">
        <v>6</v>
      </c>
      <c r="B12" s="329" t="str">
        <f t="shared" si="16"/>
        <v/>
      </c>
      <c r="C12" s="329" t="str">
        <f t="shared" si="17"/>
        <v/>
      </c>
      <c r="D12" s="329" t="str">
        <f t="shared" si="18"/>
        <v/>
      </c>
      <c r="E12" s="329"/>
      <c r="F12" s="361"/>
      <c r="G12" s="329"/>
      <c r="H12" s="329"/>
      <c r="I12" s="329"/>
      <c r="J12" s="362"/>
      <c r="K12" s="332" t="str">
        <f>IF(ISERROR(VLOOKUP(J12,[19]人事资料!D:AR,26,0)),"",VLOOKUP(J12,[19]人事资料!D:AR,26,0))</f>
        <v/>
      </c>
      <c r="L12" s="333" t="str">
        <f>IF(ISERROR(VLOOKUP(J12,[19]人事资料!D:AR,27,0)),"",VLOOKUP(J12,[19]人事资料!D:AR,27,0))</f>
        <v/>
      </c>
      <c r="M12" s="334" t="str">
        <f t="shared" si="1"/>
        <v/>
      </c>
      <c r="N12" s="336"/>
      <c r="O12" s="336"/>
      <c r="P12" s="337"/>
      <c r="Q12" s="402"/>
      <c r="R12" s="402"/>
      <c r="S12" s="401">
        <f t="shared" si="2"/>
        <v>0</v>
      </c>
      <c r="T12" s="402"/>
      <c r="U12" s="402"/>
      <c r="V12" s="401">
        <f t="shared" si="3"/>
        <v>0</v>
      </c>
      <c r="W12" s="402"/>
      <c r="X12" s="402"/>
      <c r="Y12" s="401">
        <f t="shared" si="4"/>
        <v>0</v>
      </c>
      <c r="Z12" s="402"/>
      <c r="AA12" s="402"/>
      <c r="AB12" s="401">
        <f>Z12*AA12</f>
        <v>0</v>
      </c>
      <c r="AC12" s="402"/>
      <c r="AD12" s="402"/>
      <c r="AE12" s="401">
        <f t="shared" si="6"/>
        <v>0</v>
      </c>
      <c r="AF12" s="402"/>
      <c r="AG12" s="402"/>
      <c r="AH12" s="401">
        <f t="shared" si="7"/>
        <v>0</v>
      </c>
      <c r="AI12" s="403"/>
      <c r="AJ12" s="404"/>
      <c r="AK12" s="401">
        <f t="shared" si="8"/>
        <v>0</v>
      </c>
      <c r="AL12" s="402"/>
      <c r="AM12" s="402"/>
      <c r="AN12" s="401">
        <f t="shared" si="9"/>
        <v>0</v>
      </c>
      <c r="AO12" s="405">
        <f t="shared" si="10"/>
        <v>0</v>
      </c>
      <c r="AP12" s="346"/>
      <c r="AQ12" s="346"/>
      <c r="AR12" s="347"/>
      <c r="AS12" s="347"/>
      <c r="AT12" s="327"/>
      <c r="AU12" s="346"/>
      <c r="AV12" s="346"/>
      <c r="AW12" s="346"/>
      <c r="AX12" s="346"/>
      <c r="AY12" s="346"/>
      <c r="AZ12" s="346"/>
      <c r="BA12" s="348">
        <f t="shared" si="11"/>
        <v>0</v>
      </c>
      <c r="BB12" s="350"/>
      <c r="BC12" s="350"/>
      <c r="BD12" s="350"/>
      <c r="BE12" s="350"/>
      <c r="BF12" s="348">
        <f t="shared" si="12"/>
        <v>0</v>
      </c>
      <c r="BG12" s="348">
        <f t="shared" si="13"/>
        <v>0</v>
      </c>
      <c r="BH12" s="357"/>
      <c r="BI12" s="359"/>
      <c r="BJ12" s="352">
        <f>IF(G12="外教",ROUND(MAX((BG12-BH12-BI12-4800)*{0.03,0.1,0.2,0.25,0.3,0.35,0.45}-{0,105,555,1005,2755,5505,13505},0),2),ROUND(MAX((BG12-BH12-BI12-3500)*{0.03,0.1,0.2,0.25,0.3,0.35,0.45}-{0,105,555,1005,2755,5505,13505},0),2))</f>
        <v>0</v>
      </c>
      <c r="BK12" s="315">
        <f t="shared" si="14"/>
        <v>0</v>
      </c>
      <c r="BL12" s="349"/>
      <c r="BO12" s="174">
        <f t="shared" si="0"/>
        <v>0</v>
      </c>
      <c r="BP12" s="353" t="str">
        <f t="shared" si="15"/>
        <v/>
      </c>
    </row>
    <row r="13" spans="1:80" ht="15" customHeight="1">
      <c r="A13" s="327">
        <v>7</v>
      </c>
      <c r="B13" s="329" t="str">
        <f t="shared" si="16"/>
        <v/>
      </c>
      <c r="C13" s="329" t="str">
        <f t="shared" si="17"/>
        <v/>
      </c>
      <c r="D13" s="329" t="str">
        <f t="shared" si="18"/>
        <v/>
      </c>
      <c r="E13" s="329"/>
      <c r="F13" s="361"/>
      <c r="G13" s="329"/>
      <c r="H13" s="329"/>
      <c r="I13" s="329"/>
      <c r="J13" s="363"/>
      <c r="K13" s="332" t="str">
        <f>IF(ISERROR(VLOOKUP(J13,[19]人事资料!D:AR,26,0)),"",VLOOKUP(J13,[19]人事资料!D:AR,26,0))</f>
        <v/>
      </c>
      <c r="L13" s="333" t="str">
        <f>IF(ISERROR(VLOOKUP(J13,[19]人事资料!D:AR,27,0)),"",VLOOKUP(J13,[19]人事资料!D:AR,27,0))</f>
        <v/>
      </c>
      <c r="M13" s="334" t="str">
        <f t="shared" si="1"/>
        <v/>
      </c>
      <c r="N13" s="336"/>
      <c r="O13" s="336"/>
      <c r="P13" s="337"/>
      <c r="Q13" s="402"/>
      <c r="R13" s="402"/>
      <c r="S13" s="401">
        <f t="shared" si="2"/>
        <v>0</v>
      </c>
      <c r="T13" s="402"/>
      <c r="U13" s="402"/>
      <c r="V13" s="401">
        <f t="shared" si="3"/>
        <v>0</v>
      </c>
      <c r="W13" s="402"/>
      <c r="X13" s="402"/>
      <c r="Y13" s="401">
        <f t="shared" si="4"/>
        <v>0</v>
      </c>
      <c r="Z13" s="402"/>
      <c r="AA13" s="402"/>
      <c r="AB13" s="401">
        <f t="shared" si="5"/>
        <v>0</v>
      </c>
      <c r="AC13" s="402"/>
      <c r="AD13" s="402"/>
      <c r="AE13" s="401">
        <f t="shared" si="6"/>
        <v>0</v>
      </c>
      <c r="AF13" s="402"/>
      <c r="AG13" s="402"/>
      <c r="AH13" s="401">
        <f t="shared" si="7"/>
        <v>0</v>
      </c>
      <c r="AI13" s="403"/>
      <c r="AJ13" s="404"/>
      <c r="AK13" s="401">
        <f t="shared" si="8"/>
        <v>0</v>
      </c>
      <c r="AL13" s="402"/>
      <c r="AM13" s="402"/>
      <c r="AN13" s="401">
        <f t="shared" si="9"/>
        <v>0</v>
      </c>
      <c r="AO13" s="405">
        <f t="shared" si="10"/>
        <v>0</v>
      </c>
      <c r="AP13" s="346"/>
      <c r="AQ13" s="346"/>
      <c r="AR13" s="347"/>
      <c r="AS13" s="347"/>
      <c r="AT13" s="327"/>
      <c r="AU13" s="346"/>
      <c r="AV13" s="346"/>
      <c r="AW13" s="346"/>
      <c r="AX13" s="346"/>
      <c r="AY13" s="346"/>
      <c r="AZ13" s="346"/>
      <c r="BA13" s="348">
        <f t="shared" si="11"/>
        <v>0</v>
      </c>
      <c r="BB13" s="350"/>
      <c r="BC13" s="350"/>
      <c r="BD13" s="350"/>
      <c r="BE13" s="350"/>
      <c r="BF13" s="348">
        <f t="shared" si="12"/>
        <v>0</v>
      </c>
      <c r="BG13" s="348">
        <f t="shared" si="13"/>
        <v>0</v>
      </c>
      <c r="BH13" s="357"/>
      <c r="BI13" s="359"/>
      <c r="BJ13" s="352">
        <f>IF(G13="外教",ROUND(MAX((BG13-BH13-BI13-4800)*{0.03,0.1,0.2,0.25,0.3,0.35,0.45}-{0,105,555,1005,2755,5505,13505},0),2),ROUND(MAX((BG13-BH13-BI13-3500)*{0.03,0.1,0.2,0.25,0.3,0.35,0.45}-{0,105,555,1005,2755,5505,13505},0),2))</f>
        <v>0</v>
      </c>
      <c r="BK13" s="315">
        <f t="shared" si="14"/>
        <v>0</v>
      </c>
      <c r="BL13" s="349"/>
      <c r="BO13" s="174">
        <f t="shared" si="0"/>
        <v>0</v>
      </c>
      <c r="BP13" s="353" t="str">
        <f t="shared" si="15"/>
        <v/>
      </c>
    </row>
    <row r="14" spans="1:80" ht="15" customHeight="1">
      <c r="A14" s="327">
        <v>8</v>
      </c>
      <c r="B14" s="329" t="str">
        <f t="shared" si="16"/>
        <v/>
      </c>
      <c r="C14" s="329" t="str">
        <f t="shared" si="17"/>
        <v/>
      </c>
      <c r="D14" s="329" t="str">
        <f t="shared" si="18"/>
        <v/>
      </c>
      <c r="E14" s="329"/>
      <c r="F14" s="361"/>
      <c r="G14" s="329"/>
      <c r="H14" s="329"/>
      <c r="I14" s="329"/>
      <c r="J14" s="363"/>
      <c r="K14" s="332" t="str">
        <f>IF(ISERROR(VLOOKUP(J14,[19]人事资料!D:AR,26,0)),"",VLOOKUP(J14,[19]人事资料!D:AR,26,0))</f>
        <v/>
      </c>
      <c r="L14" s="333" t="str">
        <f>IF(ISERROR(VLOOKUP(J14,[19]人事资料!D:AR,27,0)),"",VLOOKUP(J14,[19]人事资料!D:AR,27,0))</f>
        <v/>
      </c>
      <c r="M14" s="334" t="str">
        <f t="shared" si="1"/>
        <v/>
      </c>
      <c r="N14" s="336"/>
      <c r="O14" s="336"/>
      <c r="P14" s="337"/>
      <c r="Q14" s="402"/>
      <c r="R14" s="402"/>
      <c r="S14" s="401">
        <f t="shared" si="2"/>
        <v>0</v>
      </c>
      <c r="T14" s="402"/>
      <c r="U14" s="402"/>
      <c r="V14" s="401">
        <f t="shared" si="3"/>
        <v>0</v>
      </c>
      <c r="W14" s="402"/>
      <c r="X14" s="402"/>
      <c r="Y14" s="401">
        <f t="shared" si="4"/>
        <v>0</v>
      </c>
      <c r="Z14" s="402"/>
      <c r="AA14" s="402"/>
      <c r="AB14" s="401">
        <f t="shared" si="5"/>
        <v>0</v>
      </c>
      <c r="AC14" s="402"/>
      <c r="AD14" s="402"/>
      <c r="AE14" s="401">
        <f t="shared" si="6"/>
        <v>0</v>
      </c>
      <c r="AF14" s="402"/>
      <c r="AG14" s="402"/>
      <c r="AH14" s="401">
        <f t="shared" si="7"/>
        <v>0</v>
      </c>
      <c r="AI14" s="403"/>
      <c r="AJ14" s="404"/>
      <c r="AK14" s="401">
        <f t="shared" si="8"/>
        <v>0</v>
      </c>
      <c r="AL14" s="402"/>
      <c r="AM14" s="402"/>
      <c r="AN14" s="401">
        <f t="shared" si="9"/>
        <v>0</v>
      </c>
      <c r="AO14" s="405">
        <f t="shared" si="10"/>
        <v>0</v>
      </c>
      <c r="AP14" s="346"/>
      <c r="AQ14" s="346"/>
      <c r="AR14" s="347"/>
      <c r="AS14" s="347"/>
      <c r="AT14" s="327"/>
      <c r="AU14" s="346"/>
      <c r="AV14" s="346"/>
      <c r="AW14" s="346"/>
      <c r="AX14" s="346"/>
      <c r="AY14" s="346"/>
      <c r="AZ14" s="346"/>
      <c r="BA14" s="348">
        <f t="shared" si="11"/>
        <v>0</v>
      </c>
      <c r="BB14" s="350"/>
      <c r="BC14" s="350"/>
      <c r="BD14" s="350"/>
      <c r="BE14" s="350"/>
      <c r="BF14" s="348">
        <f t="shared" si="12"/>
        <v>0</v>
      </c>
      <c r="BG14" s="348">
        <f t="shared" si="13"/>
        <v>0</v>
      </c>
      <c r="BH14" s="357"/>
      <c r="BI14" s="359"/>
      <c r="BJ14" s="352">
        <f>IF(G14="外教",ROUND(MAX((BG14-BH14-BI14-4800)*{0.03,0.1,0.2,0.25,0.3,0.35,0.45}-{0,105,555,1005,2755,5505,13505},0),2),ROUND(MAX((BG14-BH14-BI14-3500)*{0.03,0.1,0.2,0.25,0.3,0.35,0.45}-{0,105,555,1005,2755,5505,13505},0),2))</f>
        <v>0</v>
      </c>
      <c r="BK14" s="315">
        <f t="shared" si="14"/>
        <v>0</v>
      </c>
      <c r="BL14" s="349"/>
      <c r="BO14" s="174">
        <f t="shared" si="0"/>
        <v>0</v>
      </c>
      <c r="BP14" s="353" t="str">
        <f t="shared" si="15"/>
        <v/>
      </c>
    </row>
    <row r="15" spans="1:80" ht="15" customHeight="1">
      <c r="A15" s="327">
        <v>9</v>
      </c>
      <c r="B15" s="329" t="str">
        <f t="shared" si="16"/>
        <v/>
      </c>
      <c r="C15" s="329" t="str">
        <f t="shared" si="17"/>
        <v/>
      </c>
      <c r="D15" s="329" t="str">
        <f t="shared" si="18"/>
        <v/>
      </c>
      <c r="E15" s="329"/>
      <c r="F15" s="361"/>
      <c r="G15" s="329"/>
      <c r="H15" s="329"/>
      <c r="I15" s="329"/>
      <c r="J15" s="363"/>
      <c r="K15" s="332" t="str">
        <f>IF(ISERROR(VLOOKUP(J15,[19]人事资料!D:AR,26,0)),"",VLOOKUP(J15,[19]人事资料!D:AR,26,0))</f>
        <v/>
      </c>
      <c r="L15" s="333" t="str">
        <f>IF(ISERROR(VLOOKUP(J15,[19]人事资料!D:AR,27,0)),"",VLOOKUP(J15,[19]人事资料!D:AR,27,0))</f>
        <v/>
      </c>
      <c r="M15" s="334" t="str">
        <f t="shared" si="1"/>
        <v/>
      </c>
      <c r="N15" s="336"/>
      <c r="O15" s="336"/>
      <c r="P15" s="337"/>
      <c r="Q15" s="402"/>
      <c r="R15" s="402"/>
      <c r="S15" s="401">
        <f t="shared" si="2"/>
        <v>0</v>
      </c>
      <c r="T15" s="402"/>
      <c r="U15" s="402"/>
      <c r="V15" s="401">
        <f t="shared" si="3"/>
        <v>0</v>
      </c>
      <c r="W15" s="402"/>
      <c r="X15" s="402"/>
      <c r="Y15" s="401">
        <f t="shared" si="4"/>
        <v>0</v>
      </c>
      <c r="Z15" s="402"/>
      <c r="AA15" s="402"/>
      <c r="AB15" s="401">
        <f t="shared" si="5"/>
        <v>0</v>
      </c>
      <c r="AC15" s="402"/>
      <c r="AD15" s="402"/>
      <c r="AE15" s="401">
        <f t="shared" si="6"/>
        <v>0</v>
      </c>
      <c r="AF15" s="402"/>
      <c r="AG15" s="402"/>
      <c r="AH15" s="401">
        <f t="shared" si="7"/>
        <v>0</v>
      </c>
      <c r="AI15" s="403"/>
      <c r="AJ15" s="404"/>
      <c r="AK15" s="401">
        <f t="shared" si="8"/>
        <v>0</v>
      </c>
      <c r="AL15" s="402"/>
      <c r="AM15" s="402"/>
      <c r="AN15" s="401">
        <f t="shared" si="9"/>
        <v>0</v>
      </c>
      <c r="AO15" s="405">
        <f t="shared" si="10"/>
        <v>0</v>
      </c>
      <c r="AP15" s="346"/>
      <c r="AQ15" s="346"/>
      <c r="AR15" s="347"/>
      <c r="AS15" s="347"/>
      <c r="AT15" s="327"/>
      <c r="AU15" s="346"/>
      <c r="AV15" s="346"/>
      <c r="AW15" s="346"/>
      <c r="AX15" s="346"/>
      <c r="AY15" s="346"/>
      <c r="AZ15" s="346"/>
      <c r="BA15" s="348">
        <f t="shared" si="11"/>
        <v>0</v>
      </c>
      <c r="BB15" s="350"/>
      <c r="BC15" s="350"/>
      <c r="BD15" s="350"/>
      <c r="BE15" s="350"/>
      <c r="BF15" s="348">
        <f t="shared" si="12"/>
        <v>0</v>
      </c>
      <c r="BG15" s="348">
        <f t="shared" si="13"/>
        <v>0</v>
      </c>
      <c r="BH15" s="357"/>
      <c r="BI15" s="359"/>
      <c r="BJ15" s="352">
        <f>IF(G15="外教",ROUND(MAX((BG15-BH15-BI15-4800)*{0.03,0.1,0.2,0.25,0.3,0.35,0.45}-{0,105,555,1005,2755,5505,13505},0),2),ROUND(MAX((BG15-BH15-BI15-3500)*{0.03,0.1,0.2,0.25,0.3,0.35,0.45}-{0,105,555,1005,2755,5505,13505},0),2))</f>
        <v>0</v>
      </c>
      <c r="BK15" s="315">
        <f t="shared" si="14"/>
        <v>0</v>
      </c>
      <c r="BL15" s="349"/>
      <c r="BO15" s="174">
        <f t="shared" si="0"/>
        <v>0</v>
      </c>
      <c r="BP15" s="353" t="str">
        <f t="shared" si="15"/>
        <v/>
      </c>
    </row>
    <row r="16" spans="1:80" ht="15" customHeight="1">
      <c r="A16" s="327">
        <v>10</v>
      </c>
      <c r="B16" s="329" t="str">
        <f t="shared" si="16"/>
        <v/>
      </c>
      <c r="C16" s="329" t="str">
        <f t="shared" si="17"/>
        <v/>
      </c>
      <c r="D16" s="329" t="str">
        <f t="shared" si="18"/>
        <v/>
      </c>
      <c r="E16" s="329"/>
      <c r="F16" s="361"/>
      <c r="G16" s="329"/>
      <c r="H16" s="329"/>
      <c r="I16" s="329"/>
      <c r="J16" s="363"/>
      <c r="K16" s="332" t="str">
        <f>IF(ISERROR(VLOOKUP(J16,[19]人事资料!D:AR,26,0)),"",VLOOKUP(J16,[19]人事资料!D:AR,26,0))</f>
        <v/>
      </c>
      <c r="L16" s="333" t="str">
        <f>IF(ISERROR(VLOOKUP(J16,[19]人事资料!D:AR,27,0)),"",VLOOKUP(J16,[19]人事资料!D:AR,27,0))</f>
        <v/>
      </c>
      <c r="M16" s="334" t="str">
        <f t="shared" si="1"/>
        <v/>
      </c>
      <c r="N16" s="336"/>
      <c r="O16" s="336"/>
      <c r="P16" s="337"/>
      <c r="Q16" s="402"/>
      <c r="R16" s="402"/>
      <c r="S16" s="401">
        <f t="shared" si="2"/>
        <v>0</v>
      </c>
      <c r="T16" s="402"/>
      <c r="U16" s="402"/>
      <c r="V16" s="401">
        <f t="shared" si="3"/>
        <v>0</v>
      </c>
      <c r="W16" s="402"/>
      <c r="X16" s="402"/>
      <c r="Y16" s="401">
        <f t="shared" si="4"/>
        <v>0</v>
      </c>
      <c r="Z16" s="402"/>
      <c r="AA16" s="402"/>
      <c r="AB16" s="401">
        <f t="shared" si="5"/>
        <v>0</v>
      </c>
      <c r="AC16" s="402"/>
      <c r="AD16" s="402"/>
      <c r="AE16" s="401">
        <f t="shared" si="6"/>
        <v>0</v>
      </c>
      <c r="AF16" s="402"/>
      <c r="AG16" s="402"/>
      <c r="AH16" s="401">
        <f t="shared" si="7"/>
        <v>0</v>
      </c>
      <c r="AI16" s="403"/>
      <c r="AJ16" s="404"/>
      <c r="AK16" s="401">
        <f t="shared" si="8"/>
        <v>0</v>
      </c>
      <c r="AL16" s="402"/>
      <c r="AM16" s="402"/>
      <c r="AN16" s="401">
        <f t="shared" si="9"/>
        <v>0</v>
      </c>
      <c r="AO16" s="405">
        <f t="shared" si="10"/>
        <v>0</v>
      </c>
      <c r="AP16" s="346"/>
      <c r="AQ16" s="346"/>
      <c r="AR16" s="347"/>
      <c r="AS16" s="347"/>
      <c r="AT16" s="327"/>
      <c r="AU16" s="346"/>
      <c r="AV16" s="346"/>
      <c r="AW16" s="346"/>
      <c r="AX16" s="346"/>
      <c r="AY16" s="346"/>
      <c r="AZ16" s="346"/>
      <c r="BA16" s="348">
        <f t="shared" si="11"/>
        <v>0</v>
      </c>
      <c r="BB16" s="350"/>
      <c r="BC16" s="350"/>
      <c r="BD16" s="350"/>
      <c r="BE16" s="350"/>
      <c r="BF16" s="348">
        <f t="shared" si="12"/>
        <v>0</v>
      </c>
      <c r="BG16" s="348">
        <f t="shared" si="13"/>
        <v>0</v>
      </c>
      <c r="BH16" s="357"/>
      <c r="BI16" s="359"/>
      <c r="BJ16" s="352">
        <f>IF(G16="外教",ROUND(MAX((BG16-BH16-BI16-4800)*{0.03,0.1,0.2,0.25,0.3,0.35,0.45}-{0,105,555,1005,2755,5505,13505},0),2),ROUND(MAX((BG16-BH16-BI16-3500)*{0.03,0.1,0.2,0.25,0.3,0.35,0.45}-{0,105,555,1005,2755,5505,13505},0),2))</f>
        <v>0</v>
      </c>
      <c r="BK16" s="315">
        <f t="shared" si="14"/>
        <v>0</v>
      </c>
      <c r="BL16" s="349"/>
      <c r="BO16" s="174">
        <f t="shared" si="0"/>
        <v>0</v>
      </c>
      <c r="BP16" s="353" t="str">
        <f t="shared" si="15"/>
        <v/>
      </c>
    </row>
    <row r="17" spans="1:80" ht="15" customHeight="1">
      <c r="A17" s="327">
        <v>11</v>
      </c>
      <c r="B17" s="329" t="str">
        <f t="shared" si="16"/>
        <v/>
      </c>
      <c r="C17" s="329" t="str">
        <f t="shared" si="17"/>
        <v/>
      </c>
      <c r="D17" s="329" t="str">
        <f t="shared" si="18"/>
        <v/>
      </c>
      <c r="E17" s="329"/>
      <c r="F17" s="361"/>
      <c r="G17" s="329"/>
      <c r="H17" s="329"/>
      <c r="I17" s="329"/>
      <c r="J17" s="363"/>
      <c r="K17" s="332" t="str">
        <f>IF(ISERROR(VLOOKUP(J17,[19]人事资料!D:AR,26,0)),"",VLOOKUP(J17,[19]人事资料!D:AR,26,0))</f>
        <v/>
      </c>
      <c r="L17" s="333" t="str">
        <f>IF(ISERROR(VLOOKUP(J17,[19]人事资料!D:AR,27,0)),"",VLOOKUP(J17,[19]人事资料!D:AR,27,0))</f>
        <v/>
      </c>
      <c r="M17" s="334" t="str">
        <f t="shared" si="1"/>
        <v/>
      </c>
      <c r="N17" s="336"/>
      <c r="O17" s="336"/>
      <c r="P17" s="337"/>
      <c r="Q17" s="402"/>
      <c r="R17" s="402"/>
      <c r="S17" s="401">
        <f t="shared" si="2"/>
        <v>0</v>
      </c>
      <c r="T17" s="402"/>
      <c r="U17" s="402"/>
      <c r="V17" s="401">
        <f t="shared" si="3"/>
        <v>0</v>
      </c>
      <c r="W17" s="402"/>
      <c r="X17" s="402"/>
      <c r="Y17" s="401">
        <f t="shared" si="4"/>
        <v>0</v>
      </c>
      <c r="Z17" s="402"/>
      <c r="AA17" s="402"/>
      <c r="AB17" s="401">
        <f t="shared" si="5"/>
        <v>0</v>
      </c>
      <c r="AC17" s="402"/>
      <c r="AD17" s="402"/>
      <c r="AE17" s="401">
        <f t="shared" si="6"/>
        <v>0</v>
      </c>
      <c r="AF17" s="402"/>
      <c r="AG17" s="402"/>
      <c r="AH17" s="401">
        <f t="shared" si="7"/>
        <v>0</v>
      </c>
      <c r="AI17" s="403"/>
      <c r="AJ17" s="404"/>
      <c r="AK17" s="401">
        <f t="shared" si="8"/>
        <v>0</v>
      </c>
      <c r="AL17" s="402"/>
      <c r="AM17" s="402"/>
      <c r="AN17" s="401">
        <f t="shared" si="9"/>
        <v>0</v>
      </c>
      <c r="AO17" s="405">
        <f t="shared" si="10"/>
        <v>0</v>
      </c>
      <c r="AP17" s="346"/>
      <c r="AQ17" s="346"/>
      <c r="AR17" s="347"/>
      <c r="AS17" s="347"/>
      <c r="AT17" s="327"/>
      <c r="AU17" s="346"/>
      <c r="AV17" s="346"/>
      <c r="AW17" s="346"/>
      <c r="AX17" s="346"/>
      <c r="AY17" s="346"/>
      <c r="AZ17" s="346"/>
      <c r="BA17" s="348">
        <f t="shared" si="11"/>
        <v>0</v>
      </c>
      <c r="BB17" s="350"/>
      <c r="BC17" s="350"/>
      <c r="BD17" s="350"/>
      <c r="BE17" s="350"/>
      <c r="BF17" s="348">
        <f t="shared" si="12"/>
        <v>0</v>
      </c>
      <c r="BG17" s="348">
        <f t="shared" si="13"/>
        <v>0</v>
      </c>
      <c r="BH17" s="357"/>
      <c r="BI17" s="359"/>
      <c r="BJ17" s="352">
        <f>IF(G17="外教",ROUND(MAX((BG17-BH17-BI17-4800)*{0.03,0.1,0.2,0.25,0.3,0.35,0.45}-{0,105,555,1005,2755,5505,13505},0),2),ROUND(MAX((BG17-BH17-BI17-3500)*{0.03,0.1,0.2,0.25,0.3,0.35,0.45}-{0,105,555,1005,2755,5505,13505},0),2))</f>
        <v>0</v>
      </c>
      <c r="BK17" s="315">
        <f t="shared" si="14"/>
        <v>0</v>
      </c>
      <c r="BL17" s="349"/>
      <c r="BO17" s="174">
        <f t="shared" si="0"/>
        <v>0</v>
      </c>
      <c r="BP17" s="353" t="str">
        <f t="shared" si="15"/>
        <v/>
      </c>
    </row>
    <row r="18" spans="1:80" ht="15" customHeight="1">
      <c r="A18" s="327">
        <v>12</v>
      </c>
      <c r="B18" s="329" t="str">
        <f t="shared" si="16"/>
        <v/>
      </c>
      <c r="C18" s="329" t="str">
        <f t="shared" si="17"/>
        <v/>
      </c>
      <c r="D18" s="329" t="str">
        <f t="shared" si="18"/>
        <v/>
      </c>
      <c r="E18" s="329"/>
      <c r="F18" s="361"/>
      <c r="G18" s="329"/>
      <c r="H18" s="329"/>
      <c r="I18" s="329"/>
      <c r="J18" s="363"/>
      <c r="K18" s="332" t="str">
        <f>IF(ISERROR(VLOOKUP(J18,[19]人事资料!D:AR,26,0)),"",VLOOKUP(J18,[19]人事资料!D:AR,26,0))</f>
        <v/>
      </c>
      <c r="L18" s="333" t="str">
        <f>IF(ISERROR(VLOOKUP(J18,[19]人事资料!D:AR,27,0)),"",VLOOKUP(J18,[19]人事资料!D:AR,27,0))</f>
        <v/>
      </c>
      <c r="M18" s="334" t="str">
        <f t="shared" si="1"/>
        <v/>
      </c>
      <c r="N18" s="336"/>
      <c r="O18" s="336"/>
      <c r="P18" s="337"/>
      <c r="Q18" s="402"/>
      <c r="R18" s="402"/>
      <c r="S18" s="401">
        <f t="shared" si="2"/>
        <v>0</v>
      </c>
      <c r="T18" s="402"/>
      <c r="U18" s="402"/>
      <c r="V18" s="401">
        <f t="shared" si="3"/>
        <v>0</v>
      </c>
      <c r="W18" s="402"/>
      <c r="X18" s="402"/>
      <c r="Y18" s="401">
        <f t="shared" si="4"/>
        <v>0</v>
      </c>
      <c r="Z18" s="402"/>
      <c r="AA18" s="402"/>
      <c r="AB18" s="401">
        <f t="shared" si="5"/>
        <v>0</v>
      </c>
      <c r="AC18" s="402"/>
      <c r="AD18" s="402"/>
      <c r="AE18" s="401">
        <f t="shared" si="6"/>
        <v>0</v>
      </c>
      <c r="AF18" s="402"/>
      <c r="AG18" s="402"/>
      <c r="AH18" s="401">
        <f t="shared" si="7"/>
        <v>0</v>
      </c>
      <c r="AI18" s="403"/>
      <c r="AJ18" s="404"/>
      <c r="AK18" s="401">
        <f t="shared" si="8"/>
        <v>0</v>
      </c>
      <c r="AL18" s="402"/>
      <c r="AM18" s="402"/>
      <c r="AN18" s="401">
        <f t="shared" si="9"/>
        <v>0</v>
      </c>
      <c r="AO18" s="405">
        <f t="shared" si="10"/>
        <v>0</v>
      </c>
      <c r="AP18" s="346"/>
      <c r="AQ18" s="346"/>
      <c r="AR18" s="347"/>
      <c r="AS18" s="347"/>
      <c r="AT18" s="327"/>
      <c r="AU18" s="346"/>
      <c r="AV18" s="346"/>
      <c r="AW18" s="346"/>
      <c r="AX18" s="346"/>
      <c r="AY18" s="346"/>
      <c r="AZ18" s="346"/>
      <c r="BA18" s="348">
        <f t="shared" si="11"/>
        <v>0</v>
      </c>
      <c r="BB18" s="350"/>
      <c r="BC18" s="350"/>
      <c r="BD18" s="350"/>
      <c r="BE18" s="350"/>
      <c r="BF18" s="348">
        <f t="shared" si="12"/>
        <v>0</v>
      </c>
      <c r="BG18" s="348">
        <f t="shared" si="13"/>
        <v>0</v>
      </c>
      <c r="BH18" s="357"/>
      <c r="BI18" s="359"/>
      <c r="BJ18" s="352">
        <f>IF(G18="外教",ROUND(MAX((BG18-BH18-BI18-4800)*{0.03,0.1,0.2,0.25,0.3,0.35,0.45}-{0,105,555,1005,2755,5505,13505},0),2),ROUND(MAX((BG18-BH18-BI18-3500)*{0.03,0.1,0.2,0.25,0.3,0.35,0.45}-{0,105,555,1005,2755,5505,13505},0),2))</f>
        <v>0</v>
      </c>
      <c r="BK18" s="315">
        <f t="shared" si="14"/>
        <v>0</v>
      </c>
      <c r="BL18" s="349"/>
      <c r="BO18" s="174">
        <f t="shared" si="0"/>
        <v>0</v>
      </c>
      <c r="BP18" s="353" t="str">
        <f t="shared" si="15"/>
        <v/>
      </c>
    </row>
    <row r="19" spans="1:80" ht="15" customHeight="1">
      <c r="A19" s="327">
        <v>13</v>
      </c>
      <c r="B19" s="329" t="str">
        <f t="shared" si="16"/>
        <v/>
      </c>
      <c r="C19" s="329" t="str">
        <f t="shared" si="17"/>
        <v/>
      </c>
      <c r="D19" s="329" t="str">
        <f t="shared" si="18"/>
        <v/>
      </c>
      <c r="E19" s="329"/>
      <c r="F19" s="330"/>
      <c r="G19" s="329"/>
      <c r="H19" s="329"/>
      <c r="I19" s="329"/>
      <c r="J19" s="363"/>
      <c r="K19" s="332" t="str">
        <f>IF(ISERROR(VLOOKUP(J19,[19]人事资料!D:AR,26,0)),"",VLOOKUP(J19,[19]人事资料!D:AR,26,0))</f>
        <v/>
      </c>
      <c r="L19" s="333" t="str">
        <f>IF(ISERROR(VLOOKUP(J19,[19]人事资料!D:AR,27,0)),"",VLOOKUP(J19,[19]人事资料!D:AR,27,0))</f>
        <v/>
      </c>
      <c r="M19" s="334" t="str">
        <f t="shared" si="1"/>
        <v/>
      </c>
      <c r="N19" s="336"/>
      <c r="O19" s="336"/>
      <c r="P19" s="337"/>
      <c r="Q19" s="402"/>
      <c r="R19" s="402"/>
      <c r="S19" s="401">
        <f t="shared" si="2"/>
        <v>0</v>
      </c>
      <c r="T19" s="402"/>
      <c r="U19" s="402"/>
      <c r="V19" s="401">
        <f t="shared" si="3"/>
        <v>0</v>
      </c>
      <c r="W19" s="402"/>
      <c r="X19" s="402"/>
      <c r="Y19" s="401">
        <f t="shared" si="4"/>
        <v>0</v>
      </c>
      <c r="Z19" s="402"/>
      <c r="AA19" s="402"/>
      <c r="AB19" s="401">
        <f t="shared" si="5"/>
        <v>0</v>
      </c>
      <c r="AC19" s="402"/>
      <c r="AD19" s="402"/>
      <c r="AE19" s="401">
        <f t="shared" si="6"/>
        <v>0</v>
      </c>
      <c r="AF19" s="402"/>
      <c r="AG19" s="402"/>
      <c r="AH19" s="401">
        <f t="shared" si="7"/>
        <v>0</v>
      </c>
      <c r="AI19" s="403"/>
      <c r="AJ19" s="404"/>
      <c r="AK19" s="401">
        <f t="shared" si="8"/>
        <v>0</v>
      </c>
      <c r="AL19" s="402"/>
      <c r="AM19" s="402"/>
      <c r="AN19" s="401">
        <f t="shared" si="9"/>
        <v>0</v>
      </c>
      <c r="AO19" s="405">
        <f t="shared" si="10"/>
        <v>0</v>
      </c>
      <c r="AP19" s="346"/>
      <c r="AQ19" s="346"/>
      <c r="AR19" s="347"/>
      <c r="AS19" s="347"/>
      <c r="AT19" s="327"/>
      <c r="AU19" s="346"/>
      <c r="AV19" s="346"/>
      <c r="AW19" s="346"/>
      <c r="AX19" s="346"/>
      <c r="AY19" s="346"/>
      <c r="AZ19" s="346"/>
      <c r="BA19" s="348">
        <f t="shared" si="11"/>
        <v>0</v>
      </c>
      <c r="BB19" s="350"/>
      <c r="BC19" s="350"/>
      <c r="BD19" s="350"/>
      <c r="BE19" s="350"/>
      <c r="BF19" s="348">
        <f t="shared" si="12"/>
        <v>0</v>
      </c>
      <c r="BG19" s="348">
        <f t="shared" si="13"/>
        <v>0</v>
      </c>
      <c r="BH19" s="357"/>
      <c r="BI19" s="359"/>
      <c r="BJ19" s="352">
        <f>IF(G19="外教",ROUND(MAX((BG19-BH19-BI19-4800)*{0.03,0.1,0.2,0.25,0.3,0.35,0.45}-{0,105,555,1005,2755,5505,13505},0),2),ROUND(MAX((BG19-BH19-BI19-3500)*{0.03,0.1,0.2,0.25,0.3,0.35,0.45}-{0,105,555,1005,2755,5505,13505},0),2))</f>
        <v>0</v>
      </c>
      <c r="BK19" s="315">
        <f t="shared" si="14"/>
        <v>0</v>
      </c>
      <c r="BL19" s="349"/>
      <c r="BO19" s="174">
        <f t="shared" si="0"/>
        <v>0</v>
      </c>
      <c r="BP19" s="353" t="str">
        <f t="shared" si="15"/>
        <v/>
      </c>
    </row>
    <row r="20" spans="1:80" ht="15" customHeight="1">
      <c r="A20" s="327">
        <v>14</v>
      </c>
      <c r="B20" s="329" t="str">
        <f t="shared" si="16"/>
        <v/>
      </c>
      <c r="C20" s="329" t="str">
        <f t="shared" si="17"/>
        <v/>
      </c>
      <c r="D20" s="329" t="str">
        <f t="shared" si="18"/>
        <v/>
      </c>
      <c r="E20" s="329"/>
      <c r="F20" s="330"/>
      <c r="G20" s="329"/>
      <c r="H20" s="329"/>
      <c r="I20" s="329"/>
      <c r="J20" s="363"/>
      <c r="K20" s="332" t="str">
        <f>IF(ISERROR(VLOOKUP(J20,[19]人事资料!D:AR,26,0)),"",VLOOKUP(J20,[19]人事资料!D:AR,26,0))</f>
        <v/>
      </c>
      <c r="L20" s="333" t="str">
        <f>IF(ISERROR(VLOOKUP(J20,[19]人事资料!D:AR,27,0)),"",VLOOKUP(J20,[19]人事资料!D:AR,27,0))</f>
        <v/>
      </c>
      <c r="M20" s="334" t="str">
        <f t="shared" si="1"/>
        <v/>
      </c>
      <c r="N20" s="336"/>
      <c r="O20" s="336"/>
      <c r="P20" s="337"/>
      <c r="Q20" s="402"/>
      <c r="R20" s="402"/>
      <c r="S20" s="401">
        <f t="shared" si="2"/>
        <v>0</v>
      </c>
      <c r="T20" s="402"/>
      <c r="U20" s="402"/>
      <c r="V20" s="401">
        <f t="shared" si="3"/>
        <v>0</v>
      </c>
      <c r="W20" s="402"/>
      <c r="X20" s="402"/>
      <c r="Y20" s="401">
        <f t="shared" si="4"/>
        <v>0</v>
      </c>
      <c r="Z20" s="402"/>
      <c r="AA20" s="402"/>
      <c r="AB20" s="401">
        <f t="shared" si="5"/>
        <v>0</v>
      </c>
      <c r="AC20" s="402"/>
      <c r="AD20" s="402"/>
      <c r="AE20" s="401">
        <f t="shared" si="6"/>
        <v>0</v>
      </c>
      <c r="AF20" s="402"/>
      <c r="AG20" s="402"/>
      <c r="AH20" s="401">
        <f t="shared" si="7"/>
        <v>0</v>
      </c>
      <c r="AI20" s="403"/>
      <c r="AJ20" s="404"/>
      <c r="AK20" s="401">
        <f t="shared" si="8"/>
        <v>0</v>
      </c>
      <c r="AL20" s="402"/>
      <c r="AM20" s="402"/>
      <c r="AN20" s="401">
        <f t="shared" si="9"/>
        <v>0</v>
      </c>
      <c r="AO20" s="405">
        <f t="shared" si="10"/>
        <v>0</v>
      </c>
      <c r="AP20" s="346"/>
      <c r="AQ20" s="346"/>
      <c r="AR20" s="347"/>
      <c r="AS20" s="347"/>
      <c r="AT20" s="327"/>
      <c r="AU20" s="346"/>
      <c r="AV20" s="346"/>
      <c r="AW20" s="346"/>
      <c r="AX20" s="346"/>
      <c r="AY20" s="346"/>
      <c r="AZ20" s="346"/>
      <c r="BA20" s="348">
        <f t="shared" si="11"/>
        <v>0</v>
      </c>
      <c r="BB20" s="350"/>
      <c r="BC20" s="350"/>
      <c r="BD20" s="350"/>
      <c r="BE20" s="350"/>
      <c r="BF20" s="348">
        <f t="shared" si="12"/>
        <v>0</v>
      </c>
      <c r="BG20" s="348">
        <f t="shared" si="13"/>
        <v>0</v>
      </c>
      <c r="BH20" s="357"/>
      <c r="BI20" s="359"/>
      <c r="BJ20" s="352">
        <f>IF(G20="外教",ROUND(MAX((BG20-BH20-BI20-4800)*{0.03,0.1,0.2,0.25,0.3,0.35,0.45}-{0,105,555,1005,2755,5505,13505},0),2),ROUND(MAX((BG20-BH20-BI20-3500)*{0.03,0.1,0.2,0.25,0.3,0.35,0.45}-{0,105,555,1005,2755,5505,13505},0),2))</f>
        <v>0</v>
      </c>
      <c r="BK20" s="315">
        <f t="shared" si="14"/>
        <v>0</v>
      </c>
      <c r="BL20" s="349"/>
      <c r="BO20" s="174">
        <f t="shared" si="0"/>
        <v>0</v>
      </c>
      <c r="BP20" s="353" t="str">
        <f t="shared" si="15"/>
        <v/>
      </c>
    </row>
    <row r="21" spans="1:80" s="170" customFormat="1" ht="23.25" customHeight="1">
      <c r="A21" s="601" t="s">
        <v>113</v>
      </c>
      <c r="B21" s="602"/>
      <c r="C21" s="602"/>
      <c r="D21" s="602"/>
      <c r="E21" s="602"/>
      <c r="F21" s="602"/>
      <c r="G21" s="602"/>
      <c r="H21" s="602"/>
      <c r="I21" s="602"/>
      <c r="J21" s="602"/>
      <c r="K21" s="602"/>
      <c r="L21" s="602"/>
      <c r="M21" s="602"/>
      <c r="N21" s="602"/>
      <c r="O21" s="602"/>
      <c r="P21" s="603"/>
      <c r="Q21" s="345">
        <f t="shared" ref="Q21:X21" si="19">SUM(Q7:Q20)</f>
        <v>535.29999999999995</v>
      </c>
      <c r="R21" s="345">
        <f t="shared" si="19"/>
        <v>30</v>
      </c>
      <c r="S21" s="406">
        <f t="shared" si="19"/>
        <v>5353</v>
      </c>
      <c r="T21" s="345">
        <f t="shared" si="19"/>
        <v>62</v>
      </c>
      <c r="U21" s="345">
        <f t="shared" si="19"/>
        <v>77.5</v>
      </c>
      <c r="V21" s="406">
        <f t="shared" si="19"/>
        <v>1317.5</v>
      </c>
      <c r="W21" s="345">
        <f t="shared" si="19"/>
        <v>2195</v>
      </c>
      <c r="X21" s="345">
        <f t="shared" si="19"/>
        <v>1.5</v>
      </c>
      <c r="Y21" s="406">
        <f t="shared" ref="Y21:AR21" si="20">SUM(Y7:Y20)</f>
        <v>1097.5</v>
      </c>
      <c r="Z21" s="345">
        <f t="shared" si="20"/>
        <v>6</v>
      </c>
      <c r="AA21" s="345">
        <f t="shared" si="20"/>
        <v>100</v>
      </c>
      <c r="AB21" s="406">
        <f>SUM(AB7:AB20)</f>
        <v>300</v>
      </c>
      <c r="AC21" s="345">
        <f t="shared" si="20"/>
        <v>4</v>
      </c>
      <c r="AD21" s="345">
        <f t="shared" si="20"/>
        <v>300</v>
      </c>
      <c r="AE21" s="406">
        <f t="shared" si="20"/>
        <v>1200</v>
      </c>
      <c r="AF21" s="345">
        <f t="shared" si="20"/>
        <v>74</v>
      </c>
      <c r="AG21" s="345">
        <f t="shared" si="20"/>
        <v>30</v>
      </c>
      <c r="AH21" s="345">
        <f t="shared" si="20"/>
        <v>1110</v>
      </c>
      <c r="AI21" s="345">
        <f t="shared" si="20"/>
        <v>1476374</v>
      </c>
      <c r="AJ21" s="407">
        <f t="shared" si="20"/>
        <v>6.0000000000000001E-3</v>
      </c>
      <c r="AK21" s="345">
        <f t="shared" si="20"/>
        <v>2952.748</v>
      </c>
      <c r="AL21" s="345">
        <f t="shared" si="20"/>
        <v>1</v>
      </c>
      <c r="AM21" s="345">
        <f t="shared" si="20"/>
        <v>200</v>
      </c>
      <c r="AN21" s="345">
        <f t="shared" si="20"/>
        <v>200</v>
      </c>
      <c r="AO21" s="345">
        <f t="shared" si="20"/>
        <v>13530.748000000001</v>
      </c>
      <c r="AP21" s="345">
        <f t="shared" si="20"/>
        <v>4700</v>
      </c>
      <c r="AQ21" s="345">
        <f t="shared" si="20"/>
        <v>0</v>
      </c>
      <c r="AR21" s="345">
        <f t="shared" si="20"/>
        <v>0</v>
      </c>
      <c r="AS21" s="345"/>
      <c r="AT21" s="345">
        <f t="shared" ref="AT21:BK21" si="21">SUM(AT7:AT20)</f>
        <v>0</v>
      </c>
      <c r="AU21" s="345">
        <f t="shared" si="21"/>
        <v>350</v>
      </c>
      <c r="AV21" s="345">
        <f t="shared" si="21"/>
        <v>0</v>
      </c>
      <c r="AW21" s="345">
        <f t="shared" si="21"/>
        <v>0</v>
      </c>
      <c r="AX21" s="345">
        <f t="shared" si="21"/>
        <v>0</v>
      </c>
      <c r="AY21" s="345">
        <f t="shared" si="21"/>
        <v>0</v>
      </c>
      <c r="AZ21" s="345">
        <f t="shared" si="21"/>
        <v>1269.58</v>
      </c>
      <c r="BA21" s="345">
        <f t="shared" si="21"/>
        <v>19850.328000000001</v>
      </c>
      <c r="BB21" s="345">
        <f t="shared" si="21"/>
        <v>0</v>
      </c>
      <c r="BC21" s="345">
        <f t="shared" si="21"/>
        <v>0</v>
      </c>
      <c r="BD21" s="345">
        <f t="shared" si="21"/>
        <v>0</v>
      </c>
      <c r="BE21" s="345">
        <f t="shared" si="21"/>
        <v>0</v>
      </c>
      <c r="BF21" s="345">
        <f t="shared" si="21"/>
        <v>0</v>
      </c>
      <c r="BG21" s="345">
        <f t="shared" si="21"/>
        <v>19850.328000000001</v>
      </c>
      <c r="BH21" s="345">
        <f t="shared" si="21"/>
        <v>950</v>
      </c>
      <c r="BI21" s="345">
        <f t="shared" si="21"/>
        <v>952.29</v>
      </c>
      <c r="BJ21" s="345">
        <f t="shared" si="21"/>
        <v>655.65000000000009</v>
      </c>
      <c r="BK21" s="345">
        <f t="shared" si="21"/>
        <v>17292.388000000003</v>
      </c>
      <c r="BL21" s="345"/>
      <c r="BM21" s="172"/>
      <c r="BN21" s="172"/>
      <c r="BO21" s="172"/>
      <c r="BP21" s="172"/>
      <c r="BQ21" s="172"/>
      <c r="BR21" s="172"/>
      <c r="BS21" s="172"/>
      <c r="BT21" s="172"/>
      <c r="BU21" s="172"/>
      <c r="BV21" s="172"/>
      <c r="BW21" s="172"/>
      <c r="BX21" s="172"/>
      <c r="BY21" s="172"/>
      <c r="BZ21" s="172"/>
      <c r="CA21" s="172"/>
      <c r="CB21" s="172"/>
    </row>
    <row r="22" spans="1:80" s="170" customFormat="1" ht="23.25" customHeight="1">
      <c r="A22" s="175"/>
      <c r="F22" s="175"/>
      <c r="G22" s="170" t="s">
        <v>114</v>
      </c>
      <c r="H22" s="604" t="s">
        <v>995</v>
      </c>
      <c r="I22" s="604"/>
      <c r="K22" s="175"/>
      <c r="L22" s="175"/>
      <c r="M22" s="218" t="s">
        <v>115</v>
      </c>
      <c r="N22" s="604"/>
      <c r="O22" s="604"/>
      <c r="P22" s="175"/>
      <c r="Q22" s="605" t="s">
        <v>116</v>
      </c>
      <c r="R22" s="605"/>
      <c r="S22" s="604"/>
      <c r="T22" s="604"/>
      <c r="AF22" s="175"/>
      <c r="AG22" s="175"/>
      <c r="AH22" s="175"/>
      <c r="AI22" s="175"/>
      <c r="AJ22" s="175"/>
      <c r="AK22" s="175"/>
      <c r="AL22" s="175"/>
      <c r="AM22" s="175"/>
      <c r="AN22" s="175"/>
      <c r="AO22" s="175"/>
      <c r="AP22" s="175"/>
      <c r="AQ22" s="175"/>
      <c r="AR22" s="175"/>
      <c r="AS22" s="175"/>
      <c r="AT22" s="175"/>
      <c r="AU22" s="175"/>
      <c r="AV22" s="175"/>
      <c r="AW22" s="175"/>
      <c r="AX22" s="175"/>
      <c r="AY22" s="175">
        <f>3*12*60.84*0.105</f>
        <v>229.97520000000003</v>
      </c>
      <c r="AZ22" s="175">
        <f>1.5*2*12*73.46*0.13</f>
        <v>343.7928</v>
      </c>
      <c r="BA22" s="175">
        <f>1.5*6*12*60.84*0.08</f>
        <v>525.6576</v>
      </c>
      <c r="BB22" s="175"/>
      <c r="BF22" s="175"/>
      <c r="BG22" s="175"/>
      <c r="BI22" s="175"/>
      <c r="BJ22" s="175"/>
      <c r="BL22" s="175"/>
      <c r="BM22" s="172"/>
      <c r="BN22" s="172"/>
      <c r="BO22" s="172"/>
      <c r="BP22" s="172"/>
      <c r="BQ22" s="172"/>
      <c r="BR22" s="172"/>
      <c r="BS22" s="172"/>
      <c r="BT22" s="172"/>
      <c r="BU22" s="172"/>
      <c r="BV22" s="172"/>
      <c r="BW22" s="172"/>
      <c r="BX22" s="172"/>
      <c r="BY22" s="172"/>
      <c r="BZ22" s="172"/>
      <c r="CA22" s="172"/>
      <c r="CB22" s="172"/>
    </row>
    <row r="23" spans="1:80" ht="23.25" customHeight="1">
      <c r="B23" s="172" t="s">
        <v>117</v>
      </c>
      <c r="C23" s="173" t="s">
        <v>118</v>
      </c>
    </row>
    <row r="24" spans="1:80" ht="23.25" customHeight="1">
      <c r="A24" s="173"/>
      <c r="C24" s="173" t="s">
        <v>119</v>
      </c>
      <c r="P24" s="219"/>
      <c r="Q24" s="219"/>
      <c r="R24" s="219"/>
    </row>
    <row r="25" spans="1:80" ht="23.25" customHeight="1">
      <c r="A25" s="173"/>
      <c r="C25" s="173" t="s">
        <v>120</v>
      </c>
      <c r="P25" s="219"/>
      <c r="Q25" s="219"/>
      <c r="R25" s="219"/>
      <c r="CB25" s="170"/>
    </row>
    <row r="26" spans="1:80" ht="23.25" customHeight="1">
      <c r="A26" s="173"/>
      <c r="C26" s="173" t="s">
        <v>121</v>
      </c>
      <c r="P26" s="219"/>
      <c r="Q26" s="219"/>
      <c r="R26" s="219"/>
      <c r="CB26" s="170"/>
    </row>
    <row r="27" spans="1:80" ht="23.25" customHeight="1">
      <c r="A27" s="173"/>
      <c r="C27" s="172" t="s">
        <v>122</v>
      </c>
      <c r="P27" s="219"/>
      <c r="Q27" s="219"/>
      <c r="R27" s="219"/>
    </row>
    <row r="28" spans="1:80" ht="23.25" customHeight="1">
      <c r="A28" s="173"/>
      <c r="C28" s="172" t="s">
        <v>123</v>
      </c>
      <c r="P28" s="219"/>
      <c r="Q28" s="219"/>
      <c r="R28" s="219"/>
    </row>
    <row r="29" spans="1:80" ht="23.25" customHeight="1">
      <c r="A29" s="173"/>
    </row>
    <row r="30" spans="1:80" s="171" customFormat="1" ht="23.25" customHeight="1">
      <c r="A30" s="198"/>
      <c r="F30" s="199"/>
      <c r="G30" s="198"/>
      <c r="H30" s="198"/>
      <c r="I30" s="198"/>
      <c r="J30" s="199"/>
      <c r="K30" s="199"/>
      <c r="L30" s="199"/>
      <c r="M30" s="220"/>
      <c r="N30" s="221"/>
      <c r="O30" s="221"/>
      <c r="P30" s="220"/>
      <c r="AF30" s="199"/>
      <c r="AG30" s="199"/>
      <c r="AH30" s="199"/>
      <c r="AI30" s="279"/>
      <c r="AJ30" s="199"/>
      <c r="AK30" s="199"/>
      <c r="AL30" s="199"/>
      <c r="AM30" s="199"/>
      <c r="AN30" s="199"/>
      <c r="AO30" s="199"/>
      <c r="AP30" s="199"/>
      <c r="AQ30" s="199"/>
      <c r="AR30" s="199"/>
      <c r="AS30" s="199"/>
      <c r="AT30" s="199"/>
      <c r="AU30" s="199"/>
      <c r="AV30" s="199"/>
      <c r="AW30" s="199"/>
      <c r="AX30" s="199"/>
      <c r="AY30" s="199"/>
      <c r="AZ30" s="199"/>
      <c r="BA30" s="199"/>
      <c r="BB30" s="199"/>
      <c r="BF30" s="199"/>
      <c r="BG30" s="199"/>
      <c r="BI30" s="279"/>
      <c r="BJ30" s="279"/>
      <c r="BL30" s="199"/>
      <c r="BM30" s="172"/>
      <c r="BN30" s="172"/>
      <c r="BO30" s="172"/>
      <c r="BP30" s="172"/>
      <c r="BQ30" s="172"/>
      <c r="BR30" s="172"/>
      <c r="BS30" s="172"/>
      <c r="BT30" s="172"/>
      <c r="BU30" s="172"/>
      <c r="BV30" s="172"/>
      <c r="BW30" s="172"/>
      <c r="BX30" s="172"/>
      <c r="BY30" s="172"/>
      <c r="BZ30" s="172"/>
      <c r="CA30" s="172"/>
      <c r="CB30" s="172"/>
    </row>
    <row r="31" spans="1:80" s="171" customFormat="1" ht="23.25" customHeight="1">
      <c r="A31" s="199"/>
      <c r="B31" s="171" t="s">
        <v>124</v>
      </c>
      <c r="F31" s="199"/>
      <c r="G31" s="198"/>
      <c r="H31" s="198"/>
      <c r="I31" s="198"/>
      <c r="J31" s="199"/>
      <c r="K31" s="199"/>
      <c r="L31" s="199"/>
      <c r="M31" s="220"/>
      <c r="N31" s="221"/>
      <c r="O31" s="221"/>
      <c r="P31" s="220"/>
      <c r="AF31" s="199"/>
      <c r="AG31" s="199"/>
      <c r="AH31" s="199"/>
      <c r="AI31" s="279"/>
      <c r="AJ31" s="199"/>
      <c r="AK31" s="199"/>
      <c r="AL31" s="199"/>
      <c r="AM31" s="199"/>
      <c r="AN31" s="199"/>
      <c r="AO31" s="199"/>
      <c r="AP31" s="199"/>
      <c r="AQ31" s="199"/>
      <c r="AR31" s="199"/>
      <c r="AS31" s="199"/>
      <c r="AT31" s="199"/>
      <c r="AU31" s="199"/>
      <c r="AV31" s="199"/>
      <c r="AW31" s="199"/>
      <c r="AX31" s="199"/>
      <c r="AY31" s="199"/>
      <c r="AZ31" s="199"/>
      <c r="BA31" s="199"/>
      <c r="BB31" s="199"/>
      <c r="BF31" s="199"/>
      <c r="BG31" s="199"/>
      <c r="BI31" s="279"/>
      <c r="BJ31" s="279"/>
      <c r="BL31" s="199"/>
      <c r="BM31" s="172"/>
      <c r="BN31" s="172"/>
      <c r="BO31" s="172"/>
      <c r="BP31" s="172"/>
      <c r="BQ31" s="172"/>
      <c r="BR31" s="172"/>
      <c r="BS31" s="172"/>
      <c r="BT31" s="172"/>
      <c r="BU31" s="172"/>
      <c r="BV31" s="172"/>
      <c r="BW31" s="172"/>
      <c r="BX31" s="172"/>
      <c r="BY31" s="172"/>
      <c r="BZ31" s="172"/>
      <c r="CA31" s="172"/>
      <c r="CB31" s="172"/>
    </row>
    <row r="32" spans="1:80" s="171" customFormat="1" ht="23.25" customHeight="1">
      <c r="A32" s="199"/>
      <c r="B32" s="171" t="s">
        <v>125</v>
      </c>
      <c r="F32" s="199"/>
      <c r="G32" s="198"/>
      <c r="H32" s="198"/>
      <c r="I32" s="198"/>
      <c r="J32" s="199"/>
      <c r="K32" s="199"/>
      <c r="L32" s="199"/>
      <c r="M32" s="222" t="s">
        <v>126</v>
      </c>
      <c r="N32" s="221"/>
      <c r="O32" s="221"/>
      <c r="P32" s="220"/>
      <c r="AF32" s="199"/>
      <c r="AG32" s="199"/>
      <c r="AH32" s="199"/>
      <c r="AI32" s="279"/>
      <c r="AJ32" s="199"/>
      <c r="AK32" s="199"/>
      <c r="AL32" s="199"/>
      <c r="AM32" s="199"/>
      <c r="AN32" s="199"/>
      <c r="AO32" s="199"/>
      <c r="AP32" s="199"/>
      <c r="AQ32" s="199"/>
      <c r="AR32" s="199"/>
      <c r="AS32" s="199"/>
      <c r="AT32" s="199"/>
      <c r="AU32" s="199"/>
      <c r="AV32" s="199"/>
      <c r="AW32" s="199"/>
      <c r="AX32" s="199"/>
      <c r="AY32" s="199"/>
      <c r="AZ32" s="199"/>
      <c r="BA32" s="199"/>
      <c r="BB32" s="199"/>
      <c r="BF32" s="199"/>
      <c r="BG32" s="199"/>
      <c r="BI32" s="279"/>
      <c r="BJ32" s="279"/>
      <c r="BL32" s="199"/>
      <c r="BM32" s="172"/>
      <c r="BN32" s="172"/>
      <c r="BO32" s="172"/>
      <c r="BP32" s="172"/>
      <c r="BQ32" s="172"/>
      <c r="BR32" s="172"/>
      <c r="BS32" s="172"/>
      <c r="BT32" s="172"/>
      <c r="BU32" s="172"/>
      <c r="BV32" s="172"/>
      <c r="BW32" s="172"/>
      <c r="BX32" s="172"/>
      <c r="BY32" s="172"/>
      <c r="BZ32" s="172"/>
      <c r="CA32" s="172"/>
      <c r="CB32" s="172"/>
    </row>
    <row r="33" spans="1:80" s="171" customFormat="1" ht="23.25" customHeight="1">
      <c r="A33" s="199"/>
      <c r="B33" s="171" t="s">
        <v>127</v>
      </c>
      <c r="F33" s="199"/>
      <c r="G33" s="198"/>
      <c r="H33" s="198"/>
      <c r="I33" s="198"/>
      <c r="J33" s="199"/>
      <c r="K33" s="199"/>
      <c r="L33" s="199"/>
      <c r="M33" s="222" t="s">
        <v>125</v>
      </c>
      <c r="N33" s="221"/>
      <c r="O33" s="221"/>
      <c r="P33" s="220"/>
      <c r="AF33" s="199"/>
      <c r="AG33" s="199"/>
      <c r="AH33" s="199"/>
      <c r="AI33" s="279"/>
      <c r="AJ33" s="199"/>
      <c r="AK33" s="199"/>
      <c r="AL33" s="199"/>
      <c r="AM33" s="199"/>
      <c r="AN33" s="199"/>
      <c r="AO33" s="199"/>
      <c r="AP33" s="199"/>
      <c r="AQ33" s="199"/>
      <c r="AR33" s="199"/>
      <c r="AS33" s="199"/>
      <c r="AT33" s="199"/>
      <c r="AU33" s="199"/>
      <c r="AV33" s="199"/>
      <c r="AW33" s="199"/>
      <c r="AX33" s="199"/>
      <c r="AY33" s="199"/>
      <c r="AZ33" s="199"/>
      <c r="BA33" s="199"/>
      <c r="BB33" s="199"/>
      <c r="BF33" s="199"/>
      <c r="BG33" s="199"/>
      <c r="BI33" s="279"/>
      <c r="BJ33" s="279"/>
      <c r="BL33" s="199"/>
      <c r="BM33" s="172"/>
      <c r="BN33" s="172"/>
      <c r="BO33" s="172"/>
      <c r="BP33" s="172"/>
      <c r="BQ33" s="172"/>
      <c r="BR33" s="172"/>
      <c r="BS33" s="172"/>
      <c r="BT33" s="172"/>
      <c r="BU33" s="172"/>
      <c r="BV33" s="172"/>
      <c r="BW33" s="172"/>
      <c r="BX33" s="172"/>
      <c r="BY33" s="172"/>
      <c r="BZ33" s="172"/>
      <c r="CA33" s="172"/>
      <c r="CB33" s="172"/>
    </row>
    <row r="34" spans="1:80" s="171" customFormat="1" ht="23.25" customHeight="1">
      <c r="A34" s="199"/>
      <c r="F34" s="199"/>
      <c r="G34" s="198"/>
      <c r="H34" s="198"/>
      <c r="I34" s="198"/>
      <c r="J34" s="199"/>
      <c r="K34" s="199"/>
      <c r="L34" s="199"/>
      <c r="M34" s="220"/>
      <c r="N34" s="221"/>
      <c r="O34" s="221"/>
      <c r="P34" s="220"/>
      <c r="AF34" s="199"/>
      <c r="AG34" s="199"/>
      <c r="AH34" s="199"/>
      <c r="AI34" s="279"/>
      <c r="AJ34" s="199"/>
      <c r="AK34" s="199"/>
      <c r="AL34" s="199"/>
      <c r="AM34" s="199"/>
      <c r="AN34" s="199"/>
      <c r="AO34" s="199"/>
      <c r="AP34" s="199"/>
      <c r="AQ34" s="199"/>
      <c r="AR34" s="199"/>
      <c r="AS34" s="199"/>
      <c r="AT34" s="199"/>
      <c r="AU34" s="199"/>
      <c r="AV34" s="199"/>
      <c r="AW34" s="199"/>
      <c r="AX34" s="199"/>
      <c r="AY34" s="199"/>
      <c r="AZ34" s="199"/>
      <c r="BA34" s="199"/>
      <c r="BB34" s="199"/>
      <c r="BF34" s="199"/>
      <c r="BG34" s="199"/>
      <c r="BI34" s="279"/>
      <c r="BJ34" s="279"/>
      <c r="BL34" s="199"/>
      <c r="BM34" s="172"/>
      <c r="BN34" s="172"/>
      <c r="BO34" s="172"/>
      <c r="BP34" s="172"/>
      <c r="BQ34" s="172"/>
      <c r="BR34" s="172"/>
      <c r="BS34" s="172"/>
      <c r="BT34" s="172"/>
      <c r="BU34" s="172"/>
      <c r="BV34" s="172"/>
      <c r="BW34" s="172"/>
      <c r="BX34" s="172"/>
      <c r="BY34" s="172"/>
      <c r="BZ34" s="172"/>
      <c r="CA34" s="172"/>
      <c r="CB34" s="172"/>
    </row>
    <row r="35" spans="1:80" s="171" customFormat="1" ht="23.25" customHeight="1">
      <c r="A35" s="199"/>
      <c r="F35" s="199"/>
      <c r="G35" s="198"/>
      <c r="H35" s="198"/>
      <c r="I35" s="198"/>
      <c r="J35" s="199"/>
      <c r="K35" s="199"/>
      <c r="L35" s="199"/>
      <c r="M35" s="220"/>
      <c r="N35" s="221"/>
      <c r="O35" s="221"/>
      <c r="P35" s="220"/>
      <c r="AF35" s="199"/>
      <c r="AG35" s="199"/>
      <c r="AH35" s="199"/>
      <c r="AI35" s="279"/>
      <c r="AJ35" s="199"/>
      <c r="AK35" s="199"/>
      <c r="AL35" s="199"/>
      <c r="AM35" s="199"/>
      <c r="AN35" s="199"/>
      <c r="AO35" s="199"/>
      <c r="AP35" s="199"/>
      <c r="AQ35" s="199"/>
      <c r="AR35" s="199"/>
      <c r="AS35" s="199"/>
      <c r="AT35" s="199"/>
      <c r="AU35" s="199"/>
      <c r="AV35" s="199"/>
      <c r="AW35" s="199"/>
      <c r="AX35" s="199"/>
      <c r="AY35" s="199"/>
      <c r="AZ35" s="199"/>
      <c r="BA35" s="199"/>
      <c r="BB35" s="199"/>
      <c r="BF35" s="199"/>
      <c r="BG35" s="199"/>
      <c r="BI35" s="279"/>
      <c r="BJ35" s="279"/>
      <c r="BL35" s="199"/>
      <c r="BM35" s="172"/>
      <c r="BN35" s="172"/>
      <c r="BO35" s="172"/>
      <c r="BP35" s="172"/>
      <c r="BQ35" s="172"/>
      <c r="BR35" s="172"/>
      <c r="BS35" s="172"/>
      <c r="BT35" s="172"/>
      <c r="BU35" s="172"/>
      <c r="BV35" s="172"/>
      <c r="BW35" s="172"/>
      <c r="BX35" s="172"/>
      <c r="BY35" s="172"/>
      <c r="BZ35" s="172"/>
      <c r="CA35" s="172"/>
      <c r="CB35" s="172"/>
    </row>
    <row r="36" spans="1:80" s="171" customFormat="1" ht="23.25" customHeight="1">
      <c r="A36" s="199"/>
      <c r="F36" s="199"/>
      <c r="G36" s="198"/>
      <c r="H36" s="198"/>
      <c r="I36" s="198"/>
      <c r="J36" s="199"/>
      <c r="K36" s="199"/>
      <c r="L36" s="199"/>
      <c r="M36" s="220"/>
      <c r="N36" s="221"/>
      <c r="O36" s="221"/>
      <c r="P36" s="220"/>
      <c r="AF36" s="199"/>
      <c r="AG36" s="199"/>
      <c r="AH36" s="199"/>
      <c r="AI36" s="279"/>
      <c r="AJ36" s="199"/>
      <c r="AK36" s="199"/>
      <c r="AL36" s="199"/>
      <c r="AM36" s="199"/>
      <c r="AN36" s="199"/>
      <c r="AO36" s="199"/>
      <c r="AP36" s="199"/>
      <c r="AQ36" s="199"/>
      <c r="AR36" s="199"/>
      <c r="AS36" s="199"/>
      <c r="AT36" s="199"/>
      <c r="AU36" s="199"/>
      <c r="AV36" s="199"/>
      <c r="AW36" s="199"/>
      <c r="AX36" s="199"/>
      <c r="AY36" s="199"/>
      <c r="AZ36" s="199"/>
      <c r="BA36" s="199"/>
      <c r="BB36" s="199"/>
      <c r="BF36" s="199"/>
      <c r="BG36" s="199"/>
      <c r="BI36" s="279"/>
      <c r="BJ36" s="279"/>
      <c r="BL36" s="199"/>
      <c r="BM36" s="172"/>
      <c r="BN36" s="172"/>
      <c r="BO36" s="172"/>
      <c r="BP36" s="172"/>
      <c r="BQ36" s="172"/>
      <c r="BR36" s="172"/>
      <c r="BS36" s="172"/>
      <c r="BT36" s="172"/>
      <c r="BU36" s="172"/>
      <c r="BV36" s="172"/>
      <c r="BW36" s="172"/>
      <c r="BX36" s="172"/>
      <c r="BY36" s="172"/>
      <c r="BZ36" s="172"/>
      <c r="CA36" s="172"/>
      <c r="CB36" s="172"/>
    </row>
    <row r="37" spans="1:80" s="171" customFormat="1" ht="23.25" customHeight="1">
      <c r="A37" s="199"/>
      <c r="F37" s="199"/>
      <c r="G37" s="198"/>
      <c r="H37" s="198"/>
      <c r="I37" s="198"/>
      <c r="J37" s="199"/>
      <c r="K37" s="199"/>
      <c r="L37" s="199"/>
      <c r="M37" s="220"/>
      <c r="N37" s="221"/>
      <c r="O37" s="221"/>
      <c r="P37" s="220"/>
      <c r="AF37" s="199"/>
      <c r="AG37" s="199"/>
      <c r="AH37" s="199"/>
      <c r="AI37" s="279"/>
      <c r="AJ37" s="199"/>
      <c r="AK37" s="199"/>
      <c r="AL37" s="199"/>
      <c r="AM37" s="199"/>
      <c r="AN37" s="199"/>
      <c r="AO37" s="199"/>
      <c r="AP37" s="199"/>
      <c r="AQ37" s="199"/>
      <c r="AR37" s="199"/>
      <c r="AS37" s="199"/>
      <c r="AT37" s="199"/>
      <c r="AU37" s="199"/>
      <c r="AV37" s="199"/>
      <c r="AW37" s="199"/>
      <c r="AX37" s="199"/>
      <c r="AY37" s="199"/>
      <c r="AZ37" s="199"/>
      <c r="BA37" s="199"/>
      <c r="BB37" s="199"/>
      <c r="BF37" s="199"/>
      <c r="BG37" s="199"/>
      <c r="BI37" s="279"/>
      <c r="BJ37" s="279"/>
      <c r="BL37" s="199"/>
      <c r="BM37" s="172"/>
      <c r="BN37" s="172"/>
      <c r="BO37" s="172"/>
      <c r="BP37" s="172"/>
      <c r="BQ37" s="172"/>
      <c r="BR37" s="172"/>
      <c r="BS37" s="172"/>
      <c r="BT37" s="172"/>
      <c r="BU37" s="172"/>
      <c r="BV37" s="172"/>
      <c r="BW37" s="172"/>
      <c r="BX37" s="172"/>
      <c r="BY37" s="172"/>
      <c r="BZ37" s="172"/>
      <c r="CA37" s="172"/>
      <c r="CB37" s="172"/>
    </row>
    <row r="38" spans="1:80" s="171" customFormat="1" ht="23.25" customHeight="1">
      <c r="A38" s="199"/>
      <c r="F38" s="199"/>
      <c r="G38" s="198"/>
      <c r="H38" s="198"/>
      <c r="I38" s="198"/>
      <c r="J38" s="199"/>
      <c r="K38" s="199"/>
      <c r="L38" s="199"/>
      <c r="M38" s="220"/>
      <c r="N38" s="221"/>
      <c r="O38" s="221"/>
      <c r="P38" s="220"/>
      <c r="AF38" s="199"/>
      <c r="AG38" s="199"/>
      <c r="AH38" s="199"/>
      <c r="AI38" s="279"/>
      <c r="AJ38" s="199"/>
      <c r="AK38" s="199"/>
      <c r="AL38" s="199"/>
      <c r="AM38" s="199"/>
      <c r="AN38" s="199"/>
      <c r="AO38" s="199"/>
      <c r="AP38" s="199"/>
      <c r="AQ38" s="199"/>
      <c r="AR38" s="199"/>
      <c r="AS38" s="199"/>
      <c r="AT38" s="199"/>
      <c r="AU38" s="199"/>
      <c r="AV38" s="199"/>
      <c r="AW38" s="199"/>
      <c r="AX38" s="199"/>
      <c r="AY38" s="199"/>
      <c r="AZ38" s="199"/>
      <c r="BA38" s="199"/>
      <c r="BB38" s="199"/>
      <c r="BF38" s="199"/>
      <c r="BG38" s="199"/>
      <c r="BI38" s="279"/>
      <c r="BJ38" s="279"/>
      <c r="BL38" s="199"/>
      <c r="BM38" s="168"/>
      <c r="BN38" s="168"/>
      <c r="BO38" s="168"/>
      <c r="BP38" s="168"/>
      <c r="BQ38" s="168"/>
      <c r="BR38" s="168"/>
      <c r="BS38" s="168"/>
      <c r="BT38" s="168"/>
      <c r="BU38" s="168"/>
      <c r="BV38" s="168"/>
      <c r="BW38" s="168"/>
      <c r="BX38" s="168"/>
      <c r="BY38" s="168"/>
      <c r="BZ38" s="168"/>
      <c r="CA38" s="168"/>
      <c r="CB38" s="172"/>
    </row>
    <row r="39" spans="1:80" s="171" customFormat="1" ht="23.25" customHeight="1">
      <c r="A39" s="199"/>
      <c r="F39" s="199"/>
      <c r="G39" s="198"/>
      <c r="H39" s="198"/>
      <c r="I39" s="198"/>
      <c r="J39" s="199"/>
      <c r="K39" s="199"/>
      <c r="L39" s="199"/>
      <c r="M39" s="220"/>
      <c r="N39" s="221"/>
      <c r="O39" s="221"/>
      <c r="P39" s="220"/>
      <c r="AF39" s="199"/>
      <c r="AG39" s="199"/>
      <c r="AH39" s="199"/>
      <c r="AI39" s="279"/>
      <c r="AJ39" s="199"/>
      <c r="AK39" s="199"/>
      <c r="AL39" s="199"/>
      <c r="AM39" s="199"/>
      <c r="AN39" s="199"/>
      <c r="AO39" s="199"/>
      <c r="AP39" s="199"/>
      <c r="AQ39" s="199"/>
      <c r="AR39" s="199"/>
      <c r="AS39" s="199"/>
      <c r="AT39" s="199"/>
      <c r="AU39" s="199"/>
      <c r="AV39" s="199"/>
      <c r="AW39" s="199"/>
      <c r="AX39" s="199"/>
      <c r="AY39" s="199"/>
      <c r="AZ39" s="199"/>
      <c r="BA39" s="199"/>
      <c r="BB39" s="199"/>
      <c r="BF39" s="199"/>
      <c r="BG39" s="199"/>
      <c r="BI39" s="279"/>
      <c r="BJ39" s="279"/>
      <c r="BL39" s="199"/>
      <c r="BM39" s="169"/>
      <c r="BN39" s="169" t="s">
        <v>39</v>
      </c>
      <c r="BO39" s="169" t="s">
        <v>40</v>
      </c>
      <c r="BP39" s="169" t="s">
        <v>41</v>
      </c>
      <c r="BQ39" s="169" t="s">
        <v>42</v>
      </c>
      <c r="BR39" s="169" t="s">
        <v>43</v>
      </c>
      <c r="BS39" s="169" t="s">
        <v>44</v>
      </c>
      <c r="BT39" s="169" t="s">
        <v>45</v>
      </c>
      <c r="BU39" s="169" t="s">
        <v>46</v>
      </c>
      <c r="BV39" s="172">
        <v>28</v>
      </c>
      <c r="BW39" s="172">
        <v>1</v>
      </c>
      <c r="BX39" s="172">
        <v>1</v>
      </c>
      <c r="BY39" s="169"/>
      <c r="BZ39" s="169"/>
      <c r="CA39" s="169"/>
    </row>
    <row r="40" spans="1:80" s="171" customFormat="1" ht="23.25" customHeight="1">
      <c r="A40" s="199"/>
      <c r="F40" s="199"/>
      <c r="G40" s="198"/>
      <c r="H40" s="198"/>
      <c r="I40" s="198"/>
      <c r="J40" s="199"/>
      <c r="K40" s="199"/>
      <c r="L40" s="199"/>
      <c r="M40" s="220"/>
      <c r="N40" s="221"/>
      <c r="O40" s="221"/>
      <c r="P40" s="220"/>
      <c r="AF40" s="199"/>
      <c r="AG40" s="199"/>
      <c r="AH40" s="199"/>
      <c r="AI40" s="279"/>
      <c r="AJ40" s="199"/>
      <c r="AK40" s="199"/>
      <c r="AL40" s="199"/>
      <c r="AM40" s="199"/>
      <c r="AN40" s="199"/>
      <c r="AO40" s="199"/>
      <c r="AP40" s="199"/>
      <c r="AQ40" s="199"/>
      <c r="AR40" s="199"/>
      <c r="AS40" s="199"/>
      <c r="AT40" s="199"/>
      <c r="AU40" s="199"/>
      <c r="AV40" s="199"/>
      <c r="AW40" s="199"/>
      <c r="AX40" s="199"/>
      <c r="AY40" s="199"/>
      <c r="AZ40" s="199"/>
      <c r="BA40" s="199"/>
      <c r="BB40" s="199"/>
      <c r="BF40" s="199"/>
      <c r="BG40" s="199"/>
      <c r="BI40" s="279"/>
      <c r="BJ40" s="279"/>
      <c r="BL40" s="199"/>
      <c r="BM40" s="172"/>
      <c r="BN40" s="172" t="s">
        <v>996</v>
      </c>
      <c r="BO40" s="172" t="s">
        <v>852</v>
      </c>
      <c r="BP40" s="172" t="s">
        <v>997</v>
      </c>
      <c r="BQ40" s="172" t="s">
        <v>998</v>
      </c>
      <c r="BR40" s="172">
        <v>0</v>
      </c>
      <c r="BS40" s="172" t="s">
        <v>999</v>
      </c>
      <c r="BT40" s="172" t="s">
        <v>1000</v>
      </c>
      <c r="BU40" s="172" t="s">
        <v>1001</v>
      </c>
      <c r="BV40" s="172">
        <v>29</v>
      </c>
      <c r="BW40" s="172">
        <v>2</v>
      </c>
      <c r="BX40" s="172">
        <v>2</v>
      </c>
      <c r="BY40" s="172"/>
      <c r="BZ40" s="174">
        <v>42400</v>
      </c>
      <c r="CA40" s="174">
        <f t="shared" ref="CA40:CA53" si="22">VLOOKUP(B7,BN:BZ,13,0)</f>
        <v>42521</v>
      </c>
    </row>
    <row r="41" spans="1:80" s="171" customFormat="1" ht="23.25" customHeight="1">
      <c r="A41" s="199"/>
      <c r="F41" s="199"/>
      <c r="G41" s="198"/>
      <c r="H41" s="198"/>
      <c r="I41" s="198"/>
      <c r="J41" s="199"/>
      <c r="K41" s="199"/>
      <c r="L41" s="199"/>
      <c r="M41" s="220"/>
      <c r="N41" s="221"/>
      <c r="O41" s="221"/>
      <c r="P41" s="220"/>
      <c r="AF41" s="199"/>
      <c r="AG41" s="199"/>
      <c r="AH41" s="199"/>
      <c r="AI41" s="279"/>
      <c r="AJ41" s="199"/>
      <c r="AK41" s="199"/>
      <c r="AL41" s="199"/>
      <c r="AM41" s="199"/>
      <c r="AN41" s="199"/>
      <c r="AO41" s="199"/>
      <c r="AP41" s="199"/>
      <c r="AQ41" s="199"/>
      <c r="AR41" s="199"/>
      <c r="AS41" s="199"/>
      <c r="AT41" s="199"/>
      <c r="AU41" s="199"/>
      <c r="AV41" s="199"/>
      <c r="AW41" s="199"/>
      <c r="AX41" s="199"/>
      <c r="AY41" s="199"/>
      <c r="AZ41" s="199"/>
      <c r="BA41" s="199"/>
      <c r="BB41" s="199"/>
      <c r="BF41" s="199"/>
      <c r="BG41" s="199"/>
      <c r="BI41" s="279"/>
      <c r="BJ41" s="279"/>
      <c r="BL41" s="199"/>
      <c r="BM41" s="172"/>
      <c r="BN41" s="172" t="s">
        <v>1002</v>
      </c>
      <c r="BO41" s="172" t="s">
        <v>853</v>
      </c>
      <c r="BP41" s="172" t="s">
        <v>1003</v>
      </c>
      <c r="BQ41" s="172" t="s">
        <v>1004</v>
      </c>
      <c r="BR41" s="172">
        <v>0.5</v>
      </c>
      <c r="BS41" s="172" t="s">
        <v>1005</v>
      </c>
      <c r="BT41" s="172" t="s">
        <v>1006</v>
      </c>
      <c r="BU41" s="172" t="s">
        <v>1007</v>
      </c>
      <c r="BV41" s="172">
        <v>30</v>
      </c>
      <c r="BW41" s="172">
        <v>3</v>
      </c>
      <c r="BX41" s="172">
        <v>3</v>
      </c>
      <c r="BY41" s="172"/>
      <c r="BZ41" s="174">
        <v>42428</v>
      </c>
      <c r="CA41" s="174">
        <f t="shared" si="22"/>
        <v>42521</v>
      </c>
    </row>
    <row r="42" spans="1:80" s="171" customFormat="1" ht="23.25" customHeight="1">
      <c r="A42" s="199"/>
      <c r="F42" s="199"/>
      <c r="G42" s="198"/>
      <c r="H42" s="198"/>
      <c r="I42" s="198"/>
      <c r="J42" s="199"/>
      <c r="K42" s="199"/>
      <c r="L42" s="199"/>
      <c r="M42" s="220"/>
      <c r="N42" s="221"/>
      <c r="O42" s="221"/>
      <c r="P42" s="220"/>
      <c r="AF42" s="199"/>
      <c r="AG42" s="199"/>
      <c r="AH42" s="199"/>
      <c r="AI42" s="279"/>
      <c r="AJ42" s="199"/>
      <c r="AK42" s="199"/>
      <c r="AL42" s="199"/>
      <c r="AM42" s="199"/>
      <c r="AN42" s="199"/>
      <c r="AO42" s="199"/>
      <c r="AP42" s="199"/>
      <c r="AQ42" s="199"/>
      <c r="AR42" s="199"/>
      <c r="AS42" s="199"/>
      <c r="AT42" s="199"/>
      <c r="AU42" s="199"/>
      <c r="AV42" s="199"/>
      <c r="AW42" s="199"/>
      <c r="AX42" s="199"/>
      <c r="AY42" s="199"/>
      <c r="AZ42" s="199"/>
      <c r="BA42" s="199"/>
      <c r="BB42" s="199"/>
      <c r="BF42" s="199"/>
      <c r="BG42" s="199"/>
      <c r="BI42" s="279"/>
      <c r="BJ42" s="279"/>
      <c r="BL42" s="199"/>
      <c r="BM42" s="172"/>
      <c r="BN42" s="172" t="s">
        <v>137</v>
      </c>
      <c r="BO42" s="172" t="s">
        <v>854</v>
      </c>
      <c r="BP42" s="172" t="s">
        <v>1008</v>
      </c>
      <c r="BQ42" s="172" t="s">
        <v>1009</v>
      </c>
      <c r="BR42" s="172">
        <v>1</v>
      </c>
      <c r="BS42" s="172" t="s">
        <v>1010</v>
      </c>
      <c r="BT42" s="172"/>
      <c r="BU42" s="172" t="s">
        <v>1011</v>
      </c>
      <c r="BV42" s="172">
        <v>31</v>
      </c>
      <c r="BW42" s="172">
        <v>4</v>
      </c>
      <c r="BX42" s="172">
        <v>4</v>
      </c>
      <c r="BY42" s="172"/>
      <c r="BZ42" s="174">
        <v>42460</v>
      </c>
      <c r="CA42" s="174">
        <f t="shared" si="22"/>
        <v>42521</v>
      </c>
    </row>
    <row r="43" spans="1:80" s="171" customFormat="1" ht="23.25" customHeight="1">
      <c r="A43" s="199"/>
      <c r="F43" s="199"/>
      <c r="G43" s="198"/>
      <c r="H43" s="198"/>
      <c r="I43" s="198"/>
      <c r="J43" s="199"/>
      <c r="K43" s="199"/>
      <c r="L43" s="199"/>
      <c r="M43" s="220"/>
      <c r="N43" s="221"/>
      <c r="O43" s="221"/>
      <c r="P43" s="220"/>
      <c r="AF43" s="199"/>
      <c r="AG43" s="199"/>
      <c r="AH43" s="199"/>
      <c r="AI43" s="279"/>
      <c r="AJ43" s="199"/>
      <c r="AK43" s="199"/>
      <c r="AL43" s="199"/>
      <c r="AM43" s="199"/>
      <c r="AN43" s="199"/>
      <c r="AO43" s="199"/>
      <c r="AP43" s="199"/>
      <c r="AQ43" s="199"/>
      <c r="AR43" s="199"/>
      <c r="AS43" s="199"/>
      <c r="AT43" s="199"/>
      <c r="AU43" s="199"/>
      <c r="AV43" s="199"/>
      <c r="AW43" s="199"/>
      <c r="AX43" s="199"/>
      <c r="AY43" s="199"/>
      <c r="AZ43" s="199"/>
      <c r="BA43" s="199"/>
      <c r="BB43" s="199"/>
      <c r="BF43" s="199"/>
      <c r="BG43" s="199"/>
      <c r="BI43" s="279"/>
      <c r="BJ43" s="279"/>
      <c r="BL43" s="199"/>
      <c r="BM43" s="172"/>
      <c r="BN43" s="172" t="s">
        <v>141</v>
      </c>
      <c r="BO43" s="172" t="s">
        <v>855</v>
      </c>
      <c r="BP43" s="172"/>
      <c r="BQ43" s="172"/>
      <c r="BR43" s="172">
        <v>1.5</v>
      </c>
      <c r="BS43" s="172" t="s">
        <v>1012</v>
      </c>
      <c r="BT43" s="172"/>
      <c r="BU43" s="172" t="s">
        <v>1013</v>
      </c>
      <c r="BV43" s="172"/>
      <c r="BW43" s="172">
        <v>5</v>
      </c>
      <c r="BX43" s="172">
        <v>5</v>
      </c>
      <c r="BY43" s="172"/>
      <c r="BZ43" s="174">
        <v>42490</v>
      </c>
      <c r="CA43" s="174">
        <f t="shared" si="22"/>
        <v>42521</v>
      </c>
    </row>
    <row r="44" spans="1:80" s="171" customFormat="1" ht="23.25" customHeight="1">
      <c r="A44" s="199"/>
      <c r="F44" s="199"/>
      <c r="G44" s="198"/>
      <c r="H44" s="198"/>
      <c r="I44" s="198"/>
      <c r="J44" s="199"/>
      <c r="K44" s="199"/>
      <c r="L44" s="199"/>
      <c r="M44" s="220"/>
      <c r="N44" s="221"/>
      <c r="O44" s="221"/>
      <c r="P44" s="220"/>
      <c r="AF44" s="199"/>
      <c r="AG44" s="199"/>
      <c r="AH44" s="199"/>
      <c r="AI44" s="279"/>
      <c r="AJ44" s="199"/>
      <c r="AK44" s="199"/>
      <c r="AL44" s="199"/>
      <c r="AM44" s="199"/>
      <c r="AN44" s="199"/>
      <c r="AO44" s="199"/>
      <c r="AP44" s="199"/>
      <c r="AQ44" s="199"/>
      <c r="AR44" s="199"/>
      <c r="AS44" s="199"/>
      <c r="AT44" s="199"/>
      <c r="AU44" s="199"/>
      <c r="AV44" s="199"/>
      <c r="AW44" s="199"/>
      <c r="AX44" s="199"/>
      <c r="AY44" s="199"/>
      <c r="AZ44" s="199"/>
      <c r="BA44" s="199"/>
      <c r="BB44" s="199"/>
      <c r="BF44" s="199"/>
      <c r="BG44" s="199"/>
      <c r="BI44" s="279"/>
      <c r="BJ44" s="279"/>
      <c r="BL44" s="199"/>
      <c r="BM44" s="172"/>
      <c r="BN44" s="172" t="s">
        <v>145</v>
      </c>
      <c r="BO44" s="172" t="s">
        <v>856</v>
      </c>
      <c r="BP44" s="172"/>
      <c r="BQ44" s="172"/>
      <c r="BR44" s="172"/>
      <c r="BS44" s="172" t="s">
        <v>1014</v>
      </c>
      <c r="BT44" s="172"/>
      <c r="BU44" s="172" t="s">
        <v>148</v>
      </c>
      <c r="BV44" s="172"/>
      <c r="BW44" s="172">
        <v>6</v>
      </c>
      <c r="BX44" s="172">
        <v>6</v>
      </c>
      <c r="BY44" s="172"/>
      <c r="BZ44" s="174">
        <v>42521</v>
      </c>
      <c r="CA44" s="174" t="e">
        <f t="shared" si="22"/>
        <v>#N/A</v>
      </c>
    </row>
    <row r="45" spans="1:80" s="171" customFormat="1" ht="23.25" customHeight="1">
      <c r="A45" s="199"/>
      <c r="F45" s="199"/>
      <c r="G45" s="198"/>
      <c r="H45" s="198"/>
      <c r="I45" s="198"/>
      <c r="J45" s="199"/>
      <c r="K45" s="199"/>
      <c r="L45" s="199"/>
      <c r="M45" s="220"/>
      <c r="N45" s="221"/>
      <c r="O45" s="221"/>
      <c r="P45" s="220"/>
      <c r="AF45" s="199"/>
      <c r="AG45" s="199"/>
      <c r="AH45" s="199"/>
      <c r="AI45" s="279"/>
      <c r="AJ45" s="199"/>
      <c r="AK45" s="199"/>
      <c r="AL45" s="199"/>
      <c r="AM45" s="199"/>
      <c r="AN45" s="199"/>
      <c r="AO45" s="199"/>
      <c r="AP45" s="199"/>
      <c r="AQ45" s="199"/>
      <c r="AR45" s="199"/>
      <c r="AS45" s="199"/>
      <c r="AT45" s="199"/>
      <c r="AU45" s="199"/>
      <c r="AV45" s="199"/>
      <c r="AW45" s="199"/>
      <c r="AX45" s="199"/>
      <c r="AY45" s="199"/>
      <c r="AZ45" s="199"/>
      <c r="BA45" s="199"/>
      <c r="BB45" s="199"/>
      <c r="BF45" s="199"/>
      <c r="BG45" s="199"/>
      <c r="BI45" s="279"/>
      <c r="BJ45" s="279"/>
      <c r="BL45" s="199"/>
      <c r="BM45" s="172"/>
      <c r="BN45" s="172" t="s">
        <v>149</v>
      </c>
      <c r="BO45" s="172" t="s">
        <v>857</v>
      </c>
      <c r="BP45" s="172"/>
      <c r="BQ45" s="172"/>
      <c r="BR45" s="172"/>
      <c r="BS45" s="172" t="s">
        <v>1015</v>
      </c>
      <c r="BT45" s="172"/>
      <c r="BU45" s="172"/>
      <c r="BV45" s="172"/>
      <c r="BW45" s="172">
        <v>7</v>
      </c>
      <c r="BX45" s="172">
        <v>7</v>
      </c>
      <c r="BY45" s="172"/>
      <c r="BZ45" s="174">
        <v>42551</v>
      </c>
      <c r="CA45" s="174" t="e">
        <f t="shared" si="22"/>
        <v>#N/A</v>
      </c>
    </row>
    <row r="46" spans="1:80" s="171" customFormat="1" ht="23.25" customHeight="1">
      <c r="A46" s="199"/>
      <c r="F46" s="199"/>
      <c r="G46" s="198"/>
      <c r="H46" s="198"/>
      <c r="I46" s="198"/>
      <c r="J46" s="199"/>
      <c r="K46" s="199"/>
      <c r="L46" s="199"/>
      <c r="M46" s="220"/>
      <c r="N46" s="221"/>
      <c r="O46" s="221"/>
      <c r="P46" s="220"/>
      <c r="AF46" s="199"/>
      <c r="AG46" s="199"/>
      <c r="AH46" s="199"/>
      <c r="AI46" s="279"/>
      <c r="AJ46" s="199"/>
      <c r="AK46" s="199"/>
      <c r="AL46" s="199"/>
      <c r="AM46" s="199"/>
      <c r="AN46" s="199"/>
      <c r="AO46" s="199"/>
      <c r="AP46" s="199"/>
      <c r="AQ46" s="199"/>
      <c r="AR46" s="199"/>
      <c r="AS46" s="199"/>
      <c r="AT46" s="199"/>
      <c r="AU46" s="199"/>
      <c r="AV46" s="199"/>
      <c r="AW46" s="199"/>
      <c r="AX46" s="199"/>
      <c r="AY46" s="199"/>
      <c r="AZ46" s="199"/>
      <c r="BA46" s="199"/>
      <c r="BB46" s="199"/>
      <c r="BF46" s="199"/>
      <c r="BG46" s="199"/>
      <c r="BI46" s="279"/>
      <c r="BJ46" s="279"/>
      <c r="BL46" s="199"/>
      <c r="BM46" s="172"/>
      <c r="BN46" s="172" t="s">
        <v>152</v>
      </c>
      <c r="BO46" s="172" t="s">
        <v>858</v>
      </c>
      <c r="BP46" s="172"/>
      <c r="BQ46" s="172"/>
      <c r="BR46" s="172"/>
      <c r="BS46" s="172" t="s">
        <v>1016</v>
      </c>
      <c r="BT46" s="172"/>
      <c r="BU46" s="172"/>
      <c r="BV46" s="172"/>
      <c r="BW46" s="172">
        <v>8</v>
      </c>
      <c r="BX46" s="172">
        <v>8</v>
      </c>
      <c r="BY46" s="172"/>
      <c r="BZ46" s="174">
        <v>42582</v>
      </c>
      <c r="CA46" s="174" t="e">
        <f t="shared" si="22"/>
        <v>#N/A</v>
      </c>
    </row>
    <row r="47" spans="1:80" s="171" customFormat="1" ht="23.25" customHeight="1">
      <c r="A47" s="199"/>
      <c r="F47" s="199"/>
      <c r="G47" s="198"/>
      <c r="H47" s="198"/>
      <c r="I47" s="198"/>
      <c r="J47" s="199"/>
      <c r="K47" s="199"/>
      <c r="L47" s="199"/>
      <c r="M47" s="220"/>
      <c r="N47" s="221"/>
      <c r="O47" s="221"/>
      <c r="P47" s="220"/>
      <c r="AF47" s="199"/>
      <c r="AG47" s="199"/>
      <c r="AH47" s="199"/>
      <c r="AI47" s="279"/>
      <c r="AJ47" s="199"/>
      <c r="AK47" s="199"/>
      <c r="AL47" s="199"/>
      <c r="AM47" s="199"/>
      <c r="AN47" s="199"/>
      <c r="AO47" s="199"/>
      <c r="AP47" s="199"/>
      <c r="AQ47" s="199"/>
      <c r="AR47" s="199"/>
      <c r="AS47" s="199"/>
      <c r="AT47" s="199"/>
      <c r="AU47" s="199"/>
      <c r="AV47" s="199"/>
      <c r="AW47" s="199"/>
      <c r="AX47" s="199"/>
      <c r="AY47" s="199"/>
      <c r="AZ47" s="199"/>
      <c r="BA47" s="199"/>
      <c r="BB47" s="199"/>
      <c r="BF47" s="199"/>
      <c r="BG47" s="199"/>
      <c r="BI47" s="279"/>
      <c r="BJ47" s="279"/>
      <c r="BL47" s="199"/>
      <c r="BM47" s="172"/>
      <c r="BN47" s="172" t="s">
        <v>155</v>
      </c>
      <c r="BO47" s="172" t="s">
        <v>859</v>
      </c>
      <c r="BP47" s="172"/>
      <c r="BQ47" s="172"/>
      <c r="BR47" s="172"/>
      <c r="BS47" s="172" t="s">
        <v>1017</v>
      </c>
      <c r="BT47" s="172"/>
      <c r="BU47" s="172"/>
      <c r="BV47" s="172"/>
      <c r="BW47" s="172">
        <v>9</v>
      </c>
      <c r="BX47" s="172">
        <v>9</v>
      </c>
      <c r="BY47" s="172"/>
      <c r="BZ47" s="174">
        <v>42613</v>
      </c>
      <c r="CA47" s="174" t="e">
        <f t="shared" si="22"/>
        <v>#N/A</v>
      </c>
    </row>
    <row r="48" spans="1:80" s="171" customFormat="1" ht="23.25" customHeight="1">
      <c r="A48" s="199"/>
      <c r="F48" s="199"/>
      <c r="G48" s="198"/>
      <c r="H48" s="198"/>
      <c r="I48" s="198"/>
      <c r="J48" s="199"/>
      <c r="K48" s="199"/>
      <c r="L48" s="199"/>
      <c r="M48" s="220"/>
      <c r="N48" s="221"/>
      <c r="O48" s="221"/>
      <c r="P48" s="220"/>
      <c r="AF48" s="199"/>
      <c r="AG48" s="199"/>
      <c r="AH48" s="199"/>
      <c r="AI48" s="279"/>
      <c r="AJ48" s="199"/>
      <c r="AK48" s="199"/>
      <c r="AL48" s="199"/>
      <c r="AM48" s="199"/>
      <c r="AN48" s="199"/>
      <c r="AO48" s="199"/>
      <c r="AP48" s="199"/>
      <c r="AQ48" s="199"/>
      <c r="AR48" s="199"/>
      <c r="AS48" s="199"/>
      <c r="AT48" s="199"/>
      <c r="AU48" s="199"/>
      <c r="AV48" s="199"/>
      <c r="AW48" s="199"/>
      <c r="AX48" s="199"/>
      <c r="AY48" s="199"/>
      <c r="AZ48" s="199"/>
      <c r="BA48" s="199"/>
      <c r="BB48" s="199"/>
      <c r="BF48" s="199"/>
      <c r="BG48" s="199"/>
      <c r="BI48" s="279"/>
      <c r="BJ48" s="279"/>
      <c r="BL48" s="199"/>
      <c r="BM48" s="172"/>
      <c r="BN48" s="172" t="s">
        <v>158</v>
      </c>
      <c r="BO48" s="172" t="s">
        <v>860</v>
      </c>
      <c r="BP48" s="172"/>
      <c r="BQ48" s="172"/>
      <c r="BR48" s="172"/>
      <c r="BS48" s="172" t="s">
        <v>1018</v>
      </c>
      <c r="BT48" s="172"/>
      <c r="BU48" s="172"/>
      <c r="BV48" s="172"/>
      <c r="BW48" s="172">
        <v>10</v>
      </c>
      <c r="BX48" s="172">
        <v>10</v>
      </c>
      <c r="BY48" s="172"/>
      <c r="BZ48" s="174">
        <v>42643</v>
      </c>
      <c r="CA48" s="174" t="e">
        <f t="shared" si="22"/>
        <v>#N/A</v>
      </c>
    </row>
    <row r="49" spans="1:79" s="171" customFormat="1" ht="23.25" customHeight="1">
      <c r="A49" s="199"/>
      <c r="F49" s="199"/>
      <c r="G49" s="198"/>
      <c r="H49" s="198"/>
      <c r="I49" s="198"/>
      <c r="J49" s="199"/>
      <c r="K49" s="199"/>
      <c r="L49" s="199"/>
      <c r="M49" s="220"/>
      <c r="N49" s="221"/>
      <c r="O49" s="221"/>
      <c r="P49" s="220"/>
      <c r="AF49" s="199"/>
      <c r="AG49" s="199"/>
      <c r="AH49" s="199"/>
      <c r="AI49" s="279"/>
      <c r="AJ49" s="199"/>
      <c r="AK49" s="199"/>
      <c r="AL49" s="199"/>
      <c r="AM49" s="199"/>
      <c r="AN49" s="199"/>
      <c r="AO49" s="199"/>
      <c r="AP49" s="199"/>
      <c r="AQ49" s="199"/>
      <c r="AR49" s="199"/>
      <c r="AS49" s="199"/>
      <c r="AT49" s="199"/>
      <c r="AU49" s="199"/>
      <c r="AV49" s="199"/>
      <c r="AW49" s="199"/>
      <c r="AX49" s="199"/>
      <c r="AY49" s="199"/>
      <c r="AZ49" s="199"/>
      <c r="BA49" s="199"/>
      <c r="BB49" s="199"/>
      <c r="BF49" s="199"/>
      <c r="BG49" s="199"/>
      <c r="BI49" s="279"/>
      <c r="BJ49" s="279"/>
      <c r="BL49" s="199"/>
      <c r="BM49" s="172"/>
      <c r="BN49" s="172" t="s">
        <v>161</v>
      </c>
      <c r="BO49" s="172" t="s">
        <v>861</v>
      </c>
      <c r="BP49" s="172"/>
      <c r="BQ49" s="172"/>
      <c r="BR49" s="172"/>
      <c r="BS49" s="172" t="s">
        <v>1019</v>
      </c>
      <c r="BT49" s="172"/>
      <c r="BU49" s="172"/>
      <c r="BV49" s="172"/>
      <c r="BW49" s="172">
        <v>11</v>
      </c>
      <c r="BX49" s="172">
        <v>11</v>
      </c>
      <c r="BY49" s="172"/>
      <c r="BZ49" s="174">
        <v>42674</v>
      </c>
      <c r="CA49" s="174" t="e">
        <f t="shared" si="22"/>
        <v>#N/A</v>
      </c>
    </row>
    <row r="50" spans="1:79" s="171" customFormat="1" ht="23.25" customHeight="1">
      <c r="A50" s="199"/>
      <c r="F50" s="199"/>
      <c r="G50" s="198"/>
      <c r="H50" s="198"/>
      <c r="I50" s="198"/>
      <c r="J50" s="199"/>
      <c r="K50" s="199"/>
      <c r="L50" s="199"/>
      <c r="M50" s="220"/>
      <c r="N50" s="221"/>
      <c r="O50" s="221"/>
      <c r="P50" s="220"/>
      <c r="AF50" s="199"/>
      <c r="AG50" s="199"/>
      <c r="AH50" s="199"/>
      <c r="AI50" s="279"/>
      <c r="AJ50" s="199"/>
      <c r="AK50" s="199"/>
      <c r="AL50" s="199"/>
      <c r="AM50" s="199"/>
      <c r="AN50" s="199"/>
      <c r="AO50" s="199"/>
      <c r="AP50" s="199"/>
      <c r="AQ50" s="199"/>
      <c r="AR50" s="199"/>
      <c r="AS50" s="199"/>
      <c r="AT50" s="199"/>
      <c r="AU50" s="199"/>
      <c r="AV50" s="199"/>
      <c r="AW50" s="199"/>
      <c r="AX50" s="199"/>
      <c r="AY50" s="199"/>
      <c r="AZ50" s="199"/>
      <c r="BA50" s="199"/>
      <c r="BB50" s="199"/>
      <c r="BF50" s="199"/>
      <c r="BG50" s="199"/>
      <c r="BI50" s="279"/>
      <c r="BJ50" s="279"/>
      <c r="BL50" s="199"/>
      <c r="BM50" s="172"/>
      <c r="BN50" s="172" t="s">
        <v>164</v>
      </c>
      <c r="BO50" s="172" t="s">
        <v>862</v>
      </c>
      <c r="BP50" s="172"/>
      <c r="BQ50" s="172"/>
      <c r="BR50" s="172"/>
      <c r="BS50" s="172" t="s">
        <v>1020</v>
      </c>
      <c r="BT50" s="172"/>
      <c r="BU50" s="172"/>
      <c r="BV50" s="172"/>
      <c r="BW50" s="172">
        <v>12</v>
      </c>
      <c r="BX50" s="172">
        <v>12</v>
      </c>
      <c r="BY50" s="172"/>
      <c r="BZ50" s="174">
        <v>42704</v>
      </c>
      <c r="CA50" s="174" t="e">
        <f t="shared" si="22"/>
        <v>#N/A</v>
      </c>
    </row>
    <row r="51" spans="1:79" s="171" customFormat="1" ht="23.25" customHeight="1">
      <c r="A51" s="199"/>
      <c r="F51" s="199"/>
      <c r="G51" s="198"/>
      <c r="H51" s="198"/>
      <c r="I51" s="198"/>
      <c r="J51" s="199"/>
      <c r="K51" s="199"/>
      <c r="L51" s="199"/>
      <c r="M51" s="220"/>
      <c r="N51" s="221"/>
      <c r="O51" s="221"/>
      <c r="P51" s="220"/>
      <c r="AF51" s="199"/>
      <c r="AG51" s="199"/>
      <c r="AH51" s="199"/>
      <c r="AI51" s="279"/>
      <c r="AJ51" s="199"/>
      <c r="AK51" s="199"/>
      <c r="AL51" s="199"/>
      <c r="AM51" s="199"/>
      <c r="AN51" s="199"/>
      <c r="AO51" s="199"/>
      <c r="AP51" s="199"/>
      <c r="AQ51" s="199"/>
      <c r="AR51" s="199"/>
      <c r="AS51" s="199"/>
      <c r="AT51" s="199"/>
      <c r="AU51" s="199"/>
      <c r="AV51" s="199"/>
      <c r="AW51" s="199"/>
      <c r="AX51" s="199"/>
      <c r="AY51" s="199"/>
      <c r="AZ51" s="199"/>
      <c r="BA51" s="199"/>
      <c r="BB51" s="199"/>
      <c r="BF51" s="199"/>
      <c r="BG51" s="199"/>
      <c r="BI51" s="279"/>
      <c r="BJ51" s="279"/>
      <c r="BL51" s="199"/>
      <c r="BM51" s="172"/>
      <c r="BN51" s="172" t="s">
        <v>167</v>
      </c>
      <c r="BO51" s="172" t="s">
        <v>863</v>
      </c>
      <c r="BP51" s="172"/>
      <c r="BQ51" s="172"/>
      <c r="BR51" s="172"/>
      <c r="BS51" s="172" t="s">
        <v>1021</v>
      </c>
      <c r="BT51" s="172"/>
      <c r="BU51" s="172"/>
      <c r="BV51" s="172"/>
      <c r="BW51" s="172">
        <v>13</v>
      </c>
      <c r="BX51" s="172">
        <v>13</v>
      </c>
      <c r="BY51" s="172"/>
      <c r="BZ51" s="174">
        <v>42735</v>
      </c>
      <c r="CA51" s="174" t="e">
        <f t="shared" si="22"/>
        <v>#N/A</v>
      </c>
    </row>
    <row r="52" spans="1:79" s="171" customFormat="1" ht="23.25" customHeight="1">
      <c r="A52" s="199"/>
      <c r="F52" s="199"/>
      <c r="G52" s="198"/>
      <c r="H52" s="198"/>
      <c r="I52" s="198"/>
      <c r="J52" s="199"/>
      <c r="K52" s="199"/>
      <c r="L52" s="199"/>
      <c r="M52" s="220"/>
      <c r="N52" s="221"/>
      <c r="O52" s="221"/>
      <c r="P52" s="220"/>
      <c r="AF52" s="199"/>
      <c r="AG52" s="199"/>
      <c r="AH52" s="199"/>
      <c r="AI52" s="279"/>
      <c r="AJ52" s="199"/>
      <c r="AK52" s="199"/>
      <c r="AL52" s="199"/>
      <c r="AM52" s="199"/>
      <c r="AN52" s="199"/>
      <c r="AO52" s="199"/>
      <c r="AP52" s="199"/>
      <c r="AQ52" s="199"/>
      <c r="AR52" s="199"/>
      <c r="AS52" s="199"/>
      <c r="AT52" s="199"/>
      <c r="AU52" s="199"/>
      <c r="AV52" s="199"/>
      <c r="AW52" s="199"/>
      <c r="AX52" s="199"/>
      <c r="AY52" s="199"/>
      <c r="AZ52" s="199"/>
      <c r="BA52" s="199"/>
      <c r="BB52" s="199"/>
      <c r="BF52" s="199"/>
      <c r="BG52" s="199"/>
      <c r="BI52" s="279"/>
      <c r="BJ52" s="279"/>
      <c r="BL52" s="199"/>
      <c r="BM52" s="172"/>
      <c r="BN52" s="172"/>
      <c r="BO52" s="172" t="s">
        <v>864</v>
      </c>
      <c r="BP52" s="172"/>
      <c r="BQ52" s="172"/>
      <c r="BR52" s="172"/>
      <c r="BS52" s="172" t="s">
        <v>1022</v>
      </c>
      <c r="BT52" s="172"/>
      <c r="BU52" s="172"/>
      <c r="BV52" s="172"/>
      <c r="BW52" s="172">
        <v>14</v>
      </c>
      <c r="BX52" s="172">
        <v>14</v>
      </c>
      <c r="BY52" s="172"/>
      <c r="BZ52" s="174"/>
      <c r="CA52" s="174" t="e">
        <f t="shared" si="22"/>
        <v>#N/A</v>
      </c>
    </row>
    <row r="53" spans="1:79" s="171" customFormat="1" ht="23.25" customHeight="1">
      <c r="A53" s="199"/>
      <c r="F53" s="199"/>
      <c r="G53" s="198"/>
      <c r="H53" s="198"/>
      <c r="I53" s="198"/>
      <c r="J53" s="199"/>
      <c r="K53" s="199"/>
      <c r="L53" s="199"/>
      <c r="M53" s="220"/>
      <c r="N53" s="221"/>
      <c r="O53" s="221"/>
      <c r="P53" s="220"/>
      <c r="AF53" s="199"/>
      <c r="AG53" s="199"/>
      <c r="AH53" s="199"/>
      <c r="AI53" s="279"/>
      <c r="AJ53" s="199"/>
      <c r="AK53" s="199"/>
      <c r="AL53" s="199"/>
      <c r="AM53" s="199"/>
      <c r="AN53" s="199"/>
      <c r="AO53" s="199"/>
      <c r="AP53" s="199"/>
      <c r="AQ53" s="199"/>
      <c r="AR53" s="199"/>
      <c r="AS53" s="199"/>
      <c r="AT53" s="199"/>
      <c r="AU53" s="199"/>
      <c r="AV53" s="199"/>
      <c r="AW53" s="199"/>
      <c r="AX53" s="199"/>
      <c r="AY53" s="199"/>
      <c r="AZ53" s="199"/>
      <c r="BA53" s="199"/>
      <c r="BB53" s="199"/>
      <c r="BF53" s="199"/>
      <c r="BG53" s="199"/>
      <c r="BI53" s="279"/>
      <c r="BJ53" s="279"/>
      <c r="BL53" s="199"/>
      <c r="BM53" s="172"/>
      <c r="BN53" s="172"/>
      <c r="BO53" s="172" t="s">
        <v>865</v>
      </c>
      <c r="BP53" s="172"/>
      <c r="BQ53" s="172"/>
      <c r="BR53" s="172"/>
      <c r="BS53" s="172" t="s">
        <v>1023</v>
      </c>
      <c r="BT53" s="172"/>
      <c r="BU53" s="172"/>
      <c r="BV53" s="172"/>
      <c r="BW53" s="172">
        <v>15</v>
      </c>
      <c r="BX53" s="172">
        <v>15</v>
      </c>
      <c r="BY53" s="172"/>
      <c r="BZ53" s="172"/>
      <c r="CA53" s="174" t="e">
        <f t="shared" si="22"/>
        <v>#N/A</v>
      </c>
    </row>
    <row r="54" spans="1:79" s="171" customFormat="1" ht="23.25" customHeight="1">
      <c r="A54" s="199"/>
      <c r="F54" s="199"/>
      <c r="G54" s="198"/>
      <c r="H54" s="198"/>
      <c r="I54" s="198"/>
      <c r="J54" s="199"/>
      <c r="K54" s="199"/>
      <c r="L54" s="199"/>
      <c r="M54" s="220"/>
      <c r="N54" s="221"/>
      <c r="O54" s="221"/>
      <c r="P54" s="220"/>
      <c r="AF54" s="199"/>
      <c r="AG54" s="199"/>
      <c r="AH54" s="199"/>
      <c r="AI54" s="279"/>
      <c r="AJ54" s="199"/>
      <c r="AK54" s="199"/>
      <c r="AL54" s="199"/>
      <c r="AM54" s="199"/>
      <c r="AN54" s="199"/>
      <c r="AO54" s="199"/>
      <c r="AP54" s="199"/>
      <c r="AQ54" s="199"/>
      <c r="AR54" s="199"/>
      <c r="AS54" s="199"/>
      <c r="AT54" s="199"/>
      <c r="AU54" s="199"/>
      <c r="AV54" s="199"/>
      <c r="AW54" s="199"/>
      <c r="AX54" s="199"/>
      <c r="AY54" s="199"/>
      <c r="AZ54" s="199"/>
      <c r="BA54" s="199"/>
      <c r="BB54" s="199"/>
      <c r="BF54" s="199"/>
      <c r="BG54" s="199"/>
      <c r="BI54" s="279"/>
      <c r="BJ54" s="279"/>
      <c r="BL54" s="199"/>
      <c r="BM54" s="172"/>
      <c r="BN54" s="172"/>
      <c r="BO54" s="172" t="s">
        <v>866</v>
      </c>
      <c r="BP54" s="172"/>
      <c r="BQ54" s="172"/>
      <c r="BR54" s="172"/>
      <c r="BS54" s="172" t="s">
        <v>1024</v>
      </c>
      <c r="BT54" s="172"/>
      <c r="BU54" s="172"/>
      <c r="BV54" s="172"/>
      <c r="BW54" s="172">
        <v>16</v>
      </c>
      <c r="BX54" s="172">
        <v>16</v>
      </c>
      <c r="BY54" s="172"/>
      <c r="BZ54" s="172"/>
      <c r="CA54" s="174" t="e">
        <f>VLOOKUP(#REF!,BN:BZ,13,0)</f>
        <v>#REF!</v>
      </c>
    </row>
    <row r="55" spans="1:79" s="171" customFormat="1" ht="23.25" customHeight="1">
      <c r="A55" s="199"/>
      <c r="F55" s="199"/>
      <c r="G55" s="198"/>
      <c r="H55" s="198"/>
      <c r="I55" s="198"/>
      <c r="J55" s="199"/>
      <c r="K55" s="199"/>
      <c r="L55" s="199"/>
      <c r="M55" s="220"/>
      <c r="N55" s="221"/>
      <c r="O55" s="221"/>
      <c r="P55" s="220"/>
      <c r="AF55" s="199"/>
      <c r="AG55" s="199"/>
      <c r="AH55" s="199"/>
      <c r="AI55" s="279"/>
      <c r="AJ55" s="199"/>
      <c r="AK55" s="199"/>
      <c r="AL55" s="199"/>
      <c r="AM55" s="199"/>
      <c r="AN55" s="199"/>
      <c r="AO55" s="199"/>
      <c r="AP55" s="199"/>
      <c r="AQ55" s="199"/>
      <c r="AR55" s="199"/>
      <c r="AS55" s="199"/>
      <c r="AT55" s="199"/>
      <c r="AU55" s="199"/>
      <c r="AV55" s="199"/>
      <c r="AW55" s="199"/>
      <c r="AX55" s="199"/>
      <c r="AY55" s="199"/>
      <c r="AZ55" s="199"/>
      <c r="BA55" s="199"/>
      <c r="BB55" s="199"/>
      <c r="BF55" s="199"/>
      <c r="BG55" s="199"/>
      <c r="BI55" s="279"/>
      <c r="BJ55" s="279"/>
      <c r="BL55" s="199"/>
      <c r="BM55" s="172"/>
      <c r="BN55" s="172"/>
      <c r="BO55" s="172" t="s">
        <v>867</v>
      </c>
      <c r="BP55" s="172"/>
      <c r="BQ55" s="172"/>
      <c r="BR55" s="172"/>
      <c r="BS55" s="172" t="s">
        <v>1025</v>
      </c>
      <c r="BT55" s="172"/>
      <c r="BU55" s="172"/>
      <c r="BV55" s="172"/>
      <c r="BW55" s="172">
        <v>17</v>
      </c>
      <c r="BX55" s="172">
        <v>17</v>
      </c>
      <c r="BY55" s="172"/>
      <c r="BZ55" s="172"/>
      <c r="CA55" s="174" t="e">
        <f>VLOOKUP(#REF!,BN:BZ,13,0)</f>
        <v>#REF!</v>
      </c>
    </row>
    <row r="56" spans="1:79" s="171" customFormat="1" ht="23.25" customHeight="1">
      <c r="A56" s="199"/>
      <c r="F56" s="199"/>
      <c r="G56" s="198"/>
      <c r="H56" s="198"/>
      <c r="I56" s="198"/>
      <c r="J56" s="199"/>
      <c r="K56" s="199"/>
      <c r="L56" s="199"/>
      <c r="M56" s="220"/>
      <c r="N56" s="221"/>
      <c r="O56" s="221"/>
      <c r="P56" s="220"/>
      <c r="AF56" s="199"/>
      <c r="AG56" s="199"/>
      <c r="AH56" s="199"/>
      <c r="AI56" s="279"/>
      <c r="AJ56" s="199"/>
      <c r="AK56" s="199"/>
      <c r="AL56" s="199"/>
      <c r="AM56" s="199"/>
      <c r="AN56" s="199"/>
      <c r="AO56" s="199"/>
      <c r="AP56" s="199"/>
      <c r="AQ56" s="199"/>
      <c r="AR56" s="199"/>
      <c r="AS56" s="199"/>
      <c r="AT56" s="199"/>
      <c r="AU56" s="199"/>
      <c r="AV56" s="199"/>
      <c r="AW56" s="199"/>
      <c r="AX56" s="199"/>
      <c r="AY56" s="199"/>
      <c r="AZ56" s="199"/>
      <c r="BA56" s="199"/>
      <c r="BB56" s="199"/>
      <c r="BF56" s="199"/>
      <c r="BG56" s="199"/>
      <c r="BI56" s="279"/>
      <c r="BJ56" s="279"/>
      <c r="BL56" s="199"/>
      <c r="BM56" s="172"/>
      <c r="BN56" s="172"/>
      <c r="BO56" s="172" t="s">
        <v>868</v>
      </c>
      <c r="BP56" s="172"/>
      <c r="BQ56" s="172"/>
      <c r="BR56" s="172"/>
      <c r="BS56" s="172" t="s">
        <v>1026</v>
      </c>
      <c r="BT56" s="172"/>
      <c r="BU56" s="172"/>
      <c r="BV56" s="172"/>
      <c r="BW56" s="172">
        <v>18</v>
      </c>
      <c r="BX56" s="172">
        <v>18</v>
      </c>
      <c r="BY56" s="172"/>
      <c r="BZ56" s="172"/>
      <c r="CA56" s="174" t="e">
        <f>VLOOKUP(#REF!,BN:BZ,13,0)</f>
        <v>#REF!</v>
      </c>
    </row>
    <row r="57" spans="1:79" s="171" customFormat="1" ht="23.25" customHeight="1">
      <c r="A57" s="199"/>
      <c r="F57" s="199"/>
      <c r="G57" s="198"/>
      <c r="H57" s="198"/>
      <c r="I57" s="198"/>
      <c r="J57" s="199"/>
      <c r="K57" s="199"/>
      <c r="L57" s="199"/>
      <c r="M57" s="220"/>
      <c r="N57" s="221"/>
      <c r="O57" s="221"/>
      <c r="P57" s="220"/>
      <c r="AF57" s="199"/>
      <c r="AG57" s="199"/>
      <c r="AH57" s="199"/>
      <c r="AI57" s="279"/>
      <c r="AJ57" s="199"/>
      <c r="AK57" s="199"/>
      <c r="AL57" s="199"/>
      <c r="AM57" s="199"/>
      <c r="AN57" s="199"/>
      <c r="AO57" s="199"/>
      <c r="AP57" s="199"/>
      <c r="AQ57" s="199"/>
      <c r="AR57" s="199"/>
      <c r="AS57" s="199"/>
      <c r="AT57" s="199"/>
      <c r="AU57" s="199"/>
      <c r="AV57" s="199"/>
      <c r="AW57" s="199"/>
      <c r="AX57" s="199"/>
      <c r="AY57" s="199"/>
      <c r="AZ57" s="199"/>
      <c r="BA57" s="199"/>
      <c r="BB57" s="199"/>
      <c r="BF57" s="199"/>
      <c r="BG57" s="199"/>
      <c r="BI57" s="279"/>
      <c r="BJ57" s="279"/>
      <c r="BL57" s="199"/>
      <c r="BM57" s="172"/>
      <c r="BN57" s="172"/>
      <c r="BO57" s="172" t="s">
        <v>869</v>
      </c>
      <c r="BP57" s="172"/>
      <c r="BQ57" s="172"/>
      <c r="BR57" s="172"/>
      <c r="BS57" s="172" t="s">
        <v>1027</v>
      </c>
      <c r="BT57" s="172"/>
      <c r="BU57" s="172"/>
      <c r="BV57" s="172"/>
      <c r="BW57" s="172">
        <v>19</v>
      </c>
      <c r="BX57" s="172">
        <v>19</v>
      </c>
      <c r="BY57" s="172"/>
      <c r="BZ57" s="172"/>
      <c r="CA57" s="174" t="e">
        <f>VLOOKUP(#REF!,BN:BZ,13,0)</f>
        <v>#REF!</v>
      </c>
    </row>
    <row r="58" spans="1:79" s="171" customFormat="1" ht="23.25" customHeight="1">
      <c r="A58" s="199"/>
      <c r="F58" s="199"/>
      <c r="G58" s="198"/>
      <c r="H58" s="198"/>
      <c r="I58" s="198"/>
      <c r="J58" s="199"/>
      <c r="K58" s="199"/>
      <c r="L58" s="199"/>
      <c r="M58" s="220"/>
      <c r="N58" s="221"/>
      <c r="O58" s="221"/>
      <c r="P58" s="220"/>
      <c r="AF58" s="199"/>
      <c r="AG58" s="199"/>
      <c r="AH58" s="199"/>
      <c r="AI58" s="279"/>
      <c r="AJ58" s="199"/>
      <c r="AK58" s="199"/>
      <c r="AL58" s="199"/>
      <c r="AM58" s="199"/>
      <c r="AN58" s="199"/>
      <c r="AO58" s="199"/>
      <c r="AP58" s="199"/>
      <c r="AQ58" s="199"/>
      <c r="AR58" s="199"/>
      <c r="AS58" s="199"/>
      <c r="AT58" s="199"/>
      <c r="AU58" s="199"/>
      <c r="AV58" s="199"/>
      <c r="AW58" s="199"/>
      <c r="AX58" s="199"/>
      <c r="AY58" s="199"/>
      <c r="AZ58" s="199"/>
      <c r="BA58" s="199"/>
      <c r="BB58" s="199"/>
      <c r="BF58" s="199"/>
      <c r="BG58" s="199"/>
      <c r="BI58" s="279"/>
      <c r="BJ58" s="279"/>
      <c r="BL58" s="199"/>
      <c r="BM58" s="172"/>
      <c r="BN58" s="172"/>
      <c r="BO58" s="172" t="s">
        <v>870</v>
      </c>
      <c r="BP58" s="172"/>
      <c r="BQ58" s="172"/>
      <c r="BR58" s="172"/>
      <c r="BS58" s="172"/>
      <c r="BT58" s="172"/>
      <c r="BU58" s="172"/>
      <c r="BV58" s="172"/>
      <c r="BW58" s="172">
        <v>20</v>
      </c>
      <c r="BX58" s="172">
        <v>20</v>
      </c>
      <c r="BY58" s="172"/>
      <c r="BZ58" s="172"/>
      <c r="CA58" s="174" t="e">
        <f>VLOOKUP(#REF!,BN:BZ,13,0)</f>
        <v>#REF!</v>
      </c>
    </row>
    <row r="59" spans="1:79" s="171" customFormat="1" ht="23.25" customHeight="1">
      <c r="A59" s="199"/>
      <c r="F59" s="199"/>
      <c r="G59" s="198"/>
      <c r="H59" s="198"/>
      <c r="I59" s="198"/>
      <c r="J59" s="199"/>
      <c r="K59" s="199"/>
      <c r="L59" s="199"/>
      <c r="M59" s="220"/>
      <c r="N59" s="221"/>
      <c r="O59" s="221"/>
      <c r="P59" s="220"/>
      <c r="AF59" s="199"/>
      <c r="AG59" s="199"/>
      <c r="AH59" s="199"/>
      <c r="AI59" s="279"/>
      <c r="AJ59" s="199"/>
      <c r="AK59" s="199"/>
      <c r="AL59" s="199"/>
      <c r="AM59" s="199"/>
      <c r="AN59" s="199"/>
      <c r="AO59" s="199"/>
      <c r="AP59" s="199"/>
      <c r="AQ59" s="199"/>
      <c r="AR59" s="199"/>
      <c r="AS59" s="199"/>
      <c r="AT59" s="199"/>
      <c r="AU59" s="199"/>
      <c r="AV59" s="199"/>
      <c r="AW59" s="199"/>
      <c r="AX59" s="199"/>
      <c r="AY59" s="199"/>
      <c r="AZ59" s="199"/>
      <c r="BA59" s="199"/>
      <c r="BB59" s="199"/>
      <c r="BF59" s="199"/>
      <c r="BG59" s="199"/>
      <c r="BI59" s="279"/>
      <c r="BJ59" s="279"/>
      <c r="BL59" s="199"/>
      <c r="BM59" s="172"/>
      <c r="BN59" s="172"/>
      <c r="BO59" s="172" t="s">
        <v>871</v>
      </c>
      <c r="BP59" s="172"/>
      <c r="BQ59" s="172"/>
      <c r="BR59" s="172"/>
      <c r="BS59" s="172"/>
      <c r="BT59" s="172"/>
      <c r="BU59" s="172"/>
      <c r="BV59" s="172"/>
      <c r="BW59" s="172">
        <v>21</v>
      </c>
      <c r="BX59" s="172">
        <v>21</v>
      </c>
      <c r="BY59" s="172"/>
      <c r="BZ59" s="172"/>
      <c r="CA59" s="174" t="e">
        <f>VLOOKUP(#REF!,BN:BZ,13,0)</f>
        <v>#REF!</v>
      </c>
    </row>
    <row r="60" spans="1:79" s="171" customFormat="1" ht="23.25" customHeight="1">
      <c r="A60" s="199"/>
      <c r="F60" s="199"/>
      <c r="G60" s="198"/>
      <c r="H60" s="198"/>
      <c r="I60" s="198"/>
      <c r="J60" s="199"/>
      <c r="K60" s="199"/>
      <c r="L60" s="199"/>
      <c r="M60" s="220"/>
      <c r="N60" s="221"/>
      <c r="O60" s="221"/>
      <c r="P60" s="220"/>
      <c r="AF60" s="199"/>
      <c r="AG60" s="199"/>
      <c r="AH60" s="199"/>
      <c r="AI60" s="279"/>
      <c r="AJ60" s="199"/>
      <c r="AK60" s="199"/>
      <c r="AL60" s="199"/>
      <c r="AM60" s="199"/>
      <c r="AN60" s="199"/>
      <c r="AO60" s="199"/>
      <c r="AP60" s="199"/>
      <c r="AQ60" s="199"/>
      <c r="AR60" s="199"/>
      <c r="AS60" s="199"/>
      <c r="AT60" s="199"/>
      <c r="AU60" s="199"/>
      <c r="AV60" s="199"/>
      <c r="AW60" s="199"/>
      <c r="AX60" s="199"/>
      <c r="AY60" s="199"/>
      <c r="AZ60" s="199"/>
      <c r="BA60" s="199"/>
      <c r="BB60" s="199"/>
      <c r="BF60" s="199"/>
      <c r="BG60" s="199"/>
      <c r="BI60" s="279"/>
      <c r="BJ60" s="279"/>
      <c r="BL60" s="199"/>
      <c r="BM60" s="172"/>
      <c r="BN60" s="172"/>
      <c r="BO60" s="172" t="s">
        <v>872</v>
      </c>
      <c r="BP60" s="172"/>
      <c r="BQ60" s="172"/>
      <c r="BR60" s="172"/>
      <c r="BS60" s="172"/>
      <c r="BT60" s="172"/>
      <c r="BU60" s="172"/>
      <c r="BV60" s="172"/>
      <c r="BW60" s="172">
        <v>22</v>
      </c>
      <c r="BX60" s="172">
        <v>22</v>
      </c>
      <c r="BY60" s="172"/>
      <c r="BZ60" s="172"/>
      <c r="CA60" s="172"/>
    </row>
    <row r="61" spans="1:79" s="171" customFormat="1" ht="23.25" customHeight="1">
      <c r="A61" s="199"/>
      <c r="F61" s="199"/>
      <c r="G61" s="198"/>
      <c r="H61" s="198"/>
      <c r="I61" s="198"/>
      <c r="J61" s="199"/>
      <c r="K61" s="199"/>
      <c r="L61" s="199"/>
      <c r="M61" s="220"/>
      <c r="N61" s="221"/>
      <c r="O61" s="221"/>
      <c r="P61" s="220"/>
      <c r="AF61" s="199"/>
      <c r="AG61" s="199"/>
      <c r="AH61" s="199"/>
      <c r="AI61" s="279"/>
      <c r="AJ61" s="199"/>
      <c r="AK61" s="199"/>
      <c r="AL61" s="199"/>
      <c r="AM61" s="199"/>
      <c r="AN61" s="199"/>
      <c r="AO61" s="199"/>
      <c r="AP61" s="199"/>
      <c r="AQ61" s="199"/>
      <c r="AR61" s="199"/>
      <c r="AS61" s="199"/>
      <c r="AT61" s="199"/>
      <c r="AU61" s="199"/>
      <c r="AV61" s="199"/>
      <c r="AW61" s="199"/>
      <c r="AX61" s="199"/>
      <c r="AY61" s="199"/>
      <c r="AZ61" s="199"/>
      <c r="BA61" s="199"/>
      <c r="BB61" s="199"/>
      <c r="BF61" s="199"/>
      <c r="BG61" s="199"/>
      <c r="BI61" s="279"/>
      <c r="BJ61" s="279"/>
      <c r="BL61" s="199"/>
      <c r="BM61" s="170"/>
      <c r="BN61" s="170"/>
      <c r="BO61" s="170" t="s">
        <v>873</v>
      </c>
      <c r="BP61" s="170"/>
      <c r="BQ61" s="170"/>
      <c r="BR61" s="170"/>
      <c r="BS61" s="170"/>
      <c r="BT61" s="170"/>
      <c r="BU61" s="170"/>
      <c r="BV61" s="170"/>
      <c r="BW61" s="172">
        <v>23</v>
      </c>
      <c r="BX61" s="172">
        <v>23</v>
      </c>
      <c r="BY61" s="170"/>
      <c r="BZ61" s="170"/>
      <c r="CA61" s="170"/>
    </row>
    <row r="62" spans="1:79" s="171" customFormat="1" ht="23.25" customHeight="1">
      <c r="A62" s="199"/>
      <c r="F62" s="199"/>
      <c r="G62" s="198"/>
      <c r="H62" s="198"/>
      <c r="I62" s="198"/>
      <c r="J62" s="199"/>
      <c r="K62" s="199"/>
      <c r="L62" s="199"/>
      <c r="M62" s="220"/>
      <c r="N62" s="221"/>
      <c r="O62" s="221"/>
      <c r="P62" s="220"/>
      <c r="AF62" s="199"/>
      <c r="AG62" s="199"/>
      <c r="AH62" s="199"/>
      <c r="AI62" s="279"/>
      <c r="AJ62" s="199"/>
      <c r="AK62" s="199"/>
      <c r="AL62" s="199"/>
      <c r="AM62" s="199"/>
      <c r="AN62" s="199"/>
      <c r="AO62" s="199"/>
      <c r="AP62" s="199"/>
      <c r="AQ62" s="199"/>
      <c r="AR62" s="199"/>
      <c r="AS62" s="199"/>
      <c r="AT62" s="199"/>
      <c r="AU62" s="199"/>
      <c r="AV62" s="199"/>
      <c r="AW62" s="199"/>
      <c r="AX62" s="199"/>
      <c r="AY62" s="199"/>
      <c r="AZ62" s="199"/>
      <c r="BA62" s="199"/>
      <c r="BB62" s="199"/>
      <c r="BF62" s="199"/>
      <c r="BG62" s="199"/>
      <c r="BI62" s="279"/>
      <c r="BJ62" s="279"/>
      <c r="BL62" s="199"/>
      <c r="BM62" s="170"/>
      <c r="BN62" s="170"/>
      <c r="BO62" s="170" t="s">
        <v>874</v>
      </c>
      <c r="BP62" s="170"/>
      <c r="BQ62" s="170"/>
      <c r="BR62" s="170"/>
      <c r="BS62" s="170"/>
      <c r="BT62" s="170"/>
      <c r="BU62" s="170"/>
      <c r="BV62" s="170"/>
      <c r="BW62" s="172">
        <v>24</v>
      </c>
      <c r="BX62" s="172">
        <v>24</v>
      </c>
      <c r="BY62" s="170"/>
      <c r="BZ62" s="170"/>
      <c r="CA62" s="170"/>
    </row>
    <row r="63" spans="1:79" s="171" customFormat="1" ht="23.25" customHeight="1">
      <c r="A63" s="199"/>
      <c r="F63" s="199"/>
      <c r="G63" s="198"/>
      <c r="H63" s="198"/>
      <c r="I63" s="198"/>
      <c r="J63" s="199"/>
      <c r="K63" s="199"/>
      <c r="L63" s="199"/>
      <c r="M63" s="220"/>
      <c r="N63" s="221"/>
      <c r="O63" s="221"/>
      <c r="P63" s="220"/>
      <c r="AF63" s="199"/>
      <c r="AG63" s="199"/>
      <c r="AH63" s="199"/>
      <c r="AI63" s="279"/>
      <c r="AJ63" s="199"/>
      <c r="AK63" s="199"/>
      <c r="AL63" s="199"/>
      <c r="AM63" s="199"/>
      <c r="AN63" s="199"/>
      <c r="AO63" s="199"/>
      <c r="AP63" s="199"/>
      <c r="AQ63" s="199"/>
      <c r="AR63" s="199"/>
      <c r="AS63" s="199"/>
      <c r="AT63" s="199"/>
      <c r="AU63" s="199"/>
      <c r="AV63" s="199"/>
      <c r="AW63" s="199"/>
      <c r="AX63" s="199"/>
      <c r="AY63" s="199"/>
      <c r="AZ63" s="199"/>
      <c r="BA63" s="199"/>
      <c r="BB63" s="199"/>
      <c r="BF63" s="199"/>
      <c r="BG63" s="199"/>
      <c r="BI63" s="279"/>
      <c r="BJ63" s="279"/>
      <c r="BL63" s="199"/>
      <c r="BM63" s="172"/>
      <c r="BN63" s="172"/>
      <c r="BO63" s="172" t="s">
        <v>875</v>
      </c>
      <c r="BP63" s="172"/>
      <c r="BQ63" s="172"/>
      <c r="BR63" s="172"/>
      <c r="BS63" s="172"/>
      <c r="BT63" s="172"/>
      <c r="BU63" s="172"/>
      <c r="BV63" s="172"/>
      <c r="BW63" s="172">
        <v>25</v>
      </c>
      <c r="BX63" s="172">
        <v>25</v>
      </c>
      <c r="BY63" s="172"/>
      <c r="BZ63" s="172"/>
      <c r="CA63" s="172"/>
    </row>
    <row r="64" spans="1:79" s="171" customFormat="1" ht="23.25" customHeight="1">
      <c r="A64" s="199"/>
      <c r="F64" s="199"/>
      <c r="G64" s="198"/>
      <c r="H64" s="198"/>
      <c r="I64" s="198"/>
      <c r="J64" s="199"/>
      <c r="K64" s="199"/>
      <c r="L64" s="199"/>
      <c r="M64" s="220"/>
      <c r="N64" s="221"/>
      <c r="O64" s="221"/>
      <c r="P64" s="220"/>
      <c r="AF64" s="199"/>
      <c r="AG64" s="199"/>
      <c r="AH64" s="199"/>
      <c r="AI64" s="279"/>
      <c r="AJ64" s="199"/>
      <c r="AK64" s="199"/>
      <c r="AL64" s="199"/>
      <c r="AM64" s="199"/>
      <c r="AN64" s="199"/>
      <c r="AO64" s="199"/>
      <c r="AP64" s="199"/>
      <c r="AQ64" s="199"/>
      <c r="AR64" s="199"/>
      <c r="AS64" s="199"/>
      <c r="AT64" s="199"/>
      <c r="AU64" s="199"/>
      <c r="AV64" s="199"/>
      <c r="AW64" s="199"/>
      <c r="AX64" s="199"/>
      <c r="AY64" s="199"/>
      <c r="AZ64" s="199"/>
      <c r="BA64" s="199"/>
      <c r="BB64" s="199"/>
      <c r="BF64" s="199"/>
      <c r="BG64" s="199"/>
      <c r="BI64" s="279"/>
      <c r="BJ64" s="279"/>
      <c r="BL64" s="199"/>
      <c r="BM64" s="172"/>
      <c r="BN64" s="172"/>
      <c r="BO64" s="172" t="s">
        <v>876</v>
      </c>
      <c r="BP64" s="172"/>
      <c r="BQ64" s="172"/>
      <c r="BR64" s="172"/>
      <c r="BS64" s="172"/>
      <c r="BT64" s="172"/>
      <c r="BU64" s="172"/>
      <c r="BV64" s="172"/>
      <c r="BW64" s="172">
        <v>26</v>
      </c>
      <c r="BX64" s="172">
        <v>26</v>
      </c>
      <c r="BY64" s="172"/>
      <c r="BZ64" s="172"/>
      <c r="CA64" s="172"/>
    </row>
    <row r="65" spans="1:79" s="171" customFormat="1" ht="23.25" customHeight="1">
      <c r="A65" s="199"/>
      <c r="F65" s="199"/>
      <c r="G65" s="198"/>
      <c r="H65" s="198"/>
      <c r="I65" s="198"/>
      <c r="J65" s="199"/>
      <c r="K65" s="199"/>
      <c r="L65" s="199"/>
      <c r="M65" s="220"/>
      <c r="N65" s="221"/>
      <c r="O65" s="221"/>
      <c r="P65" s="220"/>
      <c r="AF65" s="199"/>
      <c r="AG65" s="199"/>
      <c r="AH65" s="199"/>
      <c r="AI65" s="279"/>
      <c r="AJ65" s="199"/>
      <c r="AK65" s="199"/>
      <c r="AL65" s="199"/>
      <c r="AM65" s="199"/>
      <c r="AN65" s="199"/>
      <c r="AO65" s="199"/>
      <c r="AP65" s="199"/>
      <c r="AQ65" s="199"/>
      <c r="AR65" s="199"/>
      <c r="AS65" s="199"/>
      <c r="AT65" s="199"/>
      <c r="AU65" s="199"/>
      <c r="AV65" s="199"/>
      <c r="AW65" s="199"/>
      <c r="AX65" s="199"/>
      <c r="AY65" s="199"/>
      <c r="AZ65" s="199"/>
      <c r="BA65" s="199"/>
      <c r="BB65" s="199"/>
      <c r="BF65" s="199"/>
      <c r="BG65" s="199"/>
      <c r="BI65" s="279"/>
      <c r="BJ65" s="279"/>
      <c r="BL65" s="199"/>
      <c r="BM65" s="172"/>
      <c r="BN65" s="172"/>
      <c r="BO65" s="172" t="s">
        <v>877</v>
      </c>
      <c r="BP65" s="172"/>
      <c r="BQ65" s="172"/>
      <c r="BR65" s="172"/>
      <c r="BS65" s="172"/>
      <c r="BT65" s="172"/>
      <c r="BU65" s="172"/>
      <c r="BV65" s="172"/>
      <c r="BW65" s="172">
        <v>27</v>
      </c>
      <c r="BX65" s="172">
        <v>27</v>
      </c>
      <c r="BY65" s="172"/>
      <c r="BZ65" s="172"/>
      <c r="CA65" s="172"/>
    </row>
    <row r="66" spans="1:79" s="171" customFormat="1" ht="23.25" customHeight="1">
      <c r="A66" s="199"/>
      <c r="F66" s="199"/>
      <c r="G66" s="198"/>
      <c r="H66" s="198"/>
      <c r="I66" s="198"/>
      <c r="J66" s="199"/>
      <c r="K66" s="199"/>
      <c r="L66" s="199"/>
      <c r="M66" s="220"/>
      <c r="N66" s="221"/>
      <c r="O66" s="221"/>
      <c r="P66" s="220"/>
      <c r="AF66" s="199"/>
      <c r="AG66" s="199"/>
      <c r="AH66" s="199"/>
      <c r="AI66" s="279"/>
      <c r="AJ66" s="199"/>
      <c r="AK66" s="199"/>
      <c r="AL66" s="199"/>
      <c r="AM66" s="199"/>
      <c r="AN66" s="199"/>
      <c r="AO66" s="199"/>
      <c r="AP66" s="199"/>
      <c r="AQ66" s="199"/>
      <c r="AR66" s="199"/>
      <c r="AS66" s="199"/>
      <c r="AT66" s="199"/>
      <c r="AU66" s="199"/>
      <c r="AV66" s="199"/>
      <c r="AW66" s="199"/>
      <c r="AX66" s="199"/>
      <c r="AY66" s="199"/>
      <c r="AZ66" s="199"/>
      <c r="BA66" s="199"/>
      <c r="BB66" s="199"/>
      <c r="BF66" s="199"/>
      <c r="BG66" s="199"/>
      <c r="BI66" s="279"/>
      <c r="BJ66" s="279"/>
      <c r="BL66" s="199"/>
      <c r="BM66" s="172"/>
      <c r="BN66" s="172"/>
      <c r="BO66" s="172" t="s">
        <v>878</v>
      </c>
      <c r="BP66" s="172"/>
      <c r="BQ66" s="172"/>
      <c r="BR66" s="172"/>
      <c r="BS66" s="172"/>
      <c r="BT66" s="172"/>
      <c r="BU66" s="172"/>
      <c r="BV66" s="172"/>
      <c r="BW66" s="172">
        <v>28</v>
      </c>
      <c r="BX66" s="172">
        <v>28</v>
      </c>
      <c r="BY66" s="172"/>
      <c r="BZ66" s="172"/>
      <c r="CA66" s="172"/>
    </row>
    <row r="67" spans="1:79" s="171" customFormat="1" ht="23.25" customHeight="1">
      <c r="A67" s="199"/>
      <c r="F67" s="199"/>
      <c r="G67" s="198"/>
      <c r="H67" s="198"/>
      <c r="I67" s="198"/>
      <c r="J67" s="199"/>
      <c r="K67" s="199"/>
      <c r="L67" s="199"/>
      <c r="M67" s="220"/>
      <c r="N67" s="221"/>
      <c r="O67" s="221"/>
      <c r="P67" s="220"/>
      <c r="AF67" s="199"/>
      <c r="AG67" s="199"/>
      <c r="AH67" s="199"/>
      <c r="AI67" s="279"/>
      <c r="AJ67" s="199"/>
      <c r="AK67" s="199"/>
      <c r="AL67" s="199"/>
      <c r="AM67" s="199"/>
      <c r="AN67" s="199"/>
      <c r="AO67" s="199"/>
      <c r="AP67" s="199"/>
      <c r="AQ67" s="199"/>
      <c r="AR67" s="199"/>
      <c r="AS67" s="199"/>
      <c r="AT67" s="199"/>
      <c r="AU67" s="199"/>
      <c r="AV67" s="199"/>
      <c r="AW67" s="199"/>
      <c r="AX67" s="199"/>
      <c r="AY67" s="199"/>
      <c r="AZ67" s="199"/>
      <c r="BA67" s="199"/>
      <c r="BB67" s="199"/>
      <c r="BF67" s="199"/>
      <c r="BG67" s="199"/>
      <c r="BI67" s="279"/>
      <c r="BJ67" s="279"/>
      <c r="BL67" s="199"/>
      <c r="BM67" s="172"/>
      <c r="BN67" s="172"/>
      <c r="BO67" s="172" t="s">
        <v>879</v>
      </c>
      <c r="BP67" s="172"/>
      <c r="BQ67" s="172"/>
      <c r="BR67" s="172"/>
      <c r="BS67" s="172"/>
      <c r="BT67" s="172"/>
      <c r="BU67" s="172"/>
      <c r="BV67" s="172"/>
      <c r="BW67" s="172">
        <v>29</v>
      </c>
      <c r="BX67" s="172">
        <v>29</v>
      </c>
      <c r="BY67" s="172"/>
      <c r="BZ67" s="172"/>
      <c r="CA67" s="172"/>
    </row>
    <row r="68" spans="1:79" s="171" customFormat="1" ht="23.25" customHeight="1">
      <c r="A68" s="199"/>
      <c r="F68" s="199"/>
      <c r="G68" s="198"/>
      <c r="H68" s="198"/>
      <c r="I68" s="198"/>
      <c r="J68" s="199"/>
      <c r="K68" s="199"/>
      <c r="L68" s="199"/>
      <c r="M68" s="220"/>
      <c r="N68" s="221"/>
      <c r="O68" s="221"/>
      <c r="P68" s="220"/>
      <c r="AF68" s="199"/>
      <c r="AG68" s="199"/>
      <c r="AH68" s="199"/>
      <c r="AI68" s="279"/>
      <c r="AJ68" s="199"/>
      <c r="AK68" s="199"/>
      <c r="AL68" s="199"/>
      <c r="AM68" s="199"/>
      <c r="AN68" s="199"/>
      <c r="AO68" s="199"/>
      <c r="AP68" s="199"/>
      <c r="AQ68" s="199"/>
      <c r="AR68" s="199"/>
      <c r="AS68" s="199"/>
      <c r="AT68" s="199"/>
      <c r="AU68" s="199"/>
      <c r="AV68" s="199"/>
      <c r="AW68" s="199"/>
      <c r="AX68" s="199"/>
      <c r="AY68" s="199"/>
      <c r="AZ68" s="199"/>
      <c r="BA68" s="199"/>
      <c r="BB68" s="199"/>
      <c r="BF68" s="199"/>
      <c r="BG68" s="199"/>
      <c r="BI68" s="279"/>
      <c r="BJ68" s="279"/>
      <c r="BL68" s="199"/>
      <c r="BM68" s="172"/>
      <c r="BN68" s="172"/>
      <c r="BO68" s="172" t="s">
        <v>880</v>
      </c>
      <c r="BP68" s="172"/>
      <c r="BQ68" s="172"/>
      <c r="BR68" s="172"/>
      <c r="BS68" s="172"/>
      <c r="BT68" s="172"/>
      <c r="BU68" s="172"/>
      <c r="BV68" s="172"/>
      <c r="BW68" s="172">
        <v>30</v>
      </c>
      <c r="BX68" s="172">
        <v>30</v>
      </c>
      <c r="BY68" s="172"/>
      <c r="BZ68" s="172"/>
      <c r="CA68" s="172"/>
    </row>
    <row r="69" spans="1:79" s="171" customFormat="1" ht="23.25" customHeight="1">
      <c r="A69" s="199"/>
      <c r="F69" s="199"/>
      <c r="G69" s="198"/>
      <c r="H69" s="198"/>
      <c r="I69" s="198"/>
      <c r="J69" s="199"/>
      <c r="K69" s="199"/>
      <c r="L69" s="199"/>
      <c r="M69" s="220"/>
      <c r="N69" s="221"/>
      <c r="O69" s="221"/>
      <c r="P69" s="220"/>
      <c r="AF69" s="199"/>
      <c r="AG69" s="199"/>
      <c r="AH69" s="199"/>
      <c r="AI69" s="279"/>
      <c r="AJ69" s="199"/>
      <c r="AK69" s="199"/>
      <c r="AL69" s="199"/>
      <c r="AM69" s="199"/>
      <c r="AN69" s="199"/>
      <c r="AO69" s="199"/>
      <c r="AP69" s="199"/>
      <c r="AQ69" s="199"/>
      <c r="AR69" s="199"/>
      <c r="AS69" s="199"/>
      <c r="AT69" s="199"/>
      <c r="AU69" s="199"/>
      <c r="AV69" s="199"/>
      <c r="AW69" s="199"/>
      <c r="AX69" s="199"/>
      <c r="AY69" s="199"/>
      <c r="AZ69" s="199"/>
      <c r="BA69" s="199"/>
      <c r="BB69" s="199"/>
      <c r="BF69" s="199"/>
      <c r="BG69" s="199"/>
      <c r="BI69" s="279"/>
      <c r="BJ69" s="279"/>
      <c r="BL69" s="199"/>
      <c r="BM69" s="172"/>
      <c r="BN69" s="172"/>
      <c r="BO69" s="172" t="s">
        <v>881</v>
      </c>
      <c r="BP69" s="172"/>
      <c r="BQ69" s="172"/>
      <c r="BR69" s="172"/>
      <c r="BS69" s="172"/>
      <c r="BT69" s="172"/>
      <c r="BU69" s="172"/>
      <c r="BV69" s="172"/>
      <c r="BW69" s="172">
        <v>31</v>
      </c>
      <c r="BX69" s="172">
        <v>31</v>
      </c>
      <c r="BY69" s="172"/>
      <c r="BZ69" s="172"/>
      <c r="CA69" s="172"/>
    </row>
    <row r="70" spans="1:79" s="171" customFormat="1" ht="23.25" customHeight="1">
      <c r="A70" s="199"/>
      <c r="F70" s="199"/>
      <c r="G70" s="198"/>
      <c r="H70" s="198"/>
      <c r="I70" s="198"/>
      <c r="J70" s="199"/>
      <c r="K70" s="199"/>
      <c r="L70" s="199"/>
      <c r="M70" s="220"/>
      <c r="N70" s="221"/>
      <c r="O70" s="221"/>
      <c r="P70" s="220"/>
      <c r="AF70" s="199"/>
      <c r="AG70" s="199"/>
      <c r="AH70" s="199"/>
      <c r="AI70" s="279"/>
      <c r="AJ70" s="199"/>
      <c r="AK70" s="199"/>
      <c r="AL70" s="199"/>
      <c r="AM70" s="199"/>
      <c r="AN70" s="199"/>
      <c r="AO70" s="199"/>
      <c r="AP70" s="199"/>
      <c r="AQ70" s="199"/>
      <c r="AR70" s="199"/>
      <c r="AS70" s="199"/>
      <c r="AT70" s="199"/>
      <c r="AU70" s="199"/>
      <c r="AV70" s="199"/>
      <c r="AW70" s="199"/>
      <c r="AX70" s="199"/>
      <c r="AY70" s="199"/>
      <c r="AZ70" s="199"/>
      <c r="BA70" s="199"/>
      <c r="BB70" s="199"/>
      <c r="BF70" s="199"/>
      <c r="BG70" s="199"/>
      <c r="BI70" s="279"/>
      <c r="BJ70" s="279"/>
      <c r="BL70" s="199"/>
      <c r="BO70" s="171" t="s">
        <v>882</v>
      </c>
      <c r="BX70" s="172">
        <v>32</v>
      </c>
    </row>
    <row r="71" spans="1:79" s="171" customFormat="1" ht="23.25" customHeight="1">
      <c r="A71" s="199"/>
      <c r="F71" s="199"/>
      <c r="G71" s="198"/>
      <c r="H71" s="198"/>
      <c r="I71" s="198"/>
      <c r="J71" s="199"/>
      <c r="K71" s="199"/>
      <c r="L71" s="199"/>
      <c r="M71" s="220"/>
      <c r="N71" s="221"/>
      <c r="O71" s="221"/>
      <c r="P71" s="220"/>
      <c r="AF71" s="199"/>
      <c r="AG71" s="199"/>
      <c r="AH71" s="199"/>
      <c r="AI71" s="279"/>
      <c r="AJ71" s="199"/>
      <c r="AK71" s="199"/>
      <c r="AL71" s="199"/>
      <c r="AM71" s="199"/>
      <c r="AN71" s="199"/>
      <c r="AO71" s="199"/>
      <c r="AP71" s="199"/>
      <c r="AQ71" s="199"/>
      <c r="AR71" s="199"/>
      <c r="AS71" s="199"/>
      <c r="AT71" s="199"/>
      <c r="AU71" s="199"/>
      <c r="AV71" s="199"/>
      <c r="AW71" s="199"/>
      <c r="AX71" s="199"/>
      <c r="AY71" s="199"/>
      <c r="AZ71" s="199"/>
      <c r="BA71" s="199"/>
      <c r="BB71" s="199"/>
      <c r="BF71" s="199"/>
      <c r="BG71" s="199"/>
      <c r="BI71" s="279"/>
      <c r="BJ71" s="279"/>
      <c r="BL71" s="199"/>
      <c r="BO71" s="171" t="s">
        <v>883</v>
      </c>
      <c r="BX71" s="172">
        <v>33</v>
      </c>
    </row>
    <row r="72" spans="1:79" s="171" customFormat="1" ht="23.25" customHeight="1">
      <c r="A72" s="199"/>
      <c r="F72" s="199"/>
      <c r="G72" s="198"/>
      <c r="H72" s="198"/>
      <c r="I72" s="198"/>
      <c r="J72" s="199"/>
      <c r="K72" s="199"/>
      <c r="L72" s="199"/>
      <c r="M72" s="220"/>
      <c r="N72" s="221"/>
      <c r="O72" s="221"/>
      <c r="P72" s="220"/>
      <c r="AF72" s="199"/>
      <c r="AG72" s="199"/>
      <c r="AH72" s="199"/>
      <c r="AI72" s="279"/>
      <c r="AJ72" s="199"/>
      <c r="AK72" s="199"/>
      <c r="AL72" s="199"/>
      <c r="AM72" s="199"/>
      <c r="AN72" s="199"/>
      <c r="AO72" s="199"/>
      <c r="AP72" s="199"/>
      <c r="AQ72" s="199"/>
      <c r="AR72" s="199"/>
      <c r="AS72" s="199"/>
      <c r="AT72" s="199"/>
      <c r="AU72" s="199"/>
      <c r="AV72" s="199"/>
      <c r="AW72" s="199"/>
      <c r="AX72" s="199"/>
      <c r="AY72" s="199"/>
      <c r="AZ72" s="199"/>
      <c r="BA72" s="199"/>
      <c r="BB72" s="199"/>
      <c r="BF72" s="199"/>
      <c r="BG72" s="199"/>
      <c r="BI72" s="279"/>
      <c r="BJ72" s="279"/>
      <c r="BL72" s="199"/>
      <c r="BO72" s="171" t="s">
        <v>884</v>
      </c>
      <c r="BX72" s="172">
        <v>34</v>
      </c>
    </row>
    <row r="73" spans="1:79" s="171" customFormat="1" ht="23.25" customHeight="1">
      <c r="A73" s="199"/>
      <c r="F73" s="199"/>
      <c r="G73" s="198"/>
      <c r="H73" s="198"/>
      <c r="I73" s="198"/>
      <c r="J73" s="199"/>
      <c r="K73" s="199"/>
      <c r="L73" s="199"/>
      <c r="M73" s="220"/>
      <c r="N73" s="221"/>
      <c r="O73" s="221"/>
      <c r="P73" s="220"/>
      <c r="AF73" s="199"/>
      <c r="AG73" s="199"/>
      <c r="AH73" s="199"/>
      <c r="AI73" s="279"/>
      <c r="AJ73" s="199"/>
      <c r="AK73" s="199"/>
      <c r="AL73" s="199"/>
      <c r="AM73" s="199"/>
      <c r="AN73" s="199"/>
      <c r="AO73" s="199"/>
      <c r="AP73" s="199"/>
      <c r="AQ73" s="199"/>
      <c r="AR73" s="199"/>
      <c r="AS73" s="199"/>
      <c r="AT73" s="199"/>
      <c r="AU73" s="199"/>
      <c r="AV73" s="199"/>
      <c r="AW73" s="199"/>
      <c r="AX73" s="199"/>
      <c r="AY73" s="199"/>
      <c r="AZ73" s="199"/>
      <c r="BA73" s="199"/>
      <c r="BB73" s="199"/>
      <c r="BF73" s="199"/>
      <c r="BG73" s="199"/>
      <c r="BI73" s="279"/>
      <c r="BJ73" s="279"/>
      <c r="BL73" s="199"/>
      <c r="BX73" s="172">
        <v>35</v>
      </c>
    </row>
    <row r="74" spans="1:79" s="171" customFormat="1" ht="23.25" customHeight="1">
      <c r="A74" s="199"/>
      <c r="F74" s="199"/>
      <c r="G74" s="198"/>
      <c r="H74" s="198"/>
      <c r="I74" s="198"/>
      <c r="J74" s="199"/>
      <c r="K74" s="199"/>
      <c r="L74" s="199"/>
      <c r="M74" s="220"/>
      <c r="N74" s="221"/>
      <c r="O74" s="221"/>
      <c r="P74" s="220"/>
      <c r="AF74" s="199"/>
      <c r="AG74" s="199"/>
      <c r="AH74" s="199"/>
      <c r="AI74" s="279"/>
      <c r="AJ74" s="199"/>
      <c r="AK74" s="199"/>
      <c r="AL74" s="199"/>
      <c r="AM74" s="199"/>
      <c r="AN74" s="199"/>
      <c r="AO74" s="199"/>
      <c r="AP74" s="199"/>
      <c r="AQ74" s="199"/>
      <c r="AR74" s="199"/>
      <c r="AS74" s="199"/>
      <c r="AT74" s="199"/>
      <c r="AU74" s="199"/>
      <c r="AV74" s="199"/>
      <c r="AW74" s="199"/>
      <c r="AX74" s="199"/>
      <c r="AY74" s="199"/>
      <c r="AZ74" s="199"/>
      <c r="BA74" s="199"/>
      <c r="BB74" s="199"/>
      <c r="BF74" s="199"/>
      <c r="BG74" s="199"/>
      <c r="BI74" s="279"/>
      <c r="BJ74" s="279"/>
      <c r="BL74" s="199"/>
      <c r="BX74" s="172">
        <v>36</v>
      </c>
    </row>
    <row r="75" spans="1:79" s="171" customFormat="1" ht="23.25" customHeight="1">
      <c r="A75" s="199"/>
      <c r="F75" s="199"/>
      <c r="G75" s="198"/>
      <c r="H75" s="198"/>
      <c r="I75" s="198"/>
      <c r="J75" s="199"/>
      <c r="K75" s="199"/>
      <c r="L75" s="199"/>
      <c r="M75" s="220"/>
      <c r="N75" s="221"/>
      <c r="O75" s="221"/>
      <c r="P75" s="220"/>
      <c r="AF75" s="199"/>
      <c r="AG75" s="199"/>
      <c r="AH75" s="199"/>
      <c r="AI75" s="279"/>
      <c r="AJ75" s="199"/>
      <c r="AK75" s="199"/>
      <c r="AL75" s="199"/>
      <c r="AM75" s="199"/>
      <c r="AN75" s="199"/>
      <c r="AO75" s="199"/>
      <c r="AP75" s="199"/>
      <c r="AQ75" s="199"/>
      <c r="AR75" s="199"/>
      <c r="AS75" s="199"/>
      <c r="AT75" s="199"/>
      <c r="AU75" s="199"/>
      <c r="AV75" s="199"/>
      <c r="AW75" s="199"/>
      <c r="AX75" s="199"/>
      <c r="AY75" s="199"/>
      <c r="AZ75" s="199"/>
      <c r="BA75" s="199"/>
      <c r="BB75" s="199"/>
      <c r="BF75" s="199"/>
      <c r="BG75" s="199"/>
      <c r="BI75" s="279"/>
      <c r="BJ75" s="279"/>
      <c r="BL75" s="199"/>
      <c r="BX75" s="172">
        <v>37</v>
      </c>
    </row>
    <row r="76" spans="1:79" s="171" customFormat="1" ht="23.25" customHeight="1">
      <c r="A76" s="199"/>
      <c r="F76" s="199"/>
      <c r="G76" s="198"/>
      <c r="H76" s="198"/>
      <c r="I76" s="198"/>
      <c r="J76" s="199"/>
      <c r="K76" s="199"/>
      <c r="L76" s="199"/>
      <c r="M76" s="220"/>
      <c r="N76" s="221"/>
      <c r="O76" s="221"/>
      <c r="P76" s="220"/>
      <c r="AF76" s="199"/>
      <c r="AG76" s="199"/>
      <c r="AH76" s="199"/>
      <c r="AI76" s="279"/>
      <c r="AJ76" s="199"/>
      <c r="AK76" s="199"/>
      <c r="AL76" s="199"/>
      <c r="AM76" s="199"/>
      <c r="AN76" s="199"/>
      <c r="AO76" s="199"/>
      <c r="AP76" s="199"/>
      <c r="AQ76" s="199"/>
      <c r="AR76" s="199"/>
      <c r="AS76" s="199"/>
      <c r="AT76" s="199"/>
      <c r="AU76" s="199"/>
      <c r="AV76" s="199"/>
      <c r="AW76" s="199"/>
      <c r="AX76" s="199"/>
      <c r="AY76" s="199"/>
      <c r="AZ76" s="199"/>
      <c r="BA76" s="199"/>
      <c r="BB76" s="199"/>
      <c r="BF76" s="199"/>
      <c r="BG76" s="199"/>
      <c r="BI76" s="279"/>
      <c r="BJ76" s="279"/>
      <c r="BL76" s="199"/>
      <c r="BX76" s="172">
        <v>38</v>
      </c>
    </row>
    <row r="77" spans="1:79" s="171" customFormat="1" ht="23.25" customHeight="1">
      <c r="A77" s="199"/>
      <c r="F77" s="199"/>
      <c r="G77" s="198"/>
      <c r="H77" s="198"/>
      <c r="I77" s="198"/>
      <c r="J77" s="199"/>
      <c r="K77" s="199"/>
      <c r="L77" s="199"/>
      <c r="M77" s="220"/>
      <c r="N77" s="221"/>
      <c r="O77" s="221"/>
      <c r="P77" s="220"/>
      <c r="AF77" s="199"/>
      <c r="AG77" s="199"/>
      <c r="AH77" s="199"/>
      <c r="AI77" s="279"/>
      <c r="AJ77" s="199"/>
      <c r="AK77" s="199"/>
      <c r="AL77" s="199"/>
      <c r="AM77" s="199"/>
      <c r="AN77" s="199"/>
      <c r="AO77" s="199"/>
      <c r="AP77" s="199"/>
      <c r="AQ77" s="199"/>
      <c r="AR77" s="199"/>
      <c r="AS77" s="199"/>
      <c r="AT77" s="199"/>
      <c r="AU77" s="199"/>
      <c r="AV77" s="199"/>
      <c r="AW77" s="199"/>
      <c r="AX77" s="199"/>
      <c r="AY77" s="199"/>
      <c r="AZ77" s="199"/>
      <c r="BA77" s="199"/>
      <c r="BB77" s="199"/>
      <c r="BF77" s="199"/>
      <c r="BG77" s="199"/>
      <c r="BI77" s="279"/>
      <c r="BJ77" s="279"/>
      <c r="BL77" s="199"/>
      <c r="BX77" s="172">
        <v>39</v>
      </c>
    </row>
    <row r="78" spans="1:79" s="171" customFormat="1" ht="23.25" customHeight="1">
      <c r="A78" s="199"/>
      <c r="F78" s="199"/>
      <c r="G78" s="198"/>
      <c r="H78" s="198"/>
      <c r="I78" s="198"/>
      <c r="J78" s="199"/>
      <c r="K78" s="199"/>
      <c r="L78" s="199"/>
      <c r="M78" s="220"/>
      <c r="N78" s="221"/>
      <c r="O78" s="221"/>
      <c r="P78" s="220"/>
      <c r="AF78" s="199"/>
      <c r="AG78" s="199"/>
      <c r="AH78" s="199"/>
      <c r="AI78" s="279"/>
      <c r="AJ78" s="199"/>
      <c r="AK78" s="199"/>
      <c r="AL78" s="199"/>
      <c r="AM78" s="199"/>
      <c r="AN78" s="199"/>
      <c r="AO78" s="199"/>
      <c r="AP78" s="199"/>
      <c r="AQ78" s="199"/>
      <c r="AR78" s="199"/>
      <c r="AS78" s="199"/>
      <c r="AT78" s="199"/>
      <c r="AU78" s="199"/>
      <c r="AV78" s="199"/>
      <c r="AW78" s="199"/>
      <c r="AX78" s="199"/>
      <c r="AY78" s="199"/>
      <c r="AZ78" s="199"/>
      <c r="BA78" s="199"/>
      <c r="BB78" s="199"/>
      <c r="BF78" s="199"/>
      <c r="BG78" s="199"/>
      <c r="BI78" s="279"/>
      <c r="BJ78" s="279"/>
      <c r="BL78" s="199"/>
      <c r="BX78" s="172">
        <v>40</v>
      </c>
    </row>
    <row r="79" spans="1:79" s="171" customFormat="1" ht="23.25" customHeight="1">
      <c r="A79" s="199"/>
      <c r="F79" s="199"/>
      <c r="G79" s="198"/>
      <c r="H79" s="198"/>
      <c r="I79" s="198"/>
      <c r="J79" s="199"/>
      <c r="K79" s="199"/>
      <c r="L79" s="199"/>
      <c r="M79" s="220"/>
      <c r="N79" s="221"/>
      <c r="O79" s="221"/>
      <c r="P79" s="220"/>
      <c r="AF79" s="199"/>
      <c r="AG79" s="199"/>
      <c r="AH79" s="199"/>
      <c r="AI79" s="279"/>
      <c r="AJ79" s="199"/>
      <c r="AK79" s="199"/>
      <c r="AL79" s="199"/>
      <c r="AM79" s="199"/>
      <c r="AN79" s="199"/>
      <c r="AO79" s="199"/>
      <c r="AP79" s="199"/>
      <c r="AQ79" s="199"/>
      <c r="AR79" s="199"/>
      <c r="AS79" s="199"/>
      <c r="AT79" s="199"/>
      <c r="AU79" s="199"/>
      <c r="AV79" s="199"/>
      <c r="AW79" s="199"/>
      <c r="AX79" s="199"/>
      <c r="AY79" s="199"/>
      <c r="AZ79" s="199"/>
      <c r="BA79" s="199"/>
      <c r="BB79" s="199"/>
      <c r="BF79" s="199"/>
      <c r="BG79" s="199"/>
      <c r="BI79" s="279"/>
      <c r="BJ79" s="279"/>
      <c r="BL79" s="199"/>
      <c r="BX79" s="172">
        <v>41</v>
      </c>
    </row>
    <row r="80" spans="1:79" s="171" customFormat="1" ht="23.25" customHeight="1">
      <c r="A80" s="199"/>
      <c r="F80" s="199"/>
      <c r="G80" s="198"/>
      <c r="H80" s="198"/>
      <c r="I80" s="198"/>
      <c r="J80" s="199"/>
      <c r="K80" s="199"/>
      <c r="L80" s="199"/>
      <c r="M80" s="220"/>
      <c r="N80" s="221"/>
      <c r="O80" s="221"/>
      <c r="P80" s="220"/>
      <c r="AF80" s="199"/>
      <c r="AG80" s="199"/>
      <c r="AH80" s="199"/>
      <c r="AI80" s="279"/>
      <c r="AJ80" s="199"/>
      <c r="AK80" s="199"/>
      <c r="AL80" s="199"/>
      <c r="AM80" s="199"/>
      <c r="AN80" s="199"/>
      <c r="AO80" s="199"/>
      <c r="AP80" s="199"/>
      <c r="AQ80" s="199"/>
      <c r="AR80" s="199"/>
      <c r="AS80" s="199"/>
      <c r="AT80" s="199"/>
      <c r="AU80" s="199"/>
      <c r="AV80" s="199"/>
      <c r="AW80" s="199"/>
      <c r="AX80" s="199"/>
      <c r="AY80" s="199"/>
      <c r="AZ80" s="199"/>
      <c r="BA80" s="199"/>
      <c r="BB80" s="199"/>
      <c r="BF80" s="199"/>
      <c r="BG80" s="199"/>
      <c r="BI80" s="279"/>
      <c r="BJ80" s="279"/>
      <c r="BL80" s="199"/>
      <c r="BX80" s="172">
        <v>42</v>
      </c>
    </row>
    <row r="81" spans="1:76" s="171" customFormat="1" ht="23.25" customHeight="1">
      <c r="A81" s="199"/>
      <c r="F81" s="199"/>
      <c r="G81" s="198"/>
      <c r="H81" s="198"/>
      <c r="I81" s="198"/>
      <c r="J81" s="199"/>
      <c r="K81" s="199"/>
      <c r="L81" s="199"/>
      <c r="M81" s="220"/>
      <c r="N81" s="221"/>
      <c r="O81" s="221"/>
      <c r="P81" s="220"/>
      <c r="AF81" s="199"/>
      <c r="AG81" s="199"/>
      <c r="AH81" s="199"/>
      <c r="AI81" s="279"/>
      <c r="AJ81" s="199"/>
      <c r="AK81" s="199"/>
      <c r="AL81" s="199"/>
      <c r="AM81" s="199"/>
      <c r="AN81" s="199"/>
      <c r="AO81" s="199"/>
      <c r="AP81" s="199"/>
      <c r="AQ81" s="199"/>
      <c r="AR81" s="199"/>
      <c r="AS81" s="199"/>
      <c r="AT81" s="199"/>
      <c r="AU81" s="199"/>
      <c r="AV81" s="199"/>
      <c r="AW81" s="199"/>
      <c r="AX81" s="199"/>
      <c r="AY81" s="199"/>
      <c r="AZ81" s="199"/>
      <c r="BA81" s="199"/>
      <c r="BB81" s="199"/>
      <c r="BF81" s="199"/>
      <c r="BG81" s="199"/>
      <c r="BI81" s="279"/>
      <c r="BJ81" s="279"/>
      <c r="BL81" s="199"/>
      <c r="BX81" s="172">
        <v>43</v>
      </c>
    </row>
    <row r="82" spans="1:76" s="171" customFormat="1" ht="23.25" customHeight="1">
      <c r="A82" s="199"/>
      <c r="F82" s="199"/>
      <c r="G82" s="198"/>
      <c r="H82" s="198"/>
      <c r="I82" s="198"/>
      <c r="J82" s="199"/>
      <c r="K82" s="199"/>
      <c r="L82" s="199"/>
      <c r="M82" s="220"/>
      <c r="N82" s="221"/>
      <c r="O82" s="221"/>
      <c r="P82" s="220"/>
      <c r="AF82" s="199"/>
      <c r="AG82" s="199"/>
      <c r="AH82" s="199"/>
      <c r="AI82" s="279"/>
      <c r="AJ82" s="199"/>
      <c r="AK82" s="199"/>
      <c r="AL82" s="199"/>
      <c r="AM82" s="199"/>
      <c r="AN82" s="199"/>
      <c r="AO82" s="199"/>
      <c r="AP82" s="199"/>
      <c r="AQ82" s="199"/>
      <c r="AR82" s="199"/>
      <c r="AS82" s="199"/>
      <c r="AT82" s="199"/>
      <c r="AU82" s="199"/>
      <c r="AV82" s="199"/>
      <c r="AW82" s="199"/>
      <c r="AX82" s="199"/>
      <c r="AY82" s="199"/>
      <c r="AZ82" s="199"/>
      <c r="BA82" s="199"/>
      <c r="BB82" s="199"/>
      <c r="BF82" s="199"/>
      <c r="BG82" s="199"/>
      <c r="BI82" s="279"/>
      <c r="BJ82" s="279"/>
      <c r="BL82" s="199"/>
      <c r="BX82" s="172">
        <v>44</v>
      </c>
    </row>
    <row r="83" spans="1:76" s="171" customFormat="1" ht="23.25" customHeight="1">
      <c r="A83" s="199"/>
      <c r="F83" s="199"/>
      <c r="G83" s="198"/>
      <c r="H83" s="198"/>
      <c r="I83" s="198"/>
      <c r="J83" s="199"/>
      <c r="K83" s="199"/>
      <c r="L83" s="199"/>
      <c r="M83" s="220"/>
      <c r="N83" s="221"/>
      <c r="O83" s="221"/>
      <c r="P83" s="220"/>
      <c r="AF83" s="199"/>
      <c r="AG83" s="199"/>
      <c r="AH83" s="199"/>
      <c r="AI83" s="279"/>
      <c r="AJ83" s="199"/>
      <c r="AK83" s="199"/>
      <c r="AL83" s="199"/>
      <c r="AM83" s="199"/>
      <c r="AN83" s="199"/>
      <c r="AO83" s="199"/>
      <c r="AP83" s="199"/>
      <c r="AQ83" s="199"/>
      <c r="AR83" s="199"/>
      <c r="AS83" s="199"/>
      <c r="AT83" s="199"/>
      <c r="AU83" s="199"/>
      <c r="AV83" s="199"/>
      <c r="AW83" s="199"/>
      <c r="AX83" s="199"/>
      <c r="AY83" s="199"/>
      <c r="AZ83" s="199"/>
      <c r="BA83" s="199"/>
      <c r="BB83" s="199"/>
      <c r="BF83" s="199"/>
      <c r="BG83" s="199"/>
      <c r="BI83" s="279"/>
      <c r="BJ83" s="279"/>
      <c r="BL83" s="199"/>
      <c r="BX83" s="172">
        <v>45</v>
      </c>
    </row>
    <row r="84" spans="1:76" s="171" customFormat="1" ht="23.25" customHeight="1">
      <c r="A84" s="199"/>
      <c r="F84" s="199"/>
      <c r="G84" s="198"/>
      <c r="H84" s="198"/>
      <c r="I84" s="198"/>
      <c r="J84" s="199"/>
      <c r="K84" s="199"/>
      <c r="L84" s="199"/>
      <c r="M84" s="220"/>
      <c r="N84" s="221"/>
      <c r="O84" s="221"/>
      <c r="P84" s="220"/>
      <c r="AF84" s="199"/>
      <c r="AG84" s="199"/>
      <c r="AH84" s="199"/>
      <c r="AI84" s="279"/>
      <c r="AJ84" s="199"/>
      <c r="AK84" s="199"/>
      <c r="AL84" s="199"/>
      <c r="AM84" s="199"/>
      <c r="AN84" s="199"/>
      <c r="AO84" s="199"/>
      <c r="AP84" s="199"/>
      <c r="AQ84" s="199"/>
      <c r="AR84" s="199"/>
      <c r="AS84" s="199"/>
      <c r="AT84" s="199"/>
      <c r="AU84" s="199"/>
      <c r="AV84" s="199"/>
      <c r="AW84" s="199"/>
      <c r="AX84" s="199"/>
      <c r="AY84" s="199"/>
      <c r="AZ84" s="199"/>
      <c r="BA84" s="199"/>
      <c r="BB84" s="199"/>
      <c r="BF84" s="199"/>
      <c r="BG84" s="199"/>
      <c r="BI84" s="279"/>
      <c r="BJ84" s="279"/>
      <c r="BL84" s="199"/>
      <c r="BX84" s="172">
        <v>46</v>
      </c>
    </row>
    <row r="85" spans="1:76" s="171" customFormat="1" ht="23.25" customHeight="1">
      <c r="A85" s="199"/>
      <c r="F85" s="199"/>
      <c r="G85" s="198"/>
      <c r="H85" s="198"/>
      <c r="I85" s="198"/>
      <c r="J85" s="199"/>
      <c r="K85" s="199"/>
      <c r="L85" s="199"/>
      <c r="M85" s="220"/>
      <c r="N85" s="221"/>
      <c r="O85" s="221"/>
      <c r="P85" s="220"/>
      <c r="AF85" s="199"/>
      <c r="AG85" s="199"/>
      <c r="AH85" s="199"/>
      <c r="AI85" s="279"/>
      <c r="AJ85" s="199"/>
      <c r="AK85" s="199"/>
      <c r="AL85" s="199"/>
      <c r="AM85" s="199"/>
      <c r="AN85" s="199"/>
      <c r="AO85" s="199"/>
      <c r="AP85" s="199"/>
      <c r="AQ85" s="199"/>
      <c r="AR85" s="199"/>
      <c r="AS85" s="199"/>
      <c r="AT85" s="199"/>
      <c r="AU85" s="199"/>
      <c r="AV85" s="199"/>
      <c r="AW85" s="199"/>
      <c r="AX85" s="199"/>
      <c r="AY85" s="199"/>
      <c r="AZ85" s="199"/>
      <c r="BA85" s="199"/>
      <c r="BB85" s="199"/>
      <c r="BF85" s="199"/>
      <c r="BG85" s="199"/>
      <c r="BI85" s="279"/>
      <c r="BJ85" s="279"/>
      <c r="BL85" s="199"/>
      <c r="BX85" s="172">
        <v>47</v>
      </c>
    </row>
    <row r="86" spans="1:76" s="171" customFormat="1" ht="23.25" customHeight="1">
      <c r="A86" s="199"/>
      <c r="F86" s="199"/>
      <c r="G86" s="198"/>
      <c r="H86" s="198"/>
      <c r="I86" s="198"/>
      <c r="J86" s="199"/>
      <c r="K86" s="199"/>
      <c r="L86" s="199"/>
      <c r="M86" s="220"/>
      <c r="N86" s="221"/>
      <c r="O86" s="221"/>
      <c r="P86" s="220"/>
      <c r="AF86" s="199"/>
      <c r="AG86" s="199"/>
      <c r="AH86" s="199"/>
      <c r="AI86" s="279"/>
      <c r="AJ86" s="199"/>
      <c r="AK86" s="199"/>
      <c r="AL86" s="199"/>
      <c r="AM86" s="199"/>
      <c r="AN86" s="199"/>
      <c r="AO86" s="199"/>
      <c r="AP86" s="199"/>
      <c r="AQ86" s="199"/>
      <c r="AR86" s="199"/>
      <c r="AS86" s="199"/>
      <c r="AT86" s="199"/>
      <c r="AU86" s="199"/>
      <c r="AV86" s="199"/>
      <c r="AW86" s="199"/>
      <c r="AX86" s="199"/>
      <c r="AY86" s="199"/>
      <c r="AZ86" s="199"/>
      <c r="BA86" s="199"/>
      <c r="BB86" s="199"/>
      <c r="BF86" s="199"/>
      <c r="BG86" s="199"/>
      <c r="BI86" s="279"/>
      <c r="BJ86" s="279"/>
      <c r="BL86" s="199"/>
      <c r="BX86" s="172">
        <v>48</v>
      </c>
    </row>
    <row r="87" spans="1:76" s="171" customFormat="1" ht="23.25" customHeight="1">
      <c r="A87" s="199"/>
      <c r="F87" s="199"/>
      <c r="G87" s="198"/>
      <c r="H87" s="198"/>
      <c r="I87" s="198"/>
      <c r="J87" s="199"/>
      <c r="K87" s="199"/>
      <c r="L87" s="199"/>
      <c r="M87" s="220"/>
      <c r="N87" s="221"/>
      <c r="O87" s="221"/>
      <c r="P87" s="220"/>
      <c r="AF87" s="199"/>
      <c r="AG87" s="199"/>
      <c r="AH87" s="199"/>
      <c r="AI87" s="279"/>
      <c r="AJ87" s="199"/>
      <c r="AK87" s="199"/>
      <c r="AL87" s="199"/>
      <c r="AM87" s="199"/>
      <c r="AN87" s="199"/>
      <c r="AO87" s="199"/>
      <c r="AP87" s="199"/>
      <c r="AQ87" s="199"/>
      <c r="AR87" s="199"/>
      <c r="AS87" s="199"/>
      <c r="AT87" s="199"/>
      <c r="AU87" s="199"/>
      <c r="AV87" s="199"/>
      <c r="AW87" s="199"/>
      <c r="AX87" s="199"/>
      <c r="AY87" s="199"/>
      <c r="AZ87" s="199"/>
      <c r="BA87" s="199"/>
      <c r="BB87" s="199"/>
      <c r="BF87" s="199"/>
      <c r="BG87" s="199"/>
      <c r="BI87" s="279"/>
      <c r="BJ87" s="279"/>
      <c r="BL87" s="199"/>
      <c r="BX87" s="172">
        <v>49</v>
      </c>
    </row>
    <row r="88" spans="1:76" s="171" customFormat="1" ht="23.25" customHeight="1">
      <c r="A88" s="199"/>
      <c r="F88" s="199"/>
      <c r="G88" s="198"/>
      <c r="H88" s="198"/>
      <c r="I88" s="198"/>
      <c r="J88" s="199"/>
      <c r="K88" s="199"/>
      <c r="L88" s="199"/>
      <c r="M88" s="220"/>
      <c r="N88" s="221"/>
      <c r="O88" s="221"/>
      <c r="P88" s="220"/>
      <c r="AF88" s="199"/>
      <c r="AG88" s="199"/>
      <c r="AH88" s="199"/>
      <c r="AI88" s="279"/>
      <c r="AJ88" s="199"/>
      <c r="AK88" s="199"/>
      <c r="AL88" s="199"/>
      <c r="AM88" s="199"/>
      <c r="AN88" s="199"/>
      <c r="AO88" s="199"/>
      <c r="AP88" s="199"/>
      <c r="AQ88" s="199"/>
      <c r="AR88" s="199"/>
      <c r="AS88" s="199"/>
      <c r="AT88" s="199"/>
      <c r="AU88" s="199"/>
      <c r="AV88" s="199"/>
      <c r="AW88" s="199"/>
      <c r="AX88" s="199"/>
      <c r="AY88" s="199"/>
      <c r="AZ88" s="199"/>
      <c r="BA88" s="199"/>
      <c r="BB88" s="199"/>
      <c r="BF88" s="199"/>
      <c r="BG88" s="199"/>
      <c r="BI88" s="279"/>
      <c r="BJ88" s="279"/>
      <c r="BL88" s="199"/>
      <c r="BX88" s="172">
        <v>50</v>
      </c>
    </row>
    <row r="89" spans="1:76" s="171" customFormat="1" ht="23.25" customHeight="1">
      <c r="A89" s="199"/>
      <c r="F89" s="199"/>
      <c r="G89" s="198"/>
      <c r="H89" s="198"/>
      <c r="I89" s="198"/>
      <c r="J89" s="199"/>
      <c r="K89" s="199"/>
      <c r="L89" s="199"/>
      <c r="M89" s="220"/>
      <c r="N89" s="221"/>
      <c r="O89" s="221"/>
      <c r="P89" s="220"/>
      <c r="AF89" s="199"/>
      <c r="AG89" s="199"/>
      <c r="AH89" s="199"/>
      <c r="AI89" s="279"/>
      <c r="AJ89" s="199"/>
      <c r="AK89" s="199"/>
      <c r="AL89" s="199"/>
      <c r="AM89" s="199"/>
      <c r="AN89" s="199"/>
      <c r="AO89" s="199"/>
      <c r="AP89" s="199"/>
      <c r="AQ89" s="199"/>
      <c r="AR89" s="199"/>
      <c r="AS89" s="199"/>
      <c r="AT89" s="199"/>
      <c r="AU89" s="199"/>
      <c r="AV89" s="199"/>
      <c r="AW89" s="199"/>
      <c r="AX89" s="199"/>
      <c r="AY89" s="199"/>
      <c r="AZ89" s="199"/>
      <c r="BA89" s="199"/>
      <c r="BB89" s="199"/>
      <c r="BF89" s="199"/>
      <c r="BG89" s="199"/>
      <c r="BI89" s="279"/>
      <c r="BJ89" s="279"/>
      <c r="BL89" s="199"/>
      <c r="BX89" s="172">
        <v>51</v>
      </c>
    </row>
    <row r="90" spans="1:76" s="171" customFormat="1" ht="23.25" customHeight="1">
      <c r="A90" s="199"/>
      <c r="F90" s="199"/>
      <c r="G90" s="198"/>
      <c r="H90" s="198"/>
      <c r="I90" s="198"/>
      <c r="J90" s="199"/>
      <c r="K90" s="199"/>
      <c r="L90" s="199"/>
      <c r="M90" s="220"/>
      <c r="N90" s="221"/>
      <c r="O90" s="221"/>
      <c r="P90" s="220"/>
      <c r="AF90" s="199"/>
      <c r="AG90" s="199"/>
      <c r="AH90" s="199"/>
      <c r="AI90" s="279"/>
      <c r="AJ90" s="199"/>
      <c r="AK90" s="199"/>
      <c r="AL90" s="199"/>
      <c r="AM90" s="199"/>
      <c r="AN90" s="199"/>
      <c r="AO90" s="199"/>
      <c r="AP90" s="199"/>
      <c r="AQ90" s="199"/>
      <c r="AR90" s="199"/>
      <c r="AS90" s="199"/>
      <c r="AT90" s="199"/>
      <c r="AU90" s="199"/>
      <c r="AV90" s="199"/>
      <c r="AW90" s="199"/>
      <c r="AX90" s="199"/>
      <c r="AY90" s="199"/>
      <c r="AZ90" s="199"/>
      <c r="BA90" s="199"/>
      <c r="BB90" s="199"/>
      <c r="BF90" s="199"/>
      <c r="BG90" s="199"/>
      <c r="BI90" s="279"/>
      <c r="BJ90" s="279"/>
      <c r="BL90" s="199"/>
      <c r="BX90" s="172">
        <v>52</v>
      </c>
    </row>
    <row r="91" spans="1:76" s="171" customFormat="1" ht="23.25" customHeight="1">
      <c r="A91" s="199"/>
      <c r="F91" s="199"/>
      <c r="G91" s="198"/>
      <c r="H91" s="198"/>
      <c r="I91" s="198"/>
      <c r="J91" s="199"/>
      <c r="K91" s="199"/>
      <c r="L91" s="199"/>
      <c r="M91" s="220"/>
      <c r="N91" s="221"/>
      <c r="O91" s="221"/>
      <c r="P91" s="220"/>
      <c r="AF91" s="199"/>
      <c r="AG91" s="199"/>
      <c r="AH91" s="199"/>
      <c r="AI91" s="279"/>
      <c r="AJ91" s="199"/>
      <c r="AK91" s="199"/>
      <c r="AL91" s="199"/>
      <c r="AM91" s="199"/>
      <c r="AN91" s="199"/>
      <c r="AO91" s="199"/>
      <c r="AP91" s="199"/>
      <c r="AQ91" s="199"/>
      <c r="AR91" s="199"/>
      <c r="AS91" s="199"/>
      <c r="AT91" s="199"/>
      <c r="AU91" s="199"/>
      <c r="AV91" s="199"/>
      <c r="AW91" s="199"/>
      <c r="AX91" s="199"/>
      <c r="AY91" s="199"/>
      <c r="AZ91" s="199"/>
      <c r="BA91" s="199"/>
      <c r="BB91" s="199"/>
      <c r="BF91" s="199"/>
      <c r="BG91" s="199"/>
      <c r="BI91" s="279"/>
      <c r="BJ91" s="279"/>
      <c r="BL91" s="199"/>
      <c r="BX91" s="172">
        <v>53</v>
      </c>
    </row>
    <row r="92" spans="1:76" s="171" customFormat="1" ht="23.25" customHeight="1">
      <c r="A92" s="199"/>
      <c r="F92" s="199"/>
      <c r="G92" s="198"/>
      <c r="H92" s="198"/>
      <c r="I92" s="198"/>
      <c r="J92" s="199"/>
      <c r="K92" s="199"/>
      <c r="L92" s="199"/>
      <c r="M92" s="220"/>
      <c r="N92" s="221"/>
      <c r="O92" s="221"/>
      <c r="P92" s="220"/>
      <c r="AF92" s="199"/>
      <c r="AG92" s="199"/>
      <c r="AH92" s="199"/>
      <c r="AI92" s="279"/>
      <c r="AJ92" s="199"/>
      <c r="AK92" s="199"/>
      <c r="AL92" s="199"/>
      <c r="AM92" s="199"/>
      <c r="AN92" s="199"/>
      <c r="AO92" s="199"/>
      <c r="AP92" s="199"/>
      <c r="AQ92" s="199"/>
      <c r="AR92" s="199"/>
      <c r="AS92" s="199"/>
      <c r="AT92" s="199"/>
      <c r="AU92" s="199"/>
      <c r="AV92" s="199"/>
      <c r="AW92" s="199"/>
      <c r="AX92" s="199"/>
      <c r="AY92" s="199"/>
      <c r="AZ92" s="199"/>
      <c r="BA92" s="199"/>
      <c r="BB92" s="199"/>
      <c r="BF92" s="199"/>
      <c r="BG92" s="199"/>
      <c r="BI92" s="279"/>
      <c r="BJ92" s="279"/>
      <c r="BL92" s="199"/>
      <c r="BX92" s="172">
        <v>54</v>
      </c>
    </row>
    <row r="93" spans="1:76" s="171" customFormat="1" ht="23.25" customHeight="1">
      <c r="A93" s="199"/>
      <c r="F93" s="199"/>
      <c r="G93" s="198"/>
      <c r="H93" s="198"/>
      <c r="I93" s="198"/>
      <c r="J93" s="199"/>
      <c r="K93" s="199"/>
      <c r="L93" s="199"/>
      <c r="M93" s="220"/>
      <c r="N93" s="221"/>
      <c r="O93" s="221"/>
      <c r="P93" s="220"/>
      <c r="AF93" s="199"/>
      <c r="AG93" s="199"/>
      <c r="AH93" s="199"/>
      <c r="AI93" s="279"/>
      <c r="AJ93" s="199"/>
      <c r="AK93" s="199"/>
      <c r="AL93" s="199"/>
      <c r="AM93" s="199"/>
      <c r="AN93" s="199"/>
      <c r="AO93" s="199"/>
      <c r="AP93" s="199"/>
      <c r="AQ93" s="199"/>
      <c r="AR93" s="199"/>
      <c r="AS93" s="199"/>
      <c r="AT93" s="199"/>
      <c r="AU93" s="199"/>
      <c r="AV93" s="199"/>
      <c r="AW93" s="199"/>
      <c r="AX93" s="199"/>
      <c r="AY93" s="199"/>
      <c r="AZ93" s="199"/>
      <c r="BA93" s="199"/>
      <c r="BB93" s="199"/>
      <c r="BF93" s="199"/>
      <c r="BG93" s="199"/>
      <c r="BI93" s="279"/>
      <c r="BJ93" s="279"/>
      <c r="BL93" s="199"/>
      <c r="BX93" s="172">
        <v>55</v>
      </c>
    </row>
    <row r="94" spans="1:76" s="171" customFormat="1" ht="23.25" customHeight="1">
      <c r="A94" s="199"/>
      <c r="F94" s="199"/>
      <c r="G94" s="198"/>
      <c r="H94" s="198"/>
      <c r="I94" s="198"/>
      <c r="J94" s="199"/>
      <c r="K94" s="199"/>
      <c r="L94" s="199"/>
      <c r="M94" s="220"/>
      <c r="N94" s="221"/>
      <c r="O94" s="221"/>
      <c r="P94" s="220"/>
      <c r="AF94" s="199"/>
      <c r="AG94" s="199"/>
      <c r="AH94" s="199"/>
      <c r="AI94" s="279"/>
      <c r="AJ94" s="199"/>
      <c r="AK94" s="199"/>
      <c r="AL94" s="199"/>
      <c r="AM94" s="199"/>
      <c r="AN94" s="199"/>
      <c r="AO94" s="199"/>
      <c r="AP94" s="199"/>
      <c r="AQ94" s="199"/>
      <c r="AR94" s="199"/>
      <c r="AS94" s="199"/>
      <c r="AT94" s="199"/>
      <c r="AU94" s="199"/>
      <c r="AV94" s="199"/>
      <c r="AW94" s="199"/>
      <c r="AX94" s="199"/>
      <c r="AY94" s="199"/>
      <c r="AZ94" s="199"/>
      <c r="BA94" s="199"/>
      <c r="BB94" s="199"/>
      <c r="BF94" s="199"/>
      <c r="BG94" s="199"/>
      <c r="BI94" s="279"/>
      <c r="BJ94" s="279"/>
      <c r="BL94" s="199"/>
      <c r="BX94" s="172">
        <v>56</v>
      </c>
    </row>
    <row r="95" spans="1:76" s="171" customFormat="1" ht="23.25" customHeight="1">
      <c r="A95" s="199"/>
      <c r="F95" s="199"/>
      <c r="G95" s="198"/>
      <c r="H95" s="198"/>
      <c r="I95" s="198"/>
      <c r="J95" s="199"/>
      <c r="K95" s="199"/>
      <c r="L95" s="199"/>
      <c r="M95" s="220"/>
      <c r="N95" s="221"/>
      <c r="O95" s="221"/>
      <c r="P95" s="220"/>
      <c r="AF95" s="199"/>
      <c r="AG95" s="199"/>
      <c r="AH95" s="199"/>
      <c r="AI95" s="279"/>
      <c r="AJ95" s="199"/>
      <c r="AK95" s="199"/>
      <c r="AL95" s="199"/>
      <c r="AM95" s="199"/>
      <c r="AN95" s="199"/>
      <c r="AO95" s="199"/>
      <c r="AP95" s="199"/>
      <c r="AQ95" s="199"/>
      <c r="AR95" s="199"/>
      <c r="AS95" s="199"/>
      <c r="AT95" s="199"/>
      <c r="AU95" s="199"/>
      <c r="AV95" s="199"/>
      <c r="AW95" s="199"/>
      <c r="AX95" s="199"/>
      <c r="AY95" s="199"/>
      <c r="AZ95" s="199"/>
      <c r="BA95" s="199"/>
      <c r="BB95" s="199"/>
      <c r="BF95" s="199"/>
      <c r="BG95" s="199"/>
      <c r="BI95" s="279"/>
      <c r="BJ95" s="279"/>
      <c r="BL95" s="199"/>
      <c r="BX95" s="172">
        <v>57</v>
      </c>
    </row>
    <row r="96" spans="1:76" s="171" customFormat="1" ht="23.25" customHeight="1">
      <c r="A96" s="199"/>
      <c r="F96" s="199"/>
      <c r="G96" s="198"/>
      <c r="H96" s="198"/>
      <c r="I96" s="198"/>
      <c r="J96" s="199"/>
      <c r="K96" s="199"/>
      <c r="L96" s="199"/>
      <c r="M96" s="220"/>
      <c r="N96" s="221"/>
      <c r="O96" s="221"/>
      <c r="P96" s="220"/>
      <c r="AF96" s="199"/>
      <c r="AG96" s="199"/>
      <c r="AH96" s="199"/>
      <c r="AI96" s="279"/>
      <c r="AJ96" s="199"/>
      <c r="AK96" s="199"/>
      <c r="AL96" s="199"/>
      <c r="AM96" s="199"/>
      <c r="AN96" s="199"/>
      <c r="AO96" s="199"/>
      <c r="AP96" s="199"/>
      <c r="AQ96" s="199"/>
      <c r="AR96" s="199"/>
      <c r="AS96" s="199"/>
      <c r="AT96" s="199"/>
      <c r="AU96" s="199"/>
      <c r="AV96" s="199"/>
      <c r="AW96" s="199"/>
      <c r="AX96" s="199"/>
      <c r="AY96" s="199"/>
      <c r="AZ96" s="199"/>
      <c r="BA96" s="199"/>
      <c r="BB96" s="199"/>
      <c r="BF96" s="199"/>
      <c r="BG96" s="199"/>
      <c r="BI96" s="279"/>
      <c r="BJ96" s="279"/>
      <c r="BL96" s="199"/>
      <c r="BX96" s="172">
        <v>58</v>
      </c>
    </row>
    <row r="97" spans="1:76" s="171" customFormat="1" ht="23.25" customHeight="1">
      <c r="A97" s="199"/>
      <c r="F97" s="199"/>
      <c r="G97" s="198"/>
      <c r="H97" s="198"/>
      <c r="I97" s="198"/>
      <c r="J97" s="199"/>
      <c r="K97" s="199"/>
      <c r="L97" s="199"/>
      <c r="M97" s="220"/>
      <c r="N97" s="221"/>
      <c r="O97" s="221"/>
      <c r="P97" s="220"/>
      <c r="AF97" s="199"/>
      <c r="AG97" s="199"/>
      <c r="AH97" s="199"/>
      <c r="AI97" s="279"/>
      <c r="AJ97" s="199"/>
      <c r="AK97" s="199"/>
      <c r="AL97" s="199"/>
      <c r="AM97" s="199"/>
      <c r="AN97" s="199"/>
      <c r="AO97" s="199"/>
      <c r="AP97" s="199"/>
      <c r="AQ97" s="199"/>
      <c r="AR97" s="199"/>
      <c r="AS97" s="199"/>
      <c r="AT97" s="199"/>
      <c r="AU97" s="199"/>
      <c r="AV97" s="199"/>
      <c r="AW97" s="199"/>
      <c r="AX97" s="199"/>
      <c r="AY97" s="199"/>
      <c r="AZ97" s="199"/>
      <c r="BA97" s="199"/>
      <c r="BB97" s="199"/>
      <c r="BF97" s="199"/>
      <c r="BG97" s="199"/>
      <c r="BI97" s="279"/>
      <c r="BJ97" s="279"/>
      <c r="BL97" s="199"/>
      <c r="BX97" s="172">
        <v>59</v>
      </c>
    </row>
    <row r="98" spans="1:76" s="171" customFormat="1" ht="23.25" customHeight="1">
      <c r="A98" s="199"/>
      <c r="F98" s="199"/>
      <c r="G98" s="198"/>
      <c r="H98" s="198"/>
      <c r="I98" s="198"/>
      <c r="J98" s="199"/>
      <c r="K98" s="199"/>
      <c r="L98" s="199"/>
      <c r="M98" s="220"/>
      <c r="N98" s="221"/>
      <c r="O98" s="221"/>
      <c r="P98" s="220"/>
      <c r="AF98" s="199"/>
      <c r="AG98" s="199"/>
      <c r="AH98" s="199"/>
      <c r="AI98" s="279"/>
      <c r="AJ98" s="199"/>
      <c r="AK98" s="199"/>
      <c r="AL98" s="199"/>
      <c r="AM98" s="199"/>
      <c r="AN98" s="199"/>
      <c r="AO98" s="199"/>
      <c r="AP98" s="199"/>
      <c r="AQ98" s="199"/>
      <c r="AR98" s="199"/>
      <c r="AS98" s="199"/>
      <c r="AT98" s="199"/>
      <c r="AU98" s="199"/>
      <c r="AV98" s="199"/>
      <c r="AW98" s="199"/>
      <c r="AX98" s="199"/>
      <c r="AY98" s="199"/>
      <c r="AZ98" s="199"/>
      <c r="BA98" s="199"/>
      <c r="BB98" s="199"/>
      <c r="BF98" s="199"/>
      <c r="BG98" s="199"/>
      <c r="BI98" s="279"/>
      <c r="BJ98" s="279"/>
      <c r="BL98" s="199"/>
      <c r="BX98" s="172">
        <v>60</v>
      </c>
    </row>
    <row r="99" spans="1:76" s="171" customFormat="1" ht="23.25" customHeight="1">
      <c r="A99" s="199"/>
      <c r="F99" s="199"/>
      <c r="G99" s="198"/>
      <c r="H99" s="198"/>
      <c r="I99" s="198"/>
      <c r="J99" s="199"/>
      <c r="K99" s="199"/>
      <c r="L99" s="199"/>
      <c r="M99" s="220"/>
      <c r="N99" s="221"/>
      <c r="O99" s="221"/>
      <c r="P99" s="220"/>
      <c r="AF99" s="199"/>
      <c r="AG99" s="199"/>
      <c r="AH99" s="199"/>
      <c r="AI99" s="279"/>
      <c r="AJ99" s="199"/>
      <c r="AK99" s="199"/>
      <c r="AL99" s="199"/>
      <c r="AM99" s="199"/>
      <c r="AN99" s="199"/>
      <c r="AO99" s="199"/>
      <c r="AP99" s="199"/>
      <c r="AQ99" s="199"/>
      <c r="AR99" s="199"/>
      <c r="AS99" s="199"/>
      <c r="AT99" s="199"/>
      <c r="AU99" s="199"/>
      <c r="AV99" s="199"/>
      <c r="AW99" s="199"/>
      <c r="AX99" s="199"/>
      <c r="AY99" s="199"/>
      <c r="AZ99" s="199"/>
      <c r="BA99" s="199"/>
      <c r="BB99" s="199"/>
      <c r="BF99" s="199"/>
      <c r="BG99" s="199"/>
      <c r="BI99" s="279"/>
      <c r="BJ99" s="279"/>
      <c r="BL99" s="199"/>
      <c r="BX99" s="172">
        <v>61</v>
      </c>
    </row>
    <row r="100" spans="1:76" s="171" customFormat="1" ht="23.25" customHeight="1">
      <c r="A100" s="199"/>
      <c r="F100" s="199"/>
      <c r="G100" s="198"/>
      <c r="H100" s="198"/>
      <c r="I100" s="198"/>
      <c r="J100" s="199"/>
      <c r="K100" s="199"/>
      <c r="L100" s="199"/>
      <c r="M100" s="220"/>
      <c r="N100" s="221"/>
      <c r="O100" s="221"/>
      <c r="P100" s="220"/>
      <c r="AF100" s="199"/>
      <c r="AG100" s="199"/>
      <c r="AH100" s="199"/>
      <c r="AI100" s="279"/>
      <c r="AJ100" s="199"/>
      <c r="AK100" s="199"/>
      <c r="AL100" s="199"/>
      <c r="AM100" s="199"/>
      <c r="AN100" s="199"/>
      <c r="AO100" s="199"/>
      <c r="AP100" s="199"/>
      <c r="AQ100" s="199"/>
      <c r="AR100" s="199"/>
      <c r="AS100" s="199"/>
      <c r="AT100" s="199"/>
      <c r="AU100" s="199"/>
      <c r="AV100" s="199"/>
      <c r="AW100" s="199"/>
      <c r="AX100" s="199"/>
      <c r="AY100" s="199"/>
      <c r="AZ100" s="199"/>
      <c r="BA100" s="199"/>
      <c r="BB100" s="199"/>
      <c r="BF100" s="199"/>
      <c r="BG100" s="199"/>
      <c r="BI100" s="279"/>
      <c r="BJ100" s="279"/>
      <c r="BL100" s="199"/>
      <c r="BX100" s="172">
        <v>62</v>
      </c>
    </row>
    <row r="101" spans="1:76" s="171" customFormat="1" ht="23.25" customHeight="1">
      <c r="A101" s="199"/>
      <c r="F101" s="199"/>
      <c r="G101" s="198"/>
      <c r="H101" s="198"/>
      <c r="I101" s="198"/>
      <c r="J101" s="199"/>
      <c r="K101" s="199"/>
      <c r="L101" s="199"/>
      <c r="M101" s="220"/>
      <c r="N101" s="221"/>
      <c r="O101" s="221"/>
      <c r="P101" s="220"/>
      <c r="AF101" s="199"/>
      <c r="AG101" s="199"/>
      <c r="AH101" s="199"/>
      <c r="AI101" s="279"/>
      <c r="AJ101" s="199"/>
      <c r="AK101" s="199"/>
      <c r="AL101" s="199"/>
      <c r="AM101" s="199"/>
      <c r="AN101" s="199"/>
      <c r="AO101" s="199"/>
      <c r="AP101" s="199"/>
      <c r="AQ101" s="199"/>
      <c r="AR101" s="199"/>
      <c r="AS101" s="199"/>
      <c r="AT101" s="199"/>
      <c r="AU101" s="199"/>
      <c r="AV101" s="199"/>
      <c r="AW101" s="199"/>
      <c r="AX101" s="199"/>
      <c r="AY101" s="199"/>
      <c r="AZ101" s="199"/>
      <c r="BA101" s="199"/>
      <c r="BB101" s="199"/>
      <c r="BF101" s="199"/>
      <c r="BG101" s="199"/>
      <c r="BI101" s="279"/>
      <c r="BJ101" s="279"/>
      <c r="BL101" s="199"/>
      <c r="BX101" s="172">
        <v>63</v>
      </c>
    </row>
    <row r="102" spans="1:76" s="171" customFormat="1" ht="23.25" customHeight="1">
      <c r="A102" s="199"/>
      <c r="F102" s="199"/>
      <c r="G102" s="198"/>
      <c r="H102" s="198"/>
      <c r="I102" s="198"/>
      <c r="J102" s="199"/>
      <c r="K102" s="199"/>
      <c r="L102" s="199"/>
      <c r="M102" s="220"/>
      <c r="N102" s="221"/>
      <c r="O102" s="221"/>
      <c r="P102" s="220"/>
      <c r="AF102" s="199"/>
      <c r="AG102" s="199"/>
      <c r="AH102" s="199"/>
      <c r="AI102" s="279"/>
      <c r="AJ102" s="199"/>
      <c r="AK102" s="199"/>
      <c r="AL102" s="199"/>
      <c r="AM102" s="199"/>
      <c r="AN102" s="199"/>
      <c r="AO102" s="199"/>
      <c r="AP102" s="199"/>
      <c r="AQ102" s="199"/>
      <c r="AR102" s="199"/>
      <c r="AS102" s="199"/>
      <c r="AT102" s="199"/>
      <c r="AU102" s="199"/>
      <c r="AV102" s="199"/>
      <c r="AW102" s="199"/>
      <c r="AX102" s="199"/>
      <c r="AY102" s="199"/>
      <c r="AZ102" s="199"/>
      <c r="BA102" s="199"/>
      <c r="BB102" s="199"/>
      <c r="BF102" s="199"/>
      <c r="BG102" s="199"/>
      <c r="BI102" s="279"/>
      <c r="BJ102" s="279"/>
      <c r="BL102" s="199"/>
      <c r="BX102" s="172">
        <v>64</v>
      </c>
    </row>
    <row r="103" spans="1:76" s="171" customFormat="1" ht="23.25" customHeight="1">
      <c r="A103" s="199"/>
      <c r="F103" s="199"/>
      <c r="G103" s="198"/>
      <c r="H103" s="198"/>
      <c r="I103" s="198"/>
      <c r="J103" s="199"/>
      <c r="K103" s="199"/>
      <c r="L103" s="199"/>
      <c r="M103" s="220"/>
      <c r="N103" s="221"/>
      <c r="O103" s="221"/>
      <c r="P103" s="220"/>
      <c r="AF103" s="199"/>
      <c r="AG103" s="199"/>
      <c r="AH103" s="199"/>
      <c r="AI103" s="279"/>
      <c r="AJ103" s="199"/>
      <c r="AK103" s="199"/>
      <c r="AL103" s="199"/>
      <c r="AM103" s="199"/>
      <c r="AN103" s="199"/>
      <c r="AO103" s="199"/>
      <c r="AP103" s="199"/>
      <c r="AQ103" s="199"/>
      <c r="AR103" s="199"/>
      <c r="AS103" s="199"/>
      <c r="AT103" s="199"/>
      <c r="AU103" s="199"/>
      <c r="AV103" s="199"/>
      <c r="AW103" s="199"/>
      <c r="AX103" s="199"/>
      <c r="AY103" s="199"/>
      <c r="AZ103" s="199"/>
      <c r="BA103" s="199"/>
      <c r="BB103" s="199"/>
      <c r="BF103" s="199"/>
      <c r="BG103" s="199"/>
      <c r="BI103" s="279"/>
      <c r="BJ103" s="279"/>
      <c r="BL103" s="199"/>
      <c r="BX103" s="172">
        <v>65</v>
      </c>
    </row>
    <row r="104" spans="1:76" s="171" customFormat="1" ht="23.25" customHeight="1">
      <c r="A104" s="199"/>
      <c r="F104" s="199"/>
      <c r="G104" s="198"/>
      <c r="H104" s="198"/>
      <c r="I104" s="198"/>
      <c r="J104" s="199"/>
      <c r="K104" s="199"/>
      <c r="L104" s="199"/>
      <c r="M104" s="220"/>
      <c r="N104" s="221"/>
      <c r="O104" s="221"/>
      <c r="P104" s="220"/>
      <c r="AF104" s="199"/>
      <c r="AG104" s="199"/>
      <c r="AH104" s="199"/>
      <c r="AI104" s="279"/>
      <c r="AJ104" s="199"/>
      <c r="AK104" s="199"/>
      <c r="AL104" s="199"/>
      <c r="AM104" s="199"/>
      <c r="AN104" s="199"/>
      <c r="AO104" s="199"/>
      <c r="AP104" s="199"/>
      <c r="AQ104" s="199"/>
      <c r="AR104" s="199"/>
      <c r="AS104" s="199"/>
      <c r="AT104" s="199"/>
      <c r="AU104" s="199"/>
      <c r="AV104" s="199"/>
      <c r="AW104" s="199"/>
      <c r="AX104" s="199"/>
      <c r="AY104" s="199"/>
      <c r="AZ104" s="199"/>
      <c r="BA104" s="199"/>
      <c r="BB104" s="199"/>
      <c r="BF104" s="199"/>
      <c r="BG104" s="199"/>
      <c r="BI104" s="279"/>
      <c r="BJ104" s="279"/>
      <c r="BL104" s="199"/>
      <c r="BX104" s="172">
        <v>66</v>
      </c>
    </row>
    <row r="105" spans="1:76" s="171" customFormat="1" ht="23.25" customHeight="1">
      <c r="A105" s="199"/>
      <c r="F105" s="199"/>
      <c r="G105" s="198"/>
      <c r="H105" s="198"/>
      <c r="I105" s="198"/>
      <c r="J105" s="199"/>
      <c r="K105" s="199"/>
      <c r="L105" s="199"/>
      <c r="M105" s="220"/>
      <c r="N105" s="221"/>
      <c r="O105" s="221"/>
      <c r="P105" s="220"/>
      <c r="AF105" s="199"/>
      <c r="AG105" s="199"/>
      <c r="AH105" s="199"/>
      <c r="AI105" s="279"/>
      <c r="AJ105" s="199"/>
      <c r="AK105" s="199"/>
      <c r="AL105" s="199"/>
      <c r="AM105" s="199"/>
      <c r="AN105" s="199"/>
      <c r="AO105" s="199"/>
      <c r="AP105" s="199"/>
      <c r="AQ105" s="199"/>
      <c r="AR105" s="199"/>
      <c r="AS105" s="199"/>
      <c r="AT105" s="199"/>
      <c r="AU105" s="199"/>
      <c r="AV105" s="199"/>
      <c r="AW105" s="199"/>
      <c r="AX105" s="199"/>
      <c r="AY105" s="199"/>
      <c r="AZ105" s="199"/>
      <c r="BA105" s="199"/>
      <c r="BB105" s="199"/>
      <c r="BF105" s="199"/>
      <c r="BG105" s="199"/>
      <c r="BI105" s="279"/>
      <c r="BJ105" s="279"/>
      <c r="BL105" s="199"/>
      <c r="BX105" s="172">
        <v>67</v>
      </c>
    </row>
    <row r="106" spans="1:76" s="171" customFormat="1" ht="23.25" customHeight="1">
      <c r="A106" s="199"/>
      <c r="F106" s="199"/>
      <c r="G106" s="198"/>
      <c r="H106" s="198"/>
      <c r="I106" s="198"/>
      <c r="J106" s="199"/>
      <c r="K106" s="199"/>
      <c r="L106" s="199"/>
      <c r="M106" s="220"/>
      <c r="N106" s="221"/>
      <c r="O106" s="221"/>
      <c r="P106" s="220"/>
      <c r="AF106" s="199"/>
      <c r="AG106" s="199"/>
      <c r="AH106" s="199"/>
      <c r="AI106" s="279"/>
      <c r="AJ106" s="199"/>
      <c r="AK106" s="199"/>
      <c r="AL106" s="199"/>
      <c r="AM106" s="199"/>
      <c r="AN106" s="199"/>
      <c r="AO106" s="199"/>
      <c r="AP106" s="199"/>
      <c r="AQ106" s="199"/>
      <c r="AR106" s="199"/>
      <c r="AS106" s="199"/>
      <c r="AT106" s="199"/>
      <c r="AU106" s="199"/>
      <c r="AV106" s="199"/>
      <c r="AW106" s="199"/>
      <c r="AX106" s="199"/>
      <c r="AY106" s="199"/>
      <c r="AZ106" s="199"/>
      <c r="BA106" s="199"/>
      <c r="BB106" s="199"/>
      <c r="BF106" s="199"/>
      <c r="BG106" s="199"/>
      <c r="BI106" s="279"/>
      <c r="BJ106" s="279"/>
      <c r="BL106" s="199"/>
      <c r="BX106" s="172">
        <v>68</v>
      </c>
    </row>
    <row r="107" spans="1:76" s="171" customFormat="1" ht="23.25" customHeight="1">
      <c r="A107" s="199"/>
      <c r="F107" s="199"/>
      <c r="G107" s="198"/>
      <c r="H107" s="198"/>
      <c r="I107" s="198"/>
      <c r="J107" s="199"/>
      <c r="K107" s="199"/>
      <c r="L107" s="199"/>
      <c r="M107" s="220"/>
      <c r="N107" s="221"/>
      <c r="O107" s="221"/>
      <c r="P107" s="220"/>
      <c r="AF107" s="199"/>
      <c r="AG107" s="199"/>
      <c r="AH107" s="199"/>
      <c r="AI107" s="279"/>
      <c r="AJ107" s="199"/>
      <c r="AK107" s="199"/>
      <c r="AL107" s="199"/>
      <c r="AM107" s="199"/>
      <c r="AN107" s="199"/>
      <c r="AO107" s="199"/>
      <c r="AP107" s="199"/>
      <c r="AQ107" s="199"/>
      <c r="AR107" s="199"/>
      <c r="AS107" s="199"/>
      <c r="AT107" s="199"/>
      <c r="AU107" s="199"/>
      <c r="AV107" s="199"/>
      <c r="AW107" s="199"/>
      <c r="AX107" s="199"/>
      <c r="AY107" s="199"/>
      <c r="AZ107" s="199"/>
      <c r="BA107" s="199"/>
      <c r="BB107" s="199"/>
      <c r="BF107" s="199"/>
      <c r="BG107" s="199"/>
      <c r="BI107" s="279"/>
      <c r="BJ107" s="279"/>
      <c r="BL107" s="199"/>
      <c r="BX107" s="172">
        <v>69</v>
      </c>
    </row>
    <row r="108" spans="1:76" s="171" customFormat="1" ht="23.25" customHeight="1">
      <c r="A108" s="199"/>
      <c r="F108" s="199"/>
      <c r="G108" s="198"/>
      <c r="H108" s="198"/>
      <c r="I108" s="198"/>
      <c r="J108" s="199"/>
      <c r="K108" s="199"/>
      <c r="L108" s="199"/>
      <c r="M108" s="220"/>
      <c r="N108" s="221"/>
      <c r="O108" s="221"/>
      <c r="P108" s="220"/>
      <c r="AF108" s="199"/>
      <c r="AG108" s="199"/>
      <c r="AH108" s="199"/>
      <c r="AI108" s="279"/>
      <c r="AJ108" s="199"/>
      <c r="AK108" s="199"/>
      <c r="AL108" s="199"/>
      <c r="AM108" s="199"/>
      <c r="AN108" s="199"/>
      <c r="AO108" s="199"/>
      <c r="AP108" s="199"/>
      <c r="AQ108" s="199"/>
      <c r="AR108" s="199"/>
      <c r="AS108" s="199"/>
      <c r="AT108" s="199"/>
      <c r="AU108" s="199"/>
      <c r="AV108" s="199"/>
      <c r="AW108" s="199"/>
      <c r="AX108" s="199"/>
      <c r="AY108" s="199"/>
      <c r="AZ108" s="199"/>
      <c r="BA108" s="199"/>
      <c r="BB108" s="199"/>
      <c r="BF108" s="199"/>
      <c r="BG108" s="199"/>
      <c r="BI108" s="279"/>
      <c r="BJ108" s="279"/>
      <c r="BL108" s="199"/>
      <c r="BX108" s="172">
        <v>70</v>
      </c>
    </row>
    <row r="109" spans="1:76" s="171" customFormat="1" ht="23.25" customHeight="1">
      <c r="A109" s="199"/>
      <c r="F109" s="199"/>
      <c r="G109" s="198"/>
      <c r="H109" s="198"/>
      <c r="I109" s="198"/>
      <c r="J109" s="199"/>
      <c r="K109" s="199"/>
      <c r="L109" s="199"/>
      <c r="M109" s="220"/>
      <c r="N109" s="221"/>
      <c r="O109" s="221"/>
      <c r="P109" s="220"/>
      <c r="AF109" s="199"/>
      <c r="AG109" s="199"/>
      <c r="AH109" s="199"/>
      <c r="AI109" s="279"/>
      <c r="AJ109" s="199"/>
      <c r="AK109" s="199"/>
      <c r="AL109" s="199"/>
      <c r="AM109" s="199"/>
      <c r="AN109" s="199"/>
      <c r="AO109" s="199"/>
      <c r="AP109" s="199"/>
      <c r="AQ109" s="199"/>
      <c r="AR109" s="199"/>
      <c r="AS109" s="199"/>
      <c r="AT109" s="199"/>
      <c r="AU109" s="199"/>
      <c r="AV109" s="199"/>
      <c r="AW109" s="199"/>
      <c r="AX109" s="199"/>
      <c r="AY109" s="199"/>
      <c r="AZ109" s="199"/>
      <c r="BA109" s="199"/>
      <c r="BB109" s="199"/>
      <c r="BF109" s="199"/>
      <c r="BG109" s="199"/>
      <c r="BI109" s="279"/>
      <c r="BJ109" s="279"/>
      <c r="BL109" s="199"/>
      <c r="BX109" s="172">
        <v>71</v>
      </c>
    </row>
    <row r="110" spans="1:76" s="171" customFormat="1" ht="23.25" customHeight="1">
      <c r="A110" s="199"/>
      <c r="F110" s="199"/>
      <c r="G110" s="198"/>
      <c r="H110" s="198"/>
      <c r="I110" s="198"/>
      <c r="J110" s="199"/>
      <c r="K110" s="199"/>
      <c r="L110" s="199"/>
      <c r="M110" s="220"/>
      <c r="N110" s="221"/>
      <c r="O110" s="221"/>
      <c r="P110" s="220"/>
      <c r="AF110" s="199"/>
      <c r="AG110" s="199"/>
      <c r="AH110" s="199"/>
      <c r="AI110" s="279"/>
      <c r="AJ110" s="199"/>
      <c r="AK110" s="199"/>
      <c r="AL110" s="199"/>
      <c r="AM110" s="199"/>
      <c r="AN110" s="199"/>
      <c r="AO110" s="199"/>
      <c r="AP110" s="199"/>
      <c r="AQ110" s="199"/>
      <c r="AR110" s="199"/>
      <c r="AS110" s="199"/>
      <c r="AT110" s="199"/>
      <c r="AU110" s="199"/>
      <c r="AV110" s="199"/>
      <c r="AW110" s="199"/>
      <c r="AX110" s="199"/>
      <c r="AY110" s="199"/>
      <c r="AZ110" s="199"/>
      <c r="BA110" s="199"/>
      <c r="BB110" s="199"/>
      <c r="BF110" s="199"/>
      <c r="BG110" s="199"/>
      <c r="BI110" s="279"/>
      <c r="BJ110" s="279"/>
      <c r="BL110" s="199"/>
      <c r="BX110" s="172">
        <v>72</v>
      </c>
    </row>
    <row r="111" spans="1:76" s="171" customFormat="1" ht="23.25" customHeight="1">
      <c r="A111" s="199"/>
      <c r="F111" s="199"/>
      <c r="G111" s="198"/>
      <c r="H111" s="198"/>
      <c r="I111" s="198"/>
      <c r="J111" s="199"/>
      <c r="K111" s="199"/>
      <c r="L111" s="199"/>
      <c r="M111" s="220"/>
      <c r="N111" s="221"/>
      <c r="O111" s="221"/>
      <c r="P111" s="220"/>
      <c r="AF111" s="199"/>
      <c r="AG111" s="199"/>
      <c r="AH111" s="199"/>
      <c r="AI111" s="279"/>
      <c r="AJ111" s="199"/>
      <c r="AK111" s="199"/>
      <c r="AL111" s="199"/>
      <c r="AM111" s="199"/>
      <c r="AN111" s="199"/>
      <c r="AO111" s="199"/>
      <c r="AP111" s="199"/>
      <c r="AQ111" s="199"/>
      <c r="AR111" s="199"/>
      <c r="AS111" s="199"/>
      <c r="AT111" s="199"/>
      <c r="AU111" s="199"/>
      <c r="AV111" s="199"/>
      <c r="AW111" s="199"/>
      <c r="AX111" s="199"/>
      <c r="AY111" s="199"/>
      <c r="AZ111" s="199"/>
      <c r="BA111" s="199"/>
      <c r="BB111" s="199"/>
      <c r="BF111" s="199"/>
      <c r="BG111" s="199"/>
      <c r="BI111" s="279"/>
      <c r="BJ111" s="279"/>
      <c r="BL111" s="199"/>
      <c r="BX111" s="172">
        <v>73</v>
      </c>
    </row>
    <row r="112" spans="1:76" s="171" customFormat="1" ht="23.25" customHeight="1">
      <c r="A112" s="199"/>
      <c r="F112" s="199"/>
      <c r="G112" s="198"/>
      <c r="H112" s="198"/>
      <c r="I112" s="198"/>
      <c r="J112" s="199"/>
      <c r="K112" s="199"/>
      <c r="L112" s="199"/>
      <c r="M112" s="220"/>
      <c r="N112" s="221"/>
      <c r="O112" s="221"/>
      <c r="P112" s="220"/>
      <c r="AF112" s="199"/>
      <c r="AG112" s="199"/>
      <c r="AH112" s="199"/>
      <c r="AI112" s="279"/>
      <c r="AJ112" s="199"/>
      <c r="AK112" s="199"/>
      <c r="AL112" s="199"/>
      <c r="AM112" s="199"/>
      <c r="AN112" s="199"/>
      <c r="AO112" s="199"/>
      <c r="AP112" s="199"/>
      <c r="AQ112" s="199"/>
      <c r="AR112" s="199"/>
      <c r="AS112" s="199"/>
      <c r="AT112" s="199"/>
      <c r="AU112" s="199"/>
      <c r="AV112" s="199"/>
      <c r="AW112" s="199"/>
      <c r="AX112" s="199"/>
      <c r="AY112" s="199"/>
      <c r="AZ112" s="199"/>
      <c r="BA112" s="199"/>
      <c r="BB112" s="199"/>
      <c r="BF112" s="199"/>
      <c r="BG112" s="199"/>
      <c r="BI112" s="279"/>
      <c r="BJ112" s="279"/>
      <c r="BL112" s="199"/>
      <c r="BX112" s="172">
        <v>74</v>
      </c>
    </row>
    <row r="113" spans="1:76" s="171" customFormat="1" ht="23.25" customHeight="1">
      <c r="A113" s="199"/>
      <c r="F113" s="199"/>
      <c r="G113" s="198"/>
      <c r="H113" s="198"/>
      <c r="I113" s="198"/>
      <c r="J113" s="199"/>
      <c r="K113" s="199"/>
      <c r="L113" s="199"/>
      <c r="M113" s="220"/>
      <c r="N113" s="221"/>
      <c r="O113" s="221"/>
      <c r="P113" s="220"/>
      <c r="AF113" s="199"/>
      <c r="AG113" s="199"/>
      <c r="AH113" s="199"/>
      <c r="AI113" s="279"/>
      <c r="AJ113" s="199"/>
      <c r="AK113" s="199"/>
      <c r="AL113" s="199"/>
      <c r="AM113" s="199"/>
      <c r="AN113" s="199"/>
      <c r="AO113" s="199"/>
      <c r="AP113" s="199"/>
      <c r="AQ113" s="199"/>
      <c r="AR113" s="199"/>
      <c r="AS113" s="199"/>
      <c r="AT113" s="199"/>
      <c r="AU113" s="199"/>
      <c r="AV113" s="199"/>
      <c r="AW113" s="199"/>
      <c r="AX113" s="199"/>
      <c r="AY113" s="199"/>
      <c r="AZ113" s="199"/>
      <c r="BA113" s="199"/>
      <c r="BB113" s="199"/>
      <c r="BF113" s="199"/>
      <c r="BG113" s="199"/>
      <c r="BI113" s="279"/>
      <c r="BJ113" s="279"/>
      <c r="BL113" s="199"/>
      <c r="BX113" s="172">
        <v>75</v>
      </c>
    </row>
    <row r="114" spans="1:76" s="171" customFormat="1" ht="23.25" customHeight="1">
      <c r="A114" s="199"/>
      <c r="F114" s="199"/>
      <c r="G114" s="198"/>
      <c r="H114" s="198"/>
      <c r="I114" s="198"/>
      <c r="J114" s="199"/>
      <c r="K114" s="199"/>
      <c r="L114" s="199"/>
      <c r="M114" s="220"/>
      <c r="N114" s="221"/>
      <c r="O114" s="221"/>
      <c r="P114" s="220"/>
      <c r="AF114" s="199"/>
      <c r="AG114" s="199"/>
      <c r="AH114" s="199"/>
      <c r="AI114" s="279"/>
      <c r="AJ114" s="199"/>
      <c r="AK114" s="199"/>
      <c r="AL114" s="199"/>
      <c r="AM114" s="199"/>
      <c r="AN114" s="199"/>
      <c r="AO114" s="199"/>
      <c r="AP114" s="199"/>
      <c r="AQ114" s="199"/>
      <c r="AR114" s="199"/>
      <c r="AS114" s="199"/>
      <c r="AT114" s="199"/>
      <c r="AU114" s="199"/>
      <c r="AV114" s="199"/>
      <c r="AW114" s="199"/>
      <c r="AX114" s="199"/>
      <c r="AY114" s="199"/>
      <c r="AZ114" s="199"/>
      <c r="BA114" s="199"/>
      <c r="BB114" s="199"/>
      <c r="BF114" s="199"/>
      <c r="BG114" s="199"/>
      <c r="BI114" s="279"/>
      <c r="BJ114" s="279"/>
      <c r="BL114" s="199"/>
      <c r="BX114" s="172">
        <v>76</v>
      </c>
    </row>
    <row r="115" spans="1:76" s="171" customFormat="1" ht="23.25" customHeight="1">
      <c r="A115" s="199"/>
      <c r="F115" s="199"/>
      <c r="G115" s="198"/>
      <c r="H115" s="198"/>
      <c r="I115" s="198"/>
      <c r="J115" s="199"/>
      <c r="K115" s="199"/>
      <c r="L115" s="199"/>
      <c r="M115" s="220"/>
      <c r="N115" s="221"/>
      <c r="O115" s="221"/>
      <c r="P115" s="220"/>
      <c r="AF115" s="199"/>
      <c r="AG115" s="199"/>
      <c r="AH115" s="199"/>
      <c r="AI115" s="279"/>
      <c r="AJ115" s="199"/>
      <c r="AK115" s="199"/>
      <c r="AL115" s="199"/>
      <c r="AM115" s="199"/>
      <c r="AN115" s="199"/>
      <c r="AO115" s="199"/>
      <c r="AP115" s="199"/>
      <c r="AQ115" s="199"/>
      <c r="AR115" s="199"/>
      <c r="AS115" s="199"/>
      <c r="AT115" s="199"/>
      <c r="AU115" s="199"/>
      <c r="AV115" s="199"/>
      <c r="AW115" s="199"/>
      <c r="AX115" s="199"/>
      <c r="AY115" s="199"/>
      <c r="AZ115" s="199"/>
      <c r="BA115" s="199"/>
      <c r="BB115" s="199"/>
      <c r="BF115" s="199"/>
      <c r="BG115" s="199"/>
      <c r="BI115" s="279"/>
      <c r="BJ115" s="279"/>
      <c r="BL115" s="199"/>
      <c r="BX115" s="172">
        <v>77</v>
      </c>
    </row>
    <row r="116" spans="1:76" s="171" customFormat="1" ht="23.25" customHeight="1">
      <c r="A116" s="199"/>
      <c r="F116" s="199"/>
      <c r="G116" s="198"/>
      <c r="H116" s="198"/>
      <c r="I116" s="198"/>
      <c r="J116" s="199"/>
      <c r="K116" s="199"/>
      <c r="L116" s="199"/>
      <c r="M116" s="220"/>
      <c r="N116" s="221"/>
      <c r="O116" s="221"/>
      <c r="P116" s="220"/>
      <c r="AF116" s="199"/>
      <c r="AG116" s="199"/>
      <c r="AH116" s="199"/>
      <c r="AI116" s="279"/>
      <c r="AJ116" s="199"/>
      <c r="AK116" s="199"/>
      <c r="AL116" s="199"/>
      <c r="AM116" s="199"/>
      <c r="AN116" s="199"/>
      <c r="AO116" s="199"/>
      <c r="AP116" s="199"/>
      <c r="AQ116" s="199"/>
      <c r="AR116" s="199"/>
      <c r="AS116" s="199"/>
      <c r="AT116" s="199"/>
      <c r="AU116" s="199"/>
      <c r="AV116" s="199"/>
      <c r="AW116" s="199"/>
      <c r="AX116" s="199"/>
      <c r="AY116" s="199"/>
      <c r="AZ116" s="199"/>
      <c r="BA116" s="199"/>
      <c r="BB116" s="199"/>
      <c r="BF116" s="199"/>
      <c r="BG116" s="199"/>
      <c r="BI116" s="279"/>
      <c r="BJ116" s="279"/>
      <c r="BL116" s="199"/>
      <c r="BX116" s="172">
        <v>78</v>
      </c>
    </row>
    <row r="117" spans="1:76" s="171" customFormat="1" ht="23.25" customHeight="1">
      <c r="A117" s="199"/>
      <c r="F117" s="199"/>
      <c r="G117" s="198"/>
      <c r="H117" s="198"/>
      <c r="I117" s="198"/>
      <c r="J117" s="199"/>
      <c r="K117" s="199"/>
      <c r="L117" s="199"/>
      <c r="M117" s="220"/>
      <c r="N117" s="221"/>
      <c r="O117" s="221"/>
      <c r="P117" s="220"/>
      <c r="AF117" s="199"/>
      <c r="AG117" s="199"/>
      <c r="AH117" s="199"/>
      <c r="AI117" s="279"/>
      <c r="AJ117" s="199"/>
      <c r="AK117" s="199"/>
      <c r="AL117" s="199"/>
      <c r="AM117" s="199"/>
      <c r="AN117" s="199"/>
      <c r="AO117" s="199"/>
      <c r="AP117" s="199"/>
      <c r="AQ117" s="199"/>
      <c r="AR117" s="199"/>
      <c r="AS117" s="199"/>
      <c r="AT117" s="199"/>
      <c r="AU117" s="199"/>
      <c r="AV117" s="199"/>
      <c r="AW117" s="199"/>
      <c r="AX117" s="199"/>
      <c r="AY117" s="199"/>
      <c r="AZ117" s="199"/>
      <c r="BA117" s="199"/>
      <c r="BB117" s="199"/>
      <c r="BF117" s="199"/>
      <c r="BG117" s="199"/>
      <c r="BI117" s="279"/>
      <c r="BJ117" s="279"/>
      <c r="BL117" s="199"/>
      <c r="BX117" s="172">
        <v>79</v>
      </c>
    </row>
    <row r="118" spans="1:76" s="171" customFormat="1" ht="23.25" customHeight="1">
      <c r="A118" s="199"/>
      <c r="F118" s="199"/>
      <c r="G118" s="198"/>
      <c r="H118" s="198"/>
      <c r="I118" s="198"/>
      <c r="J118" s="199"/>
      <c r="K118" s="199"/>
      <c r="L118" s="199"/>
      <c r="M118" s="220"/>
      <c r="N118" s="221"/>
      <c r="O118" s="221"/>
      <c r="P118" s="220"/>
      <c r="AF118" s="199"/>
      <c r="AG118" s="199"/>
      <c r="AH118" s="199"/>
      <c r="AI118" s="279"/>
      <c r="AJ118" s="199"/>
      <c r="AK118" s="199"/>
      <c r="AL118" s="199"/>
      <c r="AM118" s="199"/>
      <c r="AN118" s="199"/>
      <c r="AO118" s="199"/>
      <c r="AP118" s="199"/>
      <c r="AQ118" s="199"/>
      <c r="AR118" s="199"/>
      <c r="AS118" s="199"/>
      <c r="AT118" s="199"/>
      <c r="AU118" s="199"/>
      <c r="AV118" s="199"/>
      <c r="AW118" s="199"/>
      <c r="AX118" s="199"/>
      <c r="AY118" s="199"/>
      <c r="AZ118" s="199"/>
      <c r="BA118" s="199"/>
      <c r="BB118" s="199"/>
      <c r="BF118" s="199"/>
      <c r="BG118" s="199"/>
      <c r="BI118" s="279"/>
      <c r="BJ118" s="279"/>
      <c r="BL118" s="199"/>
      <c r="BX118" s="172">
        <v>80</v>
      </c>
    </row>
    <row r="119" spans="1:76" s="171" customFormat="1" ht="23.25" customHeight="1">
      <c r="A119" s="199"/>
      <c r="F119" s="199"/>
      <c r="G119" s="198"/>
      <c r="H119" s="198"/>
      <c r="I119" s="198"/>
      <c r="J119" s="199"/>
      <c r="K119" s="199"/>
      <c r="L119" s="199"/>
      <c r="M119" s="220"/>
      <c r="N119" s="221"/>
      <c r="O119" s="221"/>
      <c r="P119" s="220"/>
      <c r="AF119" s="199"/>
      <c r="AG119" s="199"/>
      <c r="AH119" s="199"/>
      <c r="AI119" s="279"/>
      <c r="AJ119" s="199"/>
      <c r="AK119" s="199"/>
      <c r="AL119" s="199"/>
      <c r="AM119" s="199"/>
      <c r="AN119" s="199"/>
      <c r="AO119" s="199"/>
      <c r="AP119" s="199"/>
      <c r="AQ119" s="199"/>
      <c r="AR119" s="199"/>
      <c r="AS119" s="199"/>
      <c r="AT119" s="199"/>
      <c r="AU119" s="199"/>
      <c r="AV119" s="199"/>
      <c r="AW119" s="199"/>
      <c r="AX119" s="199"/>
      <c r="AY119" s="199"/>
      <c r="AZ119" s="199"/>
      <c r="BA119" s="199"/>
      <c r="BB119" s="199"/>
      <c r="BF119" s="199"/>
      <c r="BG119" s="199"/>
      <c r="BI119" s="279"/>
      <c r="BJ119" s="279"/>
      <c r="BL119" s="199"/>
      <c r="BX119" s="172">
        <v>81</v>
      </c>
    </row>
    <row r="120" spans="1:76" s="171" customFormat="1" ht="23.25" customHeight="1">
      <c r="A120" s="199"/>
      <c r="F120" s="199"/>
      <c r="G120" s="198"/>
      <c r="H120" s="198"/>
      <c r="I120" s="198"/>
      <c r="J120" s="199"/>
      <c r="K120" s="199"/>
      <c r="L120" s="199"/>
      <c r="M120" s="220"/>
      <c r="N120" s="221"/>
      <c r="O120" s="221"/>
      <c r="P120" s="220"/>
      <c r="AF120" s="199"/>
      <c r="AG120" s="199"/>
      <c r="AH120" s="199"/>
      <c r="AI120" s="279"/>
      <c r="AJ120" s="199"/>
      <c r="AK120" s="199"/>
      <c r="AL120" s="199"/>
      <c r="AM120" s="199"/>
      <c r="AN120" s="199"/>
      <c r="AO120" s="199"/>
      <c r="AP120" s="199"/>
      <c r="AQ120" s="199"/>
      <c r="AR120" s="199"/>
      <c r="AS120" s="199"/>
      <c r="AT120" s="199"/>
      <c r="AU120" s="199"/>
      <c r="AV120" s="199"/>
      <c r="AW120" s="199"/>
      <c r="AX120" s="199"/>
      <c r="AY120" s="199"/>
      <c r="AZ120" s="199"/>
      <c r="BA120" s="199"/>
      <c r="BB120" s="199"/>
      <c r="BF120" s="199"/>
      <c r="BG120" s="199"/>
      <c r="BI120" s="279"/>
      <c r="BJ120" s="279"/>
      <c r="BL120" s="199"/>
      <c r="BX120" s="172">
        <v>82</v>
      </c>
    </row>
    <row r="121" spans="1:76" s="171" customFormat="1" ht="23.25" customHeight="1">
      <c r="A121" s="199"/>
      <c r="F121" s="199"/>
      <c r="G121" s="198"/>
      <c r="H121" s="198"/>
      <c r="I121" s="198"/>
      <c r="J121" s="199"/>
      <c r="K121" s="199"/>
      <c r="L121" s="199"/>
      <c r="M121" s="220"/>
      <c r="N121" s="221"/>
      <c r="O121" s="221"/>
      <c r="P121" s="220"/>
      <c r="AF121" s="199"/>
      <c r="AG121" s="199"/>
      <c r="AH121" s="199"/>
      <c r="AI121" s="279"/>
      <c r="AJ121" s="199"/>
      <c r="AK121" s="199"/>
      <c r="AL121" s="199"/>
      <c r="AM121" s="199"/>
      <c r="AN121" s="199"/>
      <c r="AO121" s="199"/>
      <c r="AP121" s="199"/>
      <c r="AQ121" s="199"/>
      <c r="AR121" s="199"/>
      <c r="AS121" s="199"/>
      <c r="AT121" s="199"/>
      <c r="AU121" s="199"/>
      <c r="AV121" s="199"/>
      <c r="AW121" s="199"/>
      <c r="AX121" s="199"/>
      <c r="AY121" s="199"/>
      <c r="AZ121" s="199"/>
      <c r="BA121" s="199"/>
      <c r="BB121" s="199"/>
      <c r="BF121" s="199"/>
      <c r="BG121" s="199"/>
      <c r="BI121" s="279"/>
      <c r="BJ121" s="279"/>
      <c r="BL121" s="199"/>
      <c r="BX121" s="172">
        <v>83</v>
      </c>
    </row>
    <row r="122" spans="1:76" s="171" customFormat="1" ht="23.25" customHeight="1">
      <c r="A122" s="199"/>
      <c r="F122" s="199"/>
      <c r="G122" s="198"/>
      <c r="H122" s="198"/>
      <c r="I122" s="198"/>
      <c r="J122" s="199"/>
      <c r="K122" s="199"/>
      <c r="L122" s="199"/>
      <c r="M122" s="220"/>
      <c r="N122" s="221"/>
      <c r="O122" s="221"/>
      <c r="P122" s="220"/>
      <c r="AF122" s="199"/>
      <c r="AG122" s="199"/>
      <c r="AH122" s="199"/>
      <c r="AI122" s="279"/>
      <c r="AJ122" s="199"/>
      <c r="AK122" s="199"/>
      <c r="AL122" s="199"/>
      <c r="AM122" s="199"/>
      <c r="AN122" s="199"/>
      <c r="AO122" s="199"/>
      <c r="AP122" s="199"/>
      <c r="AQ122" s="199"/>
      <c r="AR122" s="199"/>
      <c r="AS122" s="199"/>
      <c r="AT122" s="199"/>
      <c r="AU122" s="199"/>
      <c r="AV122" s="199"/>
      <c r="AW122" s="199"/>
      <c r="AX122" s="199"/>
      <c r="AY122" s="199"/>
      <c r="AZ122" s="199"/>
      <c r="BA122" s="199"/>
      <c r="BB122" s="199"/>
      <c r="BF122" s="199"/>
      <c r="BG122" s="199"/>
      <c r="BI122" s="279"/>
      <c r="BJ122" s="279"/>
      <c r="BL122" s="199"/>
      <c r="BX122" s="172">
        <v>84</v>
      </c>
    </row>
    <row r="123" spans="1:76" s="171" customFormat="1" ht="23.25" customHeight="1">
      <c r="A123" s="199"/>
      <c r="F123" s="199"/>
      <c r="G123" s="198"/>
      <c r="H123" s="198"/>
      <c r="I123" s="198"/>
      <c r="J123" s="199"/>
      <c r="K123" s="199"/>
      <c r="L123" s="199"/>
      <c r="M123" s="220"/>
      <c r="N123" s="221"/>
      <c r="O123" s="221"/>
      <c r="P123" s="220"/>
      <c r="AF123" s="199"/>
      <c r="AG123" s="199"/>
      <c r="AH123" s="199"/>
      <c r="AI123" s="279"/>
      <c r="AJ123" s="199"/>
      <c r="AK123" s="199"/>
      <c r="AL123" s="199"/>
      <c r="AM123" s="199"/>
      <c r="AN123" s="199"/>
      <c r="AO123" s="199"/>
      <c r="AP123" s="199"/>
      <c r="AQ123" s="199"/>
      <c r="AR123" s="199"/>
      <c r="AS123" s="199"/>
      <c r="AT123" s="199"/>
      <c r="AU123" s="199"/>
      <c r="AV123" s="199"/>
      <c r="AW123" s="199"/>
      <c r="AX123" s="199"/>
      <c r="AY123" s="199"/>
      <c r="AZ123" s="199"/>
      <c r="BA123" s="199"/>
      <c r="BB123" s="199"/>
      <c r="BF123" s="199"/>
      <c r="BG123" s="199"/>
      <c r="BI123" s="279"/>
      <c r="BJ123" s="279"/>
      <c r="BL123" s="199"/>
      <c r="BX123" s="172">
        <v>85</v>
      </c>
    </row>
    <row r="124" spans="1:76" s="171" customFormat="1" ht="23.25" customHeight="1">
      <c r="A124" s="199"/>
      <c r="F124" s="199"/>
      <c r="G124" s="198"/>
      <c r="H124" s="198"/>
      <c r="I124" s="198"/>
      <c r="J124" s="199"/>
      <c r="K124" s="199"/>
      <c r="L124" s="199"/>
      <c r="M124" s="220"/>
      <c r="N124" s="221"/>
      <c r="O124" s="221"/>
      <c r="P124" s="220"/>
      <c r="AF124" s="199"/>
      <c r="AG124" s="199"/>
      <c r="AH124" s="199"/>
      <c r="AI124" s="279"/>
      <c r="AJ124" s="199"/>
      <c r="AK124" s="199"/>
      <c r="AL124" s="199"/>
      <c r="AM124" s="199"/>
      <c r="AN124" s="199"/>
      <c r="AO124" s="199"/>
      <c r="AP124" s="199"/>
      <c r="AQ124" s="199"/>
      <c r="AR124" s="199"/>
      <c r="AS124" s="199"/>
      <c r="AT124" s="199"/>
      <c r="AU124" s="199"/>
      <c r="AV124" s="199"/>
      <c r="AW124" s="199"/>
      <c r="AX124" s="199"/>
      <c r="AY124" s="199"/>
      <c r="AZ124" s="199"/>
      <c r="BA124" s="199"/>
      <c r="BB124" s="199"/>
      <c r="BF124" s="199"/>
      <c r="BG124" s="199"/>
      <c r="BI124" s="279"/>
      <c r="BJ124" s="279"/>
      <c r="BL124" s="199"/>
      <c r="BX124" s="172">
        <v>86</v>
      </c>
    </row>
    <row r="125" spans="1:76" s="171" customFormat="1" ht="23.25" customHeight="1">
      <c r="A125" s="199"/>
      <c r="F125" s="199"/>
      <c r="G125" s="198"/>
      <c r="H125" s="198"/>
      <c r="I125" s="198"/>
      <c r="J125" s="199"/>
      <c r="K125" s="199"/>
      <c r="L125" s="199"/>
      <c r="M125" s="220"/>
      <c r="N125" s="221"/>
      <c r="O125" s="221"/>
      <c r="P125" s="220"/>
      <c r="AF125" s="199"/>
      <c r="AG125" s="199"/>
      <c r="AH125" s="199"/>
      <c r="AI125" s="279"/>
      <c r="AJ125" s="199"/>
      <c r="AK125" s="199"/>
      <c r="AL125" s="199"/>
      <c r="AM125" s="199"/>
      <c r="AN125" s="199"/>
      <c r="AO125" s="199"/>
      <c r="AP125" s="199"/>
      <c r="AQ125" s="199"/>
      <c r="AR125" s="199"/>
      <c r="AS125" s="199"/>
      <c r="AT125" s="199"/>
      <c r="AU125" s="199"/>
      <c r="AV125" s="199"/>
      <c r="AW125" s="199"/>
      <c r="AX125" s="199"/>
      <c r="AY125" s="199"/>
      <c r="AZ125" s="199"/>
      <c r="BA125" s="199"/>
      <c r="BB125" s="199"/>
      <c r="BF125" s="199"/>
      <c r="BG125" s="199"/>
      <c r="BI125" s="279"/>
      <c r="BJ125" s="279"/>
      <c r="BL125" s="199"/>
      <c r="BX125" s="172">
        <v>87</v>
      </c>
    </row>
    <row r="126" spans="1:76" s="171" customFormat="1" ht="23.25" customHeight="1">
      <c r="A126" s="199"/>
      <c r="F126" s="199"/>
      <c r="G126" s="198"/>
      <c r="H126" s="198"/>
      <c r="I126" s="198"/>
      <c r="J126" s="199"/>
      <c r="K126" s="199"/>
      <c r="L126" s="199"/>
      <c r="M126" s="220"/>
      <c r="N126" s="221"/>
      <c r="O126" s="221"/>
      <c r="P126" s="220"/>
      <c r="AF126" s="199"/>
      <c r="AG126" s="199"/>
      <c r="AH126" s="199"/>
      <c r="AI126" s="279"/>
      <c r="AJ126" s="199"/>
      <c r="AK126" s="199"/>
      <c r="AL126" s="199"/>
      <c r="AM126" s="199"/>
      <c r="AN126" s="199"/>
      <c r="AO126" s="199"/>
      <c r="AP126" s="199"/>
      <c r="AQ126" s="199"/>
      <c r="AR126" s="199"/>
      <c r="AS126" s="199"/>
      <c r="AT126" s="199"/>
      <c r="AU126" s="199"/>
      <c r="AV126" s="199"/>
      <c r="AW126" s="199"/>
      <c r="AX126" s="199"/>
      <c r="AY126" s="199"/>
      <c r="AZ126" s="199"/>
      <c r="BA126" s="199"/>
      <c r="BB126" s="199"/>
      <c r="BF126" s="199"/>
      <c r="BG126" s="199"/>
      <c r="BI126" s="279"/>
      <c r="BJ126" s="279"/>
      <c r="BL126" s="199"/>
      <c r="BX126" s="172">
        <v>88</v>
      </c>
    </row>
    <row r="127" spans="1:76" s="171" customFormat="1" ht="23.25" customHeight="1">
      <c r="A127" s="199"/>
      <c r="F127" s="199"/>
      <c r="G127" s="198"/>
      <c r="H127" s="198"/>
      <c r="I127" s="198"/>
      <c r="J127" s="199"/>
      <c r="K127" s="199"/>
      <c r="L127" s="199"/>
      <c r="M127" s="220"/>
      <c r="N127" s="221"/>
      <c r="O127" s="221"/>
      <c r="P127" s="220"/>
      <c r="AF127" s="199"/>
      <c r="AG127" s="199"/>
      <c r="AH127" s="199"/>
      <c r="AI127" s="279"/>
      <c r="AJ127" s="199"/>
      <c r="AK127" s="199"/>
      <c r="AL127" s="199"/>
      <c r="AM127" s="199"/>
      <c r="AN127" s="199"/>
      <c r="AO127" s="199"/>
      <c r="AP127" s="199"/>
      <c r="AQ127" s="199"/>
      <c r="AR127" s="199"/>
      <c r="AS127" s="199"/>
      <c r="AT127" s="199"/>
      <c r="AU127" s="199"/>
      <c r="AV127" s="199"/>
      <c r="AW127" s="199"/>
      <c r="AX127" s="199"/>
      <c r="AY127" s="199"/>
      <c r="AZ127" s="199"/>
      <c r="BA127" s="199"/>
      <c r="BB127" s="199"/>
      <c r="BF127" s="199"/>
      <c r="BG127" s="199"/>
      <c r="BI127" s="279"/>
      <c r="BJ127" s="279"/>
      <c r="BL127" s="199"/>
      <c r="BX127" s="172">
        <v>89</v>
      </c>
    </row>
    <row r="128" spans="1:76" s="171" customFormat="1" ht="23.25" customHeight="1">
      <c r="A128" s="199"/>
      <c r="F128" s="199"/>
      <c r="G128" s="198"/>
      <c r="H128" s="198"/>
      <c r="I128" s="198"/>
      <c r="J128" s="199"/>
      <c r="K128" s="199"/>
      <c r="L128" s="199"/>
      <c r="M128" s="220"/>
      <c r="N128" s="221"/>
      <c r="O128" s="221"/>
      <c r="P128" s="220"/>
      <c r="AF128" s="199"/>
      <c r="AG128" s="199"/>
      <c r="AH128" s="199"/>
      <c r="AI128" s="279"/>
      <c r="AJ128" s="199"/>
      <c r="AK128" s="199"/>
      <c r="AL128" s="199"/>
      <c r="AM128" s="199"/>
      <c r="AN128" s="199"/>
      <c r="AO128" s="199"/>
      <c r="AP128" s="199"/>
      <c r="AQ128" s="199"/>
      <c r="AR128" s="199"/>
      <c r="AS128" s="199"/>
      <c r="AT128" s="199"/>
      <c r="AU128" s="199"/>
      <c r="AV128" s="199"/>
      <c r="AW128" s="199"/>
      <c r="AX128" s="199"/>
      <c r="AY128" s="199"/>
      <c r="AZ128" s="199"/>
      <c r="BA128" s="199"/>
      <c r="BB128" s="199"/>
      <c r="BF128" s="199"/>
      <c r="BG128" s="199"/>
      <c r="BI128" s="279"/>
      <c r="BJ128" s="279"/>
      <c r="BL128" s="199"/>
      <c r="BX128" s="172">
        <v>90</v>
      </c>
    </row>
    <row r="129" spans="1:76" s="171" customFormat="1" ht="23.25" customHeight="1">
      <c r="A129" s="199"/>
      <c r="F129" s="199"/>
      <c r="G129" s="198"/>
      <c r="H129" s="198"/>
      <c r="I129" s="198"/>
      <c r="J129" s="199"/>
      <c r="K129" s="199"/>
      <c r="L129" s="199"/>
      <c r="M129" s="220"/>
      <c r="N129" s="221"/>
      <c r="O129" s="221"/>
      <c r="P129" s="220"/>
      <c r="AF129" s="199"/>
      <c r="AG129" s="199"/>
      <c r="AH129" s="199"/>
      <c r="AI129" s="279"/>
      <c r="AJ129" s="199"/>
      <c r="AK129" s="199"/>
      <c r="AL129" s="199"/>
      <c r="AM129" s="199"/>
      <c r="AN129" s="199"/>
      <c r="AO129" s="199"/>
      <c r="AP129" s="199"/>
      <c r="AQ129" s="199"/>
      <c r="AR129" s="199"/>
      <c r="AS129" s="199"/>
      <c r="AT129" s="199"/>
      <c r="AU129" s="199"/>
      <c r="AV129" s="199"/>
      <c r="AW129" s="199"/>
      <c r="AX129" s="199"/>
      <c r="AY129" s="199"/>
      <c r="AZ129" s="199"/>
      <c r="BA129" s="199"/>
      <c r="BB129" s="199"/>
      <c r="BF129" s="199"/>
      <c r="BG129" s="199"/>
      <c r="BI129" s="279"/>
      <c r="BJ129" s="279"/>
      <c r="BL129" s="199"/>
      <c r="BX129" s="172">
        <v>91</v>
      </c>
    </row>
    <row r="130" spans="1:76" s="171" customFormat="1" ht="23.25" customHeight="1">
      <c r="A130" s="199"/>
      <c r="F130" s="199"/>
      <c r="G130" s="198"/>
      <c r="H130" s="198"/>
      <c r="I130" s="198"/>
      <c r="J130" s="199"/>
      <c r="K130" s="199"/>
      <c r="L130" s="199"/>
      <c r="M130" s="220"/>
      <c r="N130" s="221"/>
      <c r="O130" s="221"/>
      <c r="P130" s="220"/>
      <c r="AF130" s="199"/>
      <c r="AG130" s="199"/>
      <c r="AH130" s="199"/>
      <c r="AI130" s="279"/>
      <c r="AJ130" s="199"/>
      <c r="AK130" s="199"/>
      <c r="AL130" s="199"/>
      <c r="AM130" s="199"/>
      <c r="AN130" s="199"/>
      <c r="AO130" s="199"/>
      <c r="AP130" s="199"/>
      <c r="AQ130" s="199"/>
      <c r="AR130" s="199"/>
      <c r="AS130" s="199"/>
      <c r="AT130" s="199"/>
      <c r="AU130" s="199"/>
      <c r="AV130" s="199"/>
      <c r="AW130" s="199"/>
      <c r="AX130" s="199"/>
      <c r="AY130" s="199"/>
      <c r="AZ130" s="199"/>
      <c r="BA130" s="199"/>
      <c r="BB130" s="199"/>
      <c r="BF130" s="199"/>
      <c r="BG130" s="199"/>
      <c r="BI130" s="279"/>
      <c r="BJ130" s="279"/>
      <c r="BL130" s="199"/>
      <c r="BX130" s="172">
        <v>92</v>
      </c>
    </row>
    <row r="131" spans="1:76" s="171" customFormat="1" ht="23.25" customHeight="1">
      <c r="A131" s="199"/>
      <c r="F131" s="199"/>
      <c r="G131" s="198"/>
      <c r="H131" s="198"/>
      <c r="I131" s="198"/>
      <c r="J131" s="199"/>
      <c r="K131" s="199"/>
      <c r="L131" s="199"/>
      <c r="M131" s="220"/>
      <c r="N131" s="221"/>
      <c r="O131" s="221"/>
      <c r="P131" s="220"/>
      <c r="AF131" s="199"/>
      <c r="AG131" s="199"/>
      <c r="AH131" s="199"/>
      <c r="AI131" s="279"/>
      <c r="AJ131" s="199"/>
      <c r="AK131" s="199"/>
      <c r="AL131" s="199"/>
      <c r="AM131" s="199"/>
      <c r="AN131" s="199"/>
      <c r="AO131" s="199"/>
      <c r="AP131" s="199"/>
      <c r="AQ131" s="199"/>
      <c r="AR131" s="199"/>
      <c r="AS131" s="199"/>
      <c r="AT131" s="199"/>
      <c r="AU131" s="199"/>
      <c r="AV131" s="199"/>
      <c r="AW131" s="199"/>
      <c r="AX131" s="199"/>
      <c r="AY131" s="199"/>
      <c r="AZ131" s="199"/>
      <c r="BA131" s="199"/>
      <c r="BB131" s="199"/>
      <c r="BF131" s="199"/>
      <c r="BG131" s="199"/>
      <c r="BI131" s="279"/>
      <c r="BJ131" s="279"/>
      <c r="BL131" s="199"/>
      <c r="BX131" s="172">
        <v>93</v>
      </c>
    </row>
    <row r="132" spans="1:76" s="171" customFormat="1" ht="23.25" customHeight="1">
      <c r="A132" s="199"/>
      <c r="F132" s="199"/>
      <c r="G132" s="198"/>
      <c r="H132" s="198"/>
      <c r="I132" s="198"/>
      <c r="J132" s="199"/>
      <c r="K132" s="199"/>
      <c r="L132" s="199"/>
      <c r="M132" s="220"/>
      <c r="N132" s="221"/>
      <c r="O132" s="221"/>
      <c r="P132" s="220"/>
      <c r="AF132" s="199"/>
      <c r="AG132" s="199"/>
      <c r="AH132" s="199"/>
      <c r="AI132" s="279"/>
      <c r="AJ132" s="199"/>
      <c r="AK132" s="199"/>
      <c r="AL132" s="199"/>
      <c r="AM132" s="199"/>
      <c r="AN132" s="199"/>
      <c r="AO132" s="199"/>
      <c r="AP132" s="199"/>
      <c r="AQ132" s="199"/>
      <c r="AR132" s="199"/>
      <c r="AS132" s="199"/>
      <c r="AT132" s="199"/>
      <c r="AU132" s="199"/>
      <c r="AV132" s="199"/>
      <c r="AW132" s="199"/>
      <c r="AX132" s="199"/>
      <c r="AY132" s="199"/>
      <c r="AZ132" s="199"/>
      <c r="BA132" s="199"/>
      <c r="BB132" s="199"/>
      <c r="BF132" s="199"/>
      <c r="BG132" s="199"/>
      <c r="BI132" s="279"/>
      <c r="BJ132" s="279"/>
      <c r="BL132" s="199"/>
      <c r="BX132" s="172">
        <v>94</v>
      </c>
    </row>
    <row r="133" spans="1:76" s="171" customFormat="1" ht="23.25" customHeight="1">
      <c r="A133" s="199"/>
      <c r="F133" s="199"/>
      <c r="G133" s="198"/>
      <c r="H133" s="198"/>
      <c r="I133" s="198"/>
      <c r="J133" s="199"/>
      <c r="K133" s="199"/>
      <c r="L133" s="199"/>
      <c r="M133" s="220"/>
      <c r="N133" s="221"/>
      <c r="O133" s="221"/>
      <c r="P133" s="220"/>
      <c r="AF133" s="199"/>
      <c r="AG133" s="199"/>
      <c r="AH133" s="199"/>
      <c r="AI133" s="279"/>
      <c r="AJ133" s="199"/>
      <c r="AK133" s="199"/>
      <c r="AL133" s="199"/>
      <c r="AM133" s="199"/>
      <c r="AN133" s="199"/>
      <c r="AO133" s="199"/>
      <c r="AP133" s="199"/>
      <c r="AQ133" s="199"/>
      <c r="AR133" s="199"/>
      <c r="AS133" s="199"/>
      <c r="AT133" s="199"/>
      <c r="AU133" s="199"/>
      <c r="AV133" s="199"/>
      <c r="AW133" s="199"/>
      <c r="AX133" s="199"/>
      <c r="AY133" s="199"/>
      <c r="AZ133" s="199"/>
      <c r="BA133" s="199"/>
      <c r="BB133" s="199"/>
      <c r="BF133" s="199"/>
      <c r="BG133" s="199"/>
      <c r="BI133" s="279"/>
      <c r="BJ133" s="279"/>
      <c r="BL133" s="199"/>
      <c r="BX133" s="172">
        <v>95</v>
      </c>
    </row>
    <row r="134" spans="1:76" s="171" customFormat="1" ht="23.25" customHeight="1">
      <c r="A134" s="199"/>
      <c r="F134" s="199"/>
      <c r="G134" s="198"/>
      <c r="H134" s="198"/>
      <c r="I134" s="198"/>
      <c r="J134" s="199"/>
      <c r="K134" s="199"/>
      <c r="L134" s="199"/>
      <c r="M134" s="220"/>
      <c r="N134" s="221"/>
      <c r="O134" s="221"/>
      <c r="P134" s="220"/>
      <c r="AF134" s="199"/>
      <c r="AG134" s="199"/>
      <c r="AH134" s="199"/>
      <c r="AI134" s="279"/>
      <c r="AJ134" s="199"/>
      <c r="AK134" s="199"/>
      <c r="AL134" s="199"/>
      <c r="AM134" s="199"/>
      <c r="AN134" s="199"/>
      <c r="AO134" s="199"/>
      <c r="AP134" s="199"/>
      <c r="AQ134" s="199"/>
      <c r="AR134" s="199"/>
      <c r="AS134" s="199"/>
      <c r="AT134" s="199"/>
      <c r="AU134" s="199"/>
      <c r="AV134" s="199"/>
      <c r="AW134" s="199"/>
      <c r="AX134" s="199"/>
      <c r="AY134" s="199"/>
      <c r="AZ134" s="199"/>
      <c r="BA134" s="199"/>
      <c r="BB134" s="199"/>
      <c r="BF134" s="199"/>
      <c r="BG134" s="199"/>
      <c r="BI134" s="279"/>
      <c r="BJ134" s="279"/>
      <c r="BL134" s="199"/>
      <c r="BX134" s="172">
        <v>96</v>
      </c>
    </row>
    <row r="135" spans="1:76" s="171" customFormat="1" ht="23.25" customHeight="1">
      <c r="A135" s="199"/>
      <c r="F135" s="199"/>
      <c r="G135" s="198"/>
      <c r="H135" s="198"/>
      <c r="I135" s="198"/>
      <c r="J135" s="199"/>
      <c r="K135" s="199"/>
      <c r="L135" s="199"/>
      <c r="M135" s="220"/>
      <c r="N135" s="221"/>
      <c r="O135" s="221"/>
      <c r="P135" s="220"/>
      <c r="AF135" s="199"/>
      <c r="AG135" s="199"/>
      <c r="AH135" s="199"/>
      <c r="AI135" s="279"/>
      <c r="AJ135" s="199"/>
      <c r="AK135" s="199"/>
      <c r="AL135" s="199"/>
      <c r="AM135" s="199"/>
      <c r="AN135" s="199"/>
      <c r="AO135" s="199"/>
      <c r="AP135" s="199"/>
      <c r="AQ135" s="199"/>
      <c r="AR135" s="199"/>
      <c r="AS135" s="199"/>
      <c r="AT135" s="199"/>
      <c r="AU135" s="199"/>
      <c r="AV135" s="199"/>
      <c r="AW135" s="199"/>
      <c r="AX135" s="199"/>
      <c r="AY135" s="199"/>
      <c r="AZ135" s="199"/>
      <c r="BA135" s="199"/>
      <c r="BB135" s="199"/>
      <c r="BF135" s="199"/>
      <c r="BG135" s="199"/>
      <c r="BI135" s="279"/>
      <c r="BJ135" s="279"/>
      <c r="BL135" s="199"/>
      <c r="BX135" s="172">
        <v>97</v>
      </c>
    </row>
    <row r="136" spans="1:76" s="171" customFormat="1" ht="23.25" customHeight="1">
      <c r="A136" s="199"/>
      <c r="F136" s="199"/>
      <c r="G136" s="198"/>
      <c r="H136" s="198"/>
      <c r="I136" s="198"/>
      <c r="J136" s="199"/>
      <c r="K136" s="199"/>
      <c r="L136" s="199"/>
      <c r="M136" s="220"/>
      <c r="N136" s="221"/>
      <c r="O136" s="221"/>
      <c r="P136" s="220"/>
      <c r="AF136" s="199"/>
      <c r="AG136" s="199"/>
      <c r="AH136" s="199"/>
      <c r="AI136" s="279"/>
      <c r="AJ136" s="199"/>
      <c r="AK136" s="199"/>
      <c r="AL136" s="199"/>
      <c r="AM136" s="199"/>
      <c r="AN136" s="199"/>
      <c r="AO136" s="199"/>
      <c r="AP136" s="199"/>
      <c r="AQ136" s="199"/>
      <c r="AR136" s="199"/>
      <c r="AS136" s="199"/>
      <c r="AT136" s="199"/>
      <c r="AU136" s="199"/>
      <c r="AV136" s="199"/>
      <c r="AW136" s="199"/>
      <c r="AX136" s="199"/>
      <c r="AY136" s="199"/>
      <c r="AZ136" s="199"/>
      <c r="BA136" s="199"/>
      <c r="BB136" s="199"/>
      <c r="BF136" s="199"/>
      <c r="BG136" s="199"/>
      <c r="BI136" s="279"/>
      <c r="BJ136" s="279"/>
      <c r="BL136" s="199"/>
      <c r="BX136" s="172">
        <v>98</v>
      </c>
    </row>
    <row r="137" spans="1:76" s="171" customFormat="1" ht="23.25" customHeight="1">
      <c r="A137" s="199"/>
      <c r="F137" s="199"/>
      <c r="G137" s="198"/>
      <c r="H137" s="198"/>
      <c r="I137" s="198"/>
      <c r="J137" s="199"/>
      <c r="K137" s="199"/>
      <c r="L137" s="199"/>
      <c r="M137" s="220"/>
      <c r="N137" s="221"/>
      <c r="O137" s="221"/>
      <c r="P137" s="220"/>
      <c r="AF137" s="199"/>
      <c r="AG137" s="199"/>
      <c r="AH137" s="199"/>
      <c r="AI137" s="279"/>
      <c r="AJ137" s="199"/>
      <c r="AK137" s="199"/>
      <c r="AL137" s="199"/>
      <c r="AM137" s="199"/>
      <c r="AN137" s="199"/>
      <c r="AO137" s="199"/>
      <c r="AP137" s="199"/>
      <c r="AQ137" s="199"/>
      <c r="AR137" s="199"/>
      <c r="AS137" s="199"/>
      <c r="AT137" s="199"/>
      <c r="AU137" s="199"/>
      <c r="AV137" s="199"/>
      <c r="AW137" s="199"/>
      <c r="AX137" s="199"/>
      <c r="AY137" s="199"/>
      <c r="AZ137" s="199"/>
      <c r="BA137" s="199"/>
      <c r="BB137" s="199"/>
      <c r="BF137" s="199"/>
      <c r="BG137" s="199"/>
      <c r="BI137" s="279"/>
      <c r="BJ137" s="279"/>
      <c r="BL137" s="199"/>
      <c r="BX137" s="172">
        <v>99</v>
      </c>
    </row>
    <row r="138" spans="1:76" s="171" customFormat="1" ht="23.25" customHeight="1">
      <c r="A138" s="199"/>
      <c r="F138" s="199"/>
      <c r="G138" s="198"/>
      <c r="H138" s="198"/>
      <c r="I138" s="198"/>
      <c r="J138" s="199"/>
      <c r="K138" s="199"/>
      <c r="L138" s="199"/>
      <c r="M138" s="220"/>
      <c r="N138" s="221"/>
      <c r="O138" s="221"/>
      <c r="P138" s="220"/>
      <c r="AF138" s="199"/>
      <c r="AG138" s="199"/>
      <c r="AH138" s="199"/>
      <c r="AI138" s="279"/>
      <c r="AJ138" s="199"/>
      <c r="AK138" s="199"/>
      <c r="AL138" s="199"/>
      <c r="AM138" s="199"/>
      <c r="AN138" s="199"/>
      <c r="AO138" s="199"/>
      <c r="AP138" s="199"/>
      <c r="AQ138" s="199"/>
      <c r="AR138" s="199"/>
      <c r="AS138" s="199"/>
      <c r="AT138" s="199"/>
      <c r="AU138" s="199"/>
      <c r="AV138" s="199"/>
      <c r="AW138" s="199"/>
      <c r="AX138" s="199"/>
      <c r="AY138" s="199"/>
      <c r="AZ138" s="199"/>
      <c r="BA138" s="199"/>
      <c r="BB138" s="199"/>
      <c r="BF138" s="199"/>
      <c r="BG138" s="199"/>
      <c r="BI138" s="279"/>
      <c r="BJ138" s="279"/>
      <c r="BL138" s="199"/>
      <c r="BX138" s="172">
        <v>100</v>
      </c>
    </row>
    <row r="139" spans="1:76" s="171" customFormat="1" ht="23.25" customHeight="1">
      <c r="A139" s="199"/>
      <c r="F139" s="199"/>
      <c r="G139" s="198"/>
      <c r="H139" s="198"/>
      <c r="I139" s="198"/>
      <c r="J139" s="199"/>
      <c r="K139" s="199"/>
      <c r="L139" s="199"/>
      <c r="M139" s="220"/>
      <c r="N139" s="221"/>
      <c r="O139" s="221"/>
      <c r="P139" s="220"/>
      <c r="AF139" s="199"/>
      <c r="AG139" s="199"/>
      <c r="AH139" s="199"/>
      <c r="AI139" s="279"/>
      <c r="AJ139" s="199"/>
      <c r="AK139" s="199"/>
      <c r="AL139" s="199"/>
      <c r="AM139" s="199"/>
      <c r="AN139" s="199"/>
      <c r="AO139" s="199"/>
      <c r="AP139" s="199"/>
      <c r="AQ139" s="199"/>
      <c r="AR139" s="199"/>
      <c r="AS139" s="199"/>
      <c r="AT139" s="199"/>
      <c r="AU139" s="199"/>
      <c r="AV139" s="199"/>
      <c r="AW139" s="199"/>
      <c r="AX139" s="199"/>
      <c r="AY139" s="199"/>
      <c r="AZ139" s="199"/>
      <c r="BA139" s="199"/>
      <c r="BB139" s="199"/>
      <c r="BF139" s="199"/>
      <c r="BG139" s="199"/>
      <c r="BI139" s="279"/>
      <c r="BJ139" s="279"/>
      <c r="BL139" s="199"/>
      <c r="BX139" s="172">
        <v>101</v>
      </c>
    </row>
    <row r="140" spans="1:76" s="171" customFormat="1" ht="23.25" customHeight="1">
      <c r="A140" s="199"/>
      <c r="F140" s="199"/>
      <c r="G140" s="198"/>
      <c r="H140" s="198"/>
      <c r="I140" s="198"/>
      <c r="J140" s="199"/>
      <c r="K140" s="199"/>
      <c r="L140" s="199"/>
      <c r="M140" s="220"/>
      <c r="N140" s="221"/>
      <c r="O140" s="221"/>
      <c r="P140" s="220"/>
      <c r="AF140" s="199"/>
      <c r="AG140" s="199"/>
      <c r="AH140" s="199"/>
      <c r="AI140" s="279"/>
      <c r="AJ140" s="199"/>
      <c r="AK140" s="199"/>
      <c r="AL140" s="199"/>
      <c r="AM140" s="199"/>
      <c r="AN140" s="199"/>
      <c r="AO140" s="199"/>
      <c r="AP140" s="199"/>
      <c r="AQ140" s="199"/>
      <c r="AR140" s="199"/>
      <c r="AS140" s="199"/>
      <c r="AT140" s="199"/>
      <c r="AU140" s="199"/>
      <c r="AV140" s="199"/>
      <c r="AW140" s="199"/>
      <c r="AX140" s="199"/>
      <c r="AY140" s="199"/>
      <c r="AZ140" s="199"/>
      <c r="BA140" s="199"/>
      <c r="BB140" s="199"/>
      <c r="BF140" s="199"/>
      <c r="BG140" s="199"/>
      <c r="BI140" s="279"/>
      <c r="BJ140" s="279"/>
      <c r="BL140" s="199"/>
      <c r="BX140" s="172">
        <v>102</v>
      </c>
    </row>
    <row r="141" spans="1:76" s="171" customFormat="1" ht="23.25" customHeight="1">
      <c r="A141" s="199"/>
      <c r="F141" s="199"/>
      <c r="G141" s="198"/>
      <c r="H141" s="198"/>
      <c r="I141" s="198"/>
      <c r="J141" s="199"/>
      <c r="K141" s="199"/>
      <c r="L141" s="199"/>
      <c r="M141" s="220"/>
      <c r="N141" s="221"/>
      <c r="O141" s="221"/>
      <c r="P141" s="220"/>
      <c r="AF141" s="199"/>
      <c r="AG141" s="199"/>
      <c r="AH141" s="199"/>
      <c r="AI141" s="279"/>
      <c r="AJ141" s="199"/>
      <c r="AK141" s="199"/>
      <c r="AL141" s="199"/>
      <c r="AM141" s="199"/>
      <c r="AN141" s="199"/>
      <c r="AO141" s="199"/>
      <c r="AP141" s="199"/>
      <c r="AQ141" s="199"/>
      <c r="AR141" s="199"/>
      <c r="AS141" s="199"/>
      <c r="AT141" s="199"/>
      <c r="AU141" s="199"/>
      <c r="AV141" s="199"/>
      <c r="AW141" s="199"/>
      <c r="AX141" s="199"/>
      <c r="AY141" s="199"/>
      <c r="AZ141" s="199"/>
      <c r="BA141" s="199"/>
      <c r="BB141" s="199"/>
      <c r="BF141" s="199"/>
      <c r="BG141" s="199"/>
      <c r="BI141" s="279"/>
      <c r="BJ141" s="279"/>
      <c r="BL141" s="199"/>
      <c r="BX141" s="172">
        <v>103</v>
      </c>
    </row>
    <row r="142" spans="1:76" s="171" customFormat="1" ht="23.25" customHeight="1">
      <c r="A142" s="199"/>
      <c r="F142" s="199"/>
      <c r="G142" s="198"/>
      <c r="H142" s="198"/>
      <c r="I142" s="198"/>
      <c r="J142" s="199"/>
      <c r="K142" s="199"/>
      <c r="L142" s="199"/>
      <c r="M142" s="220"/>
      <c r="N142" s="221"/>
      <c r="O142" s="221"/>
      <c r="P142" s="220"/>
      <c r="AF142" s="199"/>
      <c r="AG142" s="199"/>
      <c r="AH142" s="199"/>
      <c r="AI142" s="279"/>
      <c r="AJ142" s="199"/>
      <c r="AK142" s="199"/>
      <c r="AL142" s="199"/>
      <c r="AM142" s="199"/>
      <c r="AN142" s="199"/>
      <c r="AO142" s="199"/>
      <c r="AP142" s="199"/>
      <c r="AQ142" s="199"/>
      <c r="AR142" s="199"/>
      <c r="AS142" s="199"/>
      <c r="AT142" s="199"/>
      <c r="AU142" s="199"/>
      <c r="AV142" s="199"/>
      <c r="AW142" s="199"/>
      <c r="AX142" s="199"/>
      <c r="AY142" s="199"/>
      <c r="AZ142" s="199"/>
      <c r="BA142" s="199"/>
      <c r="BB142" s="199"/>
      <c r="BF142" s="199"/>
      <c r="BG142" s="199"/>
      <c r="BI142" s="279"/>
      <c r="BJ142" s="279"/>
      <c r="BL142" s="199"/>
      <c r="BX142" s="172">
        <v>104</v>
      </c>
    </row>
    <row r="143" spans="1:76" s="171" customFormat="1" ht="23.25" customHeight="1">
      <c r="A143" s="199"/>
      <c r="F143" s="199"/>
      <c r="G143" s="198"/>
      <c r="H143" s="198"/>
      <c r="I143" s="198"/>
      <c r="J143" s="199"/>
      <c r="K143" s="199"/>
      <c r="L143" s="199"/>
      <c r="M143" s="220"/>
      <c r="N143" s="221"/>
      <c r="O143" s="221"/>
      <c r="P143" s="220"/>
      <c r="AF143" s="199"/>
      <c r="AG143" s="199"/>
      <c r="AH143" s="199"/>
      <c r="AI143" s="279"/>
      <c r="AJ143" s="199"/>
      <c r="AK143" s="199"/>
      <c r="AL143" s="199"/>
      <c r="AM143" s="199"/>
      <c r="AN143" s="199"/>
      <c r="AO143" s="199"/>
      <c r="AP143" s="199"/>
      <c r="AQ143" s="199"/>
      <c r="AR143" s="199"/>
      <c r="AS143" s="199"/>
      <c r="AT143" s="199"/>
      <c r="AU143" s="199"/>
      <c r="AV143" s="199"/>
      <c r="AW143" s="199"/>
      <c r="AX143" s="199"/>
      <c r="AY143" s="199"/>
      <c r="AZ143" s="199"/>
      <c r="BA143" s="199"/>
      <c r="BB143" s="199"/>
      <c r="BF143" s="199"/>
      <c r="BG143" s="199"/>
      <c r="BI143" s="279"/>
      <c r="BJ143" s="279"/>
      <c r="BL143" s="199"/>
      <c r="BX143" s="172">
        <v>105</v>
      </c>
    </row>
    <row r="144" spans="1:76" s="171" customFormat="1" ht="23.25" customHeight="1">
      <c r="A144" s="199"/>
      <c r="F144" s="199"/>
      <c r="G144" s="198"/>
      <c r="H144" s="198"/>
      <c r="I144" s="198"/>
      <c r="J144" s="199"/>
      <c r="K144" s="199"/>
      <c r="L144" s="199"/>
      <c r="M144" s="220"/>
      <c r="N144" s="221"/>
      <c r="O144" s="221"/>
      <c r="P144" s="220"/>
      <c r="AF144" s="199"/>
      <c r="AG144" s="199"/>
      <c r="AH144" s="199"/>
      <c r="AI144" s="279"/>
      <c r="AJ144" s="199"/>
      <c r="AK144" s="199"/>
      <c r="AL144" s="199"/>
      <c r="AM144" s="199"/>
      <c r="AN144" s="199"/>
      <c r="AO144" s="199"/>
      <c r="AP144" s="199"/>
      <c r="AQ144" s="199"/>
      <c r="AR144" s="199"/>
      <c r="AS144" s="199"/>
      <c r="AT144" s="199"/>
      <c r="AU144" s="199"/>
      <c r="AV144" s="199"/>
      <c r="AW144" s="199"/>
      <c r="AX144" s="199"/>
      <c r="AY144" s="199"/>
      <c r="AZ144" s="199"/>
      <c r="BA144" s="199"/>
      <c r="BB144" s="199"/>
      <c r="BF144" s="199"/>
      <c r="BG144" s="199"/>
      <c r="BI144" s="279"/>
      <c r="BJ144" s="279"/>
      <c r="BL144" s="199"/>
      <c r="BX144" s="172">
        <v>106</v>
      </c>
    </row>
    <row r="145" spans="1:76" s="171" customFormat="1" ht="23.25" customHeight="1">
      <c r="A145" s="199"/>
      <c r="F145" s="199"/>
      <c r="G145" s="198"/>
      <c r="H145" s="198"/>
      <c r="I145" s="198"/>
      <c r="J145" s="199"/>
      <c r="K145" s="199"/>
      <c r="L145" s="199"/>
      <c r="M145" s="220"/>
      <c r="N145" s="221"/>
      <c r="O145" s="221"/>
      <c r="P145" s="220"/>
      <c r="AF145" s="199"/>
      <c r="AG145" s="199"/>
      <c r="AH145" s="199"/>
      <c r="AI145" s="279"/>
      <c r="AJ145" s="199"/>
      <c r="AK145" s="199"/>
      <c r="AL145" s="199"/>
      <c r="AM145" s="199"/>
      <c r="AN145" s="199"/>
      <c r="AO145" s="199"/>
      <c r="AP145" s="199"/>
      <c r="AQ145" s="199"/>
      <c r="AR145" s="199"/>
      <c r="AS145" s="199"/>
      <c r="AT145" s="199"/>
      <c r="AU145" s="199"/>
      <c r="AV145" s="199"/>
      <c r="AW145" s="199"/>
      <c r="AX145" s="199"/>
      <c r="AY145" s="199"/>
      <c r="AZ145" s="199"/>
      <c r="BA145" s="199"/>
      <c r="BB145" s="199"/>
      <c r="BF145" s="199"/>
      <c r="BG145" s="199"/>
      <c r="BI145" s="279"/>
      <c r="BJ145" s="279"/>
      <c r="BL145" s="199"/>
      <c r="BX145" s="172">
        <v>107</v>
      </c>
    </row>
    <row r="146" spans="1:76" s="171" customFormat="1" ht="23.25" customHeight="1">
      <c r="A146" s="199"/>
      <c r="F146" s="199"/>
      <c r="G146" s="198"/>
      <c r="H146" s="198"/>
      <c r="I146" s="198"/>
      <c r="J146" s="199"/>
      <c r="K146" s="199"/>
      <c r="L146" s="199"/>
      <c r="M146" s="220"/>
      <c r="N146" s="221"/>
      <c r="O146" s="221"/>
      <c r="P146" s="220"/>
      <c r="AF146" s="199"/>
      <c r="AG146" s="199"/>
      <c r="AH146" s="199"/>
      <c r="AI146" s="279"/>
      <c r="AJ146" s="199"/>
      <c r="AK146" s="199"/>
      <c r="AL146" s="199"/>
      <c r="AM146" s="199"/>
      <c r="AN146" s="199"/>
      <c r="AO146" s="199"/>
      <c r="AP146" s="199"/>
      <c r="AQ146" s="199"/>
      <c r="AR146" s="199"/>
      <c r="AS146" s="199"/>
      <c r="AT146" s="199"/>
      <c r="AU146" s="199"/>
      <c r="AV146" s="199"/>
      <c r="AW146" s="199"/>
      <c r="AX146" s="199"/>
      <c r="AY146" s="199"/>
      <c r="AZ146" s="199"/>
      <c r="BA146" s="199"/>
      <c r="BB146" s="199"/>
      <c r="BF146" s="199"/>
      <c r="BG146" s="199"/>
      <c r="BI146" s="279"/>
      <c r="BJ146" s="279"/>
      <c r="BL146" s="199"/>
      <c r="BX146" s="172">
        <v>108</v>
      </c>
    </row>
    <row r="147" spans="1:76" s="171" customFormat="1" ht="23.25" customHeight="1">
      <c r="A147" s="199"/>
      <c r="F147" s="199"/>
      <c r="G147" s="198"/>
      <c r="H147" s="198"/>
      <c r="I147" s="198"/>
      <c r="J147" s="199"/>
      <c r="K147" s="199"/>
      <c r="L147" s="199"/>
      <c r="M147" s="220"/>
      <c r="N147" s="221"/>
      <c r="O147" s="221"/>
      <c r="P147" s="220"/>
      <c r="AF147" s="199"/>
      <c r="AG147" s="199"/>
      <c r="AH147" s="199"/>
      <c r="AI147" s="279"/>
      <c r="AJ147" s="199"/>
      <c r="AK147" s="199"/>
      <c r="AL147" s="199"/>
      <c r="AM147" s="199"/>
      <c r="AN147" s="199"/>
      <c r="AO147" s="199"/>
      <c r="AP147" s="199"/>
      <c r="AQ147" s="199"/>
      <c r="AR147" s="199"/>
      <c r="AS147" s="199"/>
      <c r="AT147" s="199"/>
      <c r="AU147" s="199"/>
      <c r="AV147" s="199"/>
      <c r="AW147" s="199"/>
      <c r="AX147" s="199"/>
      <c r="AY147" s="199"/>
      <c r="AZ147" s="199"/>
      <c r="BA147" s="199"/>
      <c r="BB147" s="199"/>
      <c r="BF147" s="199"/>
      <c r="BG147" s="199"/>
      <c r="BI147" s="279"/>
      <c r="BJ147" s="279"/>
      <c r="BL147" s="199"/>
      <c r="BX147" s="172">
        <v>109</v>
      </c>
    </row>
    <row r="148" spans="1:76" s="171" customFormat="1" ht="23.25" customHeight="1">
      <c r="A148" s="199"/>
      <c r="F148" s="199"/>
      <c r="G148" s="198"/>
      <c r="H148" s="198"/>
      <c r="I148" s="198"/>
      <c r="J148" s="199"/>
      <c r="K148" s="199"/>
      <c r="L148" s="199"/>
      <c r="M148" s="220"/>
      <c r="N148" s="221"/>
      <c r="O148" s="221"/>
      <c r="P148" s="220"/>
      <c r="AF148" s="199"/>
      <c r="AG148" s="199"/>
      <c r="AH148" s="199"/>
      <c r="AI148" s="279"/>
      <c r="AJ148" s="199"/>
      <c r="AK148" s="199"/>
      <c r="AL148" s="199"/>
      <c r="AM148" s="199"/>
      <c r="AN148" s="199"/>
      <c r="AO148" s="199"/>
      <c r="AP148" s="199"/>
      <c r="AQ148" s="199"/>
      <c r="AR148" s="199"/>
      <c r="AS148" s="199"/>
      <c r="AT148" s="199"/>
      <c r="AU148" s="199"/>
      <c r="AV148" s="199"/>
      <c r="AW148" s="199"/>
      <c r="AX148" s="199"/>
      <c r="AY148" s="199"/>
      <c r="AZ148" s="199"/>
      <c r="BA148" s="199"/>
      <c r="BB148" s="199"/>
      <c r="BF148" s="199"/>
      <c r="BG148" s="199"/>
      <c r="BI148" s="279"/>
      <c r="BJ148" s="279"/>
      <c r="BL148" s="199"/>
      <c r="BX148" s="172">
        <v>110</v>
      </c>
    </row>
    <row r="149" spans="1:76" s="171" customFormat="1" ht="23.25" customHeight="1">
      <c r="A149" s="199"/>
      <c r="F149" s="199"/>
      <c r="G149" s="198"/>
      <c r="H149" s="198"/>
      <c r="I149" s="198"/>
      <c r="J149" s="199"/>
      <c r="K149" s="199"/>
      <c r="L149" s="199"/>
      <c r="M149" s="220"/>
      <c r="N149" s="221"/>
      <c r="O149" s="221"/>
      <c r="P149" s="220"/>
      <c r="AF149" s="199"/>
      <c r="AG149" s="199"/>
      <c r="AH149" s="199"/>
      <c r="AI149" s="279"/>
      <c r="AJ149" s="199"/>
      <c r="AK149" s="199"/>
      <c r="AL149" s="199"/>
      <c r="AM149" s="199"/>
      <c r="AN149" s="199"/>
      <c r="AO149" s="199"/>
      <c r="AP149" s="199"/>
      <c r="AQ149" s="199"/>
      <c r="AR149" s="199"/>
      <c r="AS149" s="199"/>
      <c r="AT149" s="199"/>
      <c r="AU149" s="199"/>
      <c r="AV149" s="199"/>
      <c r="AW149" s="199"/>
      <c r="AX149" s="199"/>
      <c r="AY149" s="199"/>
      <c r="AZ149" s="199"/>
      <c r="BA149" s="199"/>
      <c r="BB149" s="199"/>
      <c r="BF149" s="199"/>
      <c r="BG149" s="199"/>
      <c r="BI149" s="279"/>
      <c r="BJ149" s="279"/>
      <c r="BL149" s="199"/>
      <c r="BX149" s="172">
        <v>111</v>
      </c>
    </row>
    <row r="150" spans="1:76" s="171" customFormat="1" ht="23.25" customHeight="1">
      <c r="A150" s="199"/>
      <c r="F150" s="199"/>
      <c r="G150" s="198"/>
      <c r="H150" s="198"/>
      <c r="I150" s="198"/>
      <c r="J150" s="199"/>
      <c r="K150" s="199"/>
      <c r="L150" s="199"/>
      <c r="M150" s="220"/>
      <c r="N150" s="221"/>
      <c r="O150" s="221"/>
      <c r="P150" s="220"/>
      <c r="AF150" s="199"/>
      <c r="AG150" s="199"/>
      <c r="AH150" s="199"/>
      <c r="AI150" s="279"/>
      <c r="AJ150" s="199"/>
      <c r="AK150" s="199"/>
      <c r="AL150" s="199"/>
      <c r="AM150" s="199"/>
      <c r="AN150" s="199"/>
      <c r="AO150" s="199"/>
      <c r="AP150" s="199"/>
      <c r="AQ150" s="199"/>
      <c r="AR150" s="199"/>
      <c r="AS150" s="199"/>
      <c r="AT150" s="199"/>
      <c r="AU150" s="199"/>
      <c r="AV150" s="199"/>
      <c r="AW150" s="199"/>
      <c r="AX150" s="199"/>
      <c r="AY150" s="199"/>
      <c r="AZ150" s="199"/>
      <c r="BA150" s="199"/>
      <c r="BB150" s="199"/>
      <c r="BF150" s="199"/>
      <c r="BG150" s="199"/>
      <c r="BI150" s="279"/>
      <c r="BJ150" s="279"/>
      <c r="BL150" s="199"/>
      <c r="BX150" s="172">
        <v>112</v>
      </c>
    </row>
    <row r="151" spans="1:76" s="171" customFormat="1" ht="23.25" customHeight="1">
      <c r="A151" s="199"/>
      <c r="F151" s="199"/>
      <c r="G151" s="198"/>
      <c r="H151" s="198"/>
      <c r="I151" s="198"/>
      <c r="J151" s="199"/>
      <c r="K151" s="199"/>
      <c r="L151" s="199"/>
      <c r="M151" s="220"/>
      <c r="N151" s="221"/>
      <c r="O151" s="221"/>
      <c r="P151" s="220"/>
      <c r="AF151" s="199"/>
      <c r="AG151" s="199"/>
      <c r="AH151" s="199"/>
      <c r="AI151" s="279"/>
      <c r="AJ151" s="199"/>
      <c r="AK151" s="199"/>
      <c r="AL151" s="199"/>
      <c r="AM151" s="199"/>
      <c r="AN151" s="199"/>
      <c r="AO151" s="199"/>
      <c r="AP151" s="199"/>
      <c r="AQ151" s="199"/>
      <c r="AR151" s="199"/>
      <c r="AS151" s="199"/>
      <c r="AT151" s="199"/>
      <c r="AU151" s="199"/>
      <c r="AV151" s="199"/>
      <c r="AW151" s="199"/>
      <c r="AX151" s="199"/>
      <c r="AY151" s="199"/>
      <c r="AZ151" s="199"/>
      <c r="BA151" s="199"/>
      <c r="BB151" s="199"/>
      <c r="BF151" s="199"/>
      <c r="BG151" s="199"/>
      <c r="BI151" s="279"/>
      <c r="BJ151" s="279"/>
      <c r="BL151" s="199"/>
      <c r="BX151" s="172">
        <v>113</v>
      </c>
    </row>
    <row r="152" spans="1:76" s="171" customFormat="1" ht="23.25" customHeight="1">
      <c r="A152" s="199"/>
      <c r="F152" s="199"/>
      <c r="G152" s="198"/>
      <c r="H152" s="198"/>
      <c r="I152" s="198"/>
      <c r="J152" s="199"/>
      <c r="K152" s="199"/>
      <c r="L152" s="199"/>
      <c r="M152" s="220"/>
      <c r="N152" s="221"/>
      <c r="O152" s="221"/>
      <c r="P152" s="220"/>
      <c r="AF152" s="199"/>
      <c r="AG152" s="199"/>
      <c r="AH152" s="199"/>
      <c r="AI152" s="279"/>
      <c r="AJ152" s="199"/>
      <c r="AK152" s="199"/>
      <c r="AL152" s="199"/>
      <c r="AM152" s="199"/>
      <c r="AN152" s="199"/>
      <c r="AO152" s="199"/>
      <c r="AP152" s="199"/>
      <c r="AQ152" s="199"/>
      <c r="AR152" s="199"/>
      <c r="AS152" s="199"/>
      <c r="AT152" s="199"/>
      <c r="AU152" s="199"/>
      <c r="AV152" s="199"/>
      <c r="AW152" s="199"/>
      <c r="AX152" s="199"/>
      <c r="AY152" s="199"/>
      <c r="AZ152" s="199"/>
      <c r="BA152" s="199"/>
      <c r="BB152" s="199"/>
      <c r="BF152" s="199"/>
      <c r="BG152" s="199"/>
      <c r="BI152" s="279"/>
      <c r="BJ152" s="279"/>
      <c r="BL152" s="199"/>
      <c r="BX152" s="172">
        <v>114</v>
      </c>
    </row>
    <row r="153" spans="1:76" s="171" customFormat="1" ht="23.25" customHeight="1">
      <c r="A153" s="199"/>
      <c r="F153" s="199"/>
      <c r="G153" s="198"/>
      <c r="H153" s="198"/>
      <c r="I153" s="198"/>
      <c r="J153" s="199"/>
      <c r="K153" s="199"/>
      <c r="L153" s="199"/>
      <c r="M153" s="220"/>
      <c r="N153" s="221"/>
      <c r="O153" s="221"/>
      <c r="P153" s="220"/>
      <c r="AF153" s="199"/>
      <c r="AG153" s="199"/>
      <c r="AH153" s="199"/>
      <c r="AI153" s="279"/>
      <c r="AJ153" s="199"/>
      <c r="AK153" s="199"/>
      <c r="AL153" s="199"/>
      <c r="AM153" s="199"/>
      <c r="AN153" s="199"/>
      <c r="AO153" s="199"/>
      <c r="AP153" s="199"/>
      <c r="AQ153" s="199"/>
      <c r="AR153" s="199"/>
      <c r="AS153" s="199"/>
      <c r="AT153" s="199"/>
      <c r="AU153" s="199"/>
      <c r="AV153" s="199"/>
      <c r="AW153" s="199"/>
      <c r="AX153" s="199"/>
      <c r="AY153" s="199"/>
      <c r="AZ153" s="199"/>
      <c r="BA153" s="199"/>
      <c r="BB153" s="199"/>
      <c r="BF153" s="199"/>
      <c r="BG153" s="199"/>
      <c r="BI153" s="279"/>
      <c r="BJ153" s="279"/>
      <c r="BL153" s="199"/>
      <c r="BX153" s="172">
        <v>115</v>
      </c>
    </row>
    <row r="154" spans="1:76" s="171" customFormat="1" ht="23.25" customHeight="1">
      <c r="A154" s="199"/>
      <c r="F154" s="199"/>
      <c r="G154" s="198"/>
      <c r="H154" s="198"/>
      <c r="I154" s="198"/>
      <c r="J154" s="199"/>
      <c r="K154" s="199"/>
      <c r="L154" s="199"/>
      <c r="M154" s="220"/>
      <c r="N154" s="221"/>
      <c r="O154" s="221"/>
      <c r="P154" s="220"/>
      <c r="AF154" s="199"/>
      <c r="AG154" s="199"/>
      <c r="AH154" s="199"/>
      <c r="AI154" s="279"/>
      <c r="AJ154" s="199"/>
      <c r="AK154" s="199"/>
      <c r="AL154" s="199"/>
      <c r="AM154" s="199"/>
      <c r="AN154" s="199"/>
      <c r="AO154" s="199"/>
      <c r="AP154" s="199"/>
      <c r="AQ154" s="199"/>
      <c r="AR154" s="199"/>
      <c r="AS154" s="199"/>
      <c r="AT154" s="199"/>
      <c r="AU154" s="199"/>
      <c r="AV154" s="199"/>
      <c r="AW154" s="199"/>
      <c r="AX154" s="199"/>
      <c r="AY154" s="199"/>
      <c r="AZ154" s="199"/>
      <c r="BA154" s="199"/>
      <c r="BB154" s="199"/>
      <c r="BF154" s="199"/>
      <c r="BG154" s="199"/>
      <c r="BI154" s="279"/>
      <c r="BJ154" s="279"/>
      <c r="BL154" s="199"/>
      <c r="BX154" s="172">
        <v>116</v>
      </c>
    </row>
    <row r="155" spans="1:76" s="171" customFormat="1" ht="23.25" customHeight="1">
      <c r="A155" s="199"/>
      <c r="F155" s="199"/>
      <c r="G155" s="198"/>
      <c r="H155" s="198"/>
      <c r="I155" s="198"/>
      <c r="J155" s="199"/>
      <c r="K155" s="199"/>
      <c r="L155" s="199"/>
      <c r="M155" s="220"/>
      <c r="N155" s="221"/>
      <c r="O155" s="221"/>
      <c r="P155" s="220"/>
      <c r="AF155" s="199"/>
      <c r="AG155" s="199"/>
      <c r="AH155" s="199"/>
      <c r="AI155" s="279"/>
      <c r="AJ155" s="199"/>
      <c r="AK155" s="199"/>
      <c r="AL155" s="199"/>
      <c r="AM155" s="199"/>
      <c r="AN155" s="199"/>
      <c r="AO155" s="199"/>
      <c r="AP155" s="199"/>
      <c r="AQ155" s="199"/>
      <c r="AR155" s="199"/>
      <c r="AS155" s="199"/>
      <c r="AT155" s="199"/>
      <c r="AU155" s="199"/>
      <c r="AV155" s="199"/>
      <c r="AW155" s="199"/>
      <c r="AX155" s="199"/>
      <c r="AY155" s="199"/>
      <c r="AZ155" s="199"/>
      <c r="BA155" s="199"/>
      <c r="BB155" s="199"/>
      <c r="BF155" s="199"/>
      <c r="BG155" s="199"/>
      <c r="BI155" s="279"/>
      <c r="BJ155" s="279"/>
      <c r="BL155" s="199"/>
      <c r="BX155" s="172">
        <v>117</v>
      </c>
    </row>
    <row r="156" spans="1:76" s="171" customFormat="1" ht="23.25" customHeight="1">
      <c r="A156" s="199"/>
      <c r="F156" s="199"/>
      <c r="G156" s="198"/>
      <c r="H156" s="198"/>
      <c r="I156" s="198"/>
      <c r="J156" s="199"/>
      <c r="K156" s="199"/>
      <c r="L156" s="199"/>
      <c r="M156" s="220"/>
      <c r="N156" s="221"/>
      <c r="O156" s="221"/>
      <c r="P156" s="220"/>
      <c r="AF156" s="199"/>
      <c r="AG156" s="199"/>
      <c r="AH156" s="199"/>
      <c r="AI156" s="279"/>
      <c r="AJ156" s="199"/>
      <c r="AK156" s="199"/>
      <c r="AL156" s="199"/>
      <c r="AM156" s="199"/>
      <c r="AN156" s="199"/>
      <c r="AO156" s="199"/>
      <c r="AP156" s="199"/>
      <c r="AQ156" s="199"/>
      <c r="AR156" s="199"/>
      <c r="AS156" s="199"/>
      <c r="AT156" s="199"/>
      <c r="AU156" s="199"/>
      <c r="AV156" s="199"/>
      <c r="AW156" s="199"/>
      <c r="AX156" s="199"/>
      <c r="AY156" s="199"/>
      <c r="AZ156" s="199"/>
      <c r="BA156" s="199"/>
      <c r="BB156" s="199"/>
      <c r="BF156" s="199"/>
      <c r="BG156" s="199"/>
      <c r="BI156" s="279"/>
      <c r="BJ156" s="279"/>
      <c r="BL156" s="199"/>
      <c r="BX156" s="172">
        <v>118</v>
      </c>
    </row>
    <row r="157" spans="1:76" s="171" customFormat="1" ht="23.25" customHeight="1">
      <c r="A157" s="199"/>
      <c r="F157" s="199"/>
      <c r="G157" s="198"/>
      <c r="H157" s="198"/>
      <c r="I157" s="198"/>
      <c r="J157" s="199"/>
      <c r="K157" s="199"/>
      <c r="L157" s="199"/>
      <c r="M157" s="220"/>
      <c r="N157" s="221"/>
      <c r="O157" s="221"/>
      <c r="P157" s="220"/>
      <c r="AF157" s="199"/>
      <c r="AG157" s="199"/>
      <c r="AH157" s="199"/>
      <c r="AI157" s="279"/>
      <c r="AJ157" s="199"/>
      <c r="AK157" s="199"/>
      <c r="AL157" s="199"/>
      <c r="AM157" s="199"/>
      <c r="AN157" s="199"/>
      <c r="AO157" s="199"/>
      <c r="AP157" s="199"/>
      <c r="AQ157" s="199"/>
      <c r="AR157" s="199"/>
      <c r="AS157" s="199"/>
      <c r="AT157" s="199"/>
      <c r="AU157" s="199"/>
      <c r="AV157" s="199"/>
      <c r="AW157" s="199"/>
      <c r="AX157" s="199"/>
      <c r="AY157" s="199"/>
      <c r="AZ157" s="199"/>
      <c r="BA157" s="199"/>
      <c r="BB157" s="199"/>
      <c r="BF157" s="199"/>
      <c r="BG157" s="199"/>
      <c r="BI157" s="279"/>
      <c r="BJ157" s="279"/>
      <c r="BL157" s="199"/>
      <c r="BX157" s="172">
        <v>119</v>
      </c>
    </row>
    <row r="158" spans="1:76" s="171" customFormat="1" ht="23.25" customHeight="1">
      <c r="A158" s="199"/>
      <c r="F158" s="199"/>
      <c r="G158" s="198"/>
      <c r="H158" s="198"/>
      <c r="I158" s="198"/>
      <c r="J158" s="199"/>
      <c r="K158" s="199"/>
      <c r="L158" s="199"/>
      <c r="M158" s="220"/>
      <c r="N158" s="221"/>
      <c r="O158" s="221"/>
      <c r="P158" s="220"/>
      <c r="AF158" s="199"/>
      <c r="AG158" s="199"/>
      <c r="AH158" s="199"/>
      <c r="AI158" s="279"/>
      <c r="AJ158" s="199"/>
      <c r="AK158" s="199"/>
      <c r="AL158" s="199"/>
      <c r="AM158" s="199"/>
      <c r="AN158" s="199"/>
      <c r="AO158" s="199"/>
      <c r="AP158" s="199"/>
      <c r="AQ158" s="199"/>
      <c r="AR158" s="199"/>
      <c r="AS158" s="199"/>
      <c r="AT158" s="199"/>
      <c r="AU158" s="199"/>
      <c r="AV158" s="199"/>
      <c r="AW158" s="199"/>
      <c r="AX158" s="199"/>
      <c r="AY158" s="199"/>
      <c r="AZ158" s="199"/>
      <c r="BA158" s="199"/>
      <c r="BB158" s="199"/>
      <c r="BF158" s="199"/>
      <c r="BG158" s="199"/>
      <c r="BI158" s="279"/>
      <c r="BJ158" s="279"/>
      <c r="BL158" s="199"/>
      <c r="BX158" s="172">
        <v>120</v>
      </c>
    </row>
    <row r="159" spans="1:76" s="171" customFormat="1" ht="23.25" customHeight="1">
      <c r="A159" s="199"/>
      <c r="F159" s="199"/>
      <c r="G159" s="198"/>
      <c r="H159" s="198"/>
      <c r="I159" s="198"/>
      <c r="J159" s="199"/>
      <c r="K159" s="199"/>
      <c r="L159" s="199"/>
      <c r="M159" s="220"/>
      <c r="N159" s="221"/>
      <c r="O159" s="221"/>
      <c r="P159" s="220"/>
      <c r="AF159" s="199"/>
      <c r="AG159" s="199"/>
      <c r="AH159" s="199"/>
      <c r="AI159" s="279"/>
      <c r="AJ159" s="199"/>
      <c r="AK159" s="199"/>
      <c r="AL159" s="199"/>
      <c r="AM159" s="199"/>
      <c r="AN159" s="199"/>
      <c r="AO159" s="199"/>
      <c r="AP159" s="199"/>
      <c r="AQ159" s="199"/>
      <c r="AR159" s="199"/>
      <c r="AS159" s="199"/>
      <c r="AT159" s="199"/>
      <c r="AU159" s="199"/>
      <c r="AV159" s="199"/>
      <c r="AW159" s="199"/>
      <c r="AX159" s="199"/>
      <c r="AY159" s="199"/>
      <c r="AZ159" s="199"/>
      <c r="BA159" s="199"/>
      <c r="BB159" s="199"/>
      <c r="BF159" s="199"/>
      <c r="BG159" s="199"/>
      <c r="BI159" s="279"/>
      <c r="BJ159" s="279"/>
      <c r="BL159" s="199"/>
      <c r="BX159" s="172">
        <v>121</v>
      </c>
    </row>
    <row r="160" spans="1:76" s="171" customFormat="1" ht="23.25" customHeight="1">
      <c r="A160" s="199"/>
      <c r="F160" s="199"/>
      <c r="G160" s="198"/>
      <c r="H160" s="198"/>
      <c r="I160" s="198"/>
      <c r="J160" s="199"/>
      <c r="K160" s="199"/>
      <c r="L160" s="199"/>
      <c r="M160" s="220"/>
      <c r="N160" s="221"/>
      <c r="O160" s="221"/>
      <c r="P160" s="220"/>
      <c r="AF160" s="199"/>
      <c r="AG160" s="199"/>
      <c r="AH160" s="199"/>
      <c r="AI160" s="279"/>
      <c r="AJ160" s="199"/>
      <c r="AK160" s="199"/>
      <c r="AL160" s="199"/>
      <c r="AM160" s="199"/>
      <c r="AN160" s="199"/>
      <c r="AO160" s="199"/>
      <c r="AP160" s="199"/>
      <c r="AQ160" s="199"/>
      <c r="AR160" s="199"/>
      <c r="AS160" s="199"/>
      <c r="AT160" s="199"/>
      <c r="AU160" s="199"/>
      <c r="AV160" s="199"/>
      <c r="AW160" s="199"/>
      <c r="AX160" s="199"/>
      <c r="AY160" s="199"/>
      <c r="AZ160" s="199"/>
      <c r="BA160" s="199"/>
      <c r="BB160" s="199"/>
      <c r="BF160" s="199"/>
      <c r="BG160" s="199"/>
      <c r="BI160" s="279"/>
      <c r="BJ160" s="279"/>
      <c r="BL160" s="199"/>
      <c r="BX160" s="172">
        <v>122</v>
      </c>
    </row>
    <row r="161" spans="1:76" s="171" customFormat="1" ht="23.25" customHeight="1">
      <c r="A161" s="199"/>
      <c r="F161" s="199"/>
      <c r="G161" s="198"/>
      <c r="H161" s="198"/>
      <c r="I161" s="198"/>
      <c r="J161" s="199"/>
      <c r="K161" s="199"/>
      <c r="L161" s="199"/>
      <c r="M161" s="220"/>
      <c r="N161" s="221"/>
      <c r="O161" s="221"/>
      <c r="P161" s="220"/>
      <c r="AF161" s="199"/>
      <c r="AG161" s="199"/>
      <c r="AH161" s="199"/>
      <c r="AI161" s="279"/>
      <c r="AJ161" s="199"/>
      <c r="AK161" s="199"/>
      <c r="AL161" s="199"/>
      <c r="AM161" s="199"/>
      <c r="AN161" s="199"/>
      <c r="AO161" s="199"/>
      <c r="AP161" s="199"/>
      <c r="AQ161" s="199"/>
      <c r="AR161" s="199"/>
      <c r="AS161" s="199"/>
      <c r="AT161" s="199"/>
      <c r="AU161" s="199"/>
      <c r="AV161" s="199"/>
      <c r="AW161" s="199"/>
      <c r="AX161" s="199"/>
      <c r="AY161" s="199"/>
      <c r="AZ161" s="199"/>
      <c r="BA161" s="199"/>
      <c r="BB161" s="199"/>
      <c r="BF161" s="199"/>
      <c r="BG161" s="199"/>
      <c r="BI161" s="279"/>
      <c r="BJ161" s="279"/>
      <c r="BL161" s="199"/>
      <c r="BX161" s="172">
        <v>123</v>
      </c>
    </row>
    <row r="162" spans="1:76" s="171" customFormat="1" ht="23.25" customHeight="1">
      <c r="A162" s="199"/>
      <c r="F162" s="199"/>
      <c r="G162" s="198"/>
      <c r="H162" s="198"/>
      <c r="I162" s="198"/>
      <c r="J162" s="199"/>
      <c r="K162" s="199"/>
      <c r="L162" s="199"/>
      <c r="M162" s="220"/>
      <c r="N162" s="221"/>
      <c r="O162" s="221"/>
      <c r="P162" s="220"/>
      <c r="AF162" s="199"/>
      <c r="AG162" s="199"/>
      <c r="AH162" s="199"/>
      <c r="AI162" s="279"/>
      <c r="AJ162" s="199"/>
      <c r="AK162" s="199"/>
      <c r="AL162" s="199"/>
      <c r="AM162" s="199"/>
      <c r="AN162" s="199"/>
      <c r="AO162" s="199"/>
      <c r="AP162" s="199"/>
      <c r="AQ162" s="199"/>
      <c r="AR162" s="199"/>
      <c r="AS162" s="199"/>
      <c r="AT162" s="199"/>
      <c r="AU162" s="199"/>
      <c r="AV162" s="199"/>
      <c r="AW162" s="199"/>
      <c r="AX162" s="199"/>
      <c r="AY162" s="199"/>
      <c r="AZ162" s="199"/>
      <c r="BA162" s="199"/>
      <c r="BB162" s="199"/>
      <c r="BF162" s="199"/>
      <c r="BG162" s="199"/>
      <c r="BI162" s="279"/>
      <c r="BJ162" s="279"/>
      <c r="BL162" s="199"/>
      <c r="BX162" s="172">
        <v>124</v>
      </c>
    </row>
    <row r="163" spans="1:76" s="171" customFormat="1" ht="23.25" customHeight="1">
      <c r="A163" s="199"/>
      <c r="F163" s="199"/>
      <c r="G163" s="198"/>
      <c r="H163" s="198"/>
      <c r="I163" s="198"/>
      <c r="J163" s="199"/>
      <c r="K163" s="199"/>
      <c r="L163" s="199"/>
      <c r="M163" s="220"/>
      <c r="N163" s="221"/>
      <c r="O163" s="221"/>
      <c r="P163" s="220"/>
      <c r="AF163" s="199"/>
      <c r="AG163" s="199"/>
      <c r="AH163" s="199"/>
      <c r="AI163" s="279"/>
      <c r="AJ163" s="199"/>
      <c r="AK163" s="199"/>
      <c r="AL163" s="199"/>
      <c r="AM163" s="199"/>
      <c r="AN163" s="199"/>
      <c r="AO163" s="199"/>
      <c r="AP163" s="199"/>
      <c r="AQ163" s="199"/>
      <c r="AR163" s="199"/>
      <c r="AS163" s="199"/>
      <c r="AT163" s="199"/>
      <c r="AU163" s="199"/>
      <c r="AV163" s="199"/>
      <c r="AW163" s="199"/>
      <c r="AX163" s="199"/>
      <c r="AY163" s="199"/>
      <c r="AZ163" s="199"/>
      <c r="BA163" s="199"/>
      <c r="BB163" s="199"/>
      <c r="BF163" s="199"/>
      <c r="BG163" s="199"/>
      <c r="BI163" s="279"/>
      <c r="BJ163" s="279"/>
      <c r="BL163" s="199"/>
      <c r="BX163" s="172">
        <v>125</v>
      </c>
    </row>
    <row r="164" spans="1:76" s="171" customFormat="1" ht="23.25" customHeight="1">
      <c r="A164" s="199"/>
      <c r="F164" s="199"/>
      <c r="G164" s="198"/>
      <c r="H164" s="198"/>
      <c r="I164" s="198"/>
      <c r="J164" s="199"/>
      <c r="K164" s="199"/>
      <c r="L164" s="199"/>
      <c r="M164" s="220"/>
      <c r="N164" s="221"/>
      <c r="O164" s="221"/>
      <c r="P164" s="220"/>
      <c r="AF164" s="199"/>
      <c r="AG164" s="199"/>
      <c r="AH164" s="199"/>
      <c r="AI164" s="279"/>
      <c r="AJ164" s="199"/>
      <c r="AK164" s="199"/>
      <c r="AL164" s="199"/>
      <c r="AM164" s="199"/>
      <c r="AN164" s="199"/>
      <c r="AO164" s="199"/>
      <c r="AP164" s="199"/>
      <c r="AQ164" s="199"/>
      <c r="AR164" s="199"/>
      <c r="AS164" s="199"/>
      <c r="AT164" s="199"/>
      <c r="AU164" s="199"/>
      <c r="AV164" s="199"/>
      <c r="AW164" s="199"/>
      <c r="AX164" s="199"/>
      <c r="AY164" s="199"/>
      <c r="AZ164" s="199"/>
      <c r="BA164" s="199"/>
      <c r="BB164" s="199"/>
      <c r="BF164" s="199"/>
      <c r="BG164" s="199"/>
      <c r="BI164" s="279"/>
      <c r="BJ164" s="279"/>
      <c r="BL164" s="199"/>
      <c r="BX164" s="172">
        <v>126</v>
      </c>
    </row>
    <row r="165" spans="1:76" s="171" customFormat="1" ht="23.25" customHeight="1">
      <c r="A165" s="199"/>
      <c r="F165" s="199"/>
      <c r="G165" s="198"/>
      <c r="H165" s="198"/>
      <c r="I165" s="198"/>
      <c r="J165" s="199"/>
      <c r="K165" s="199"/>
      <c r="L165" s="199"/>
      <c r="M165" s="220"/>
      <c r="N165" s="221"/>
      <c r="O165" s="221"/>
      <c r="P165" s="220"/>
      <c r="AF165" s="199"/>
      <c r="AG165" s="199"/>
      <c r="AH165" s="199"/>
      <c r="AI165" s="279"/>
      <c r="AJ165" s="199"/>
      <c r="AK165" s="199"/>
      <c r="AL165" s="199"/>
      <c r="AM165" s="199"/>
      <c r="AN165" s="199"/>
      <c r="AO165" s="199"/>
      <c r="AP165" s="199"/>
      <c r="AQ165" s="199"/>
      <c r="AR165" s="199"/>
      <c r="AS165" s="199"/>
      <c r="AT165" s="199"/>
      <c r="AU165" s="199"/>
      <c r="AV165" s="199"/>
      <c r="AW165" s="199"/>
      <c r="AX165" s="199"/>
      <c r="AY165" s="199"/>
      <c r="AZ165" s="199"/>
      <c r="BA165" s="199"/>
      <c r="BB165" s="199"/>
      <c r="BF165" s="199"/>
      <c r="BG165" s="199"/>
      <c r="BI165" s="279"/>
      <c r="BJ165" s="279"/>
      <c r="BL165" s="199"/>
      <c r="BX165" s="172">
        <v>127</v>
      </c>
    </row>
    <row r="166" spans="1:76" s="171" customFormat="1" ht="23.25" customHeight="1">
      <c r="A166" s="199"/>
      <c r="F166" s="199"/>
      <c r="G166" s="198"/>
      <c r="H166" s="198"/>
      <c r="I166" s="198"/>
      <c r="J166" s="199"/>
      <c r="K166" s="199"/>
      <c r="L166" s="199"/>
      <c r="M166" s="220"/>
      <c r="N166" s="221"/>
      <c r="O166" s="221"/>
      <c r="P166" s="220"/>
      <c r="AF166" s="199"/>
      <c r="AG166" s="199"/>
      <c r="AH166" s="199"/>
      <c r="AI166" s="279"/>
      <c r="AJ166" s="199"/>
      <c r="AK166" s="199"/>
      <c r="AL166" s="199"/>
      <c r="AM166" s="199"/>
      <c r="AN166" s="199"/>
      <c r="AO166" s="199"/>
      <c r="AP166" s="199"/>
      <c r="AQ166" s="199"/>
      <c r="AR166" s="199"/>
      <c r="AS166" s="199"/>
      <c r="AT166" s="199"/>
      <c r="AU166" s="199"/>
      <c r="AV166" s="199"/>
      <c r="AW166" s="199"/>
      <c r="AX166" s="199"/>
      <c r="AY166" s="199"/>
      <c r="AZ166" s="199"/>
      <c r="BA166" s="199"/>
      <c r="BB166" s="199"/>
      <c r="BF166" s="199"/>
      <c r="BG166" s="199"/>
      <c r="BI166" s="279"/>
      <c r="BJ166" s="279"/>
      <c r="BL166" s="199"/>
      <c r="BX166" s="172">
        <v>128</v>
      </c>
    </row>
    <row r="167" spans="1:76" s="171" customFormat="1" ht="23.25" customHeight="1">
      <c r="A167" s="199"/>
      <c r="F167" s="199"/>
      <c r="G167" s="198"/>
      <c r="H167" s="198"/>
      <c r="I167" s="198"/>
      <c r="J167" s="199"/>
      <c r="K167" s="199"/>
      <c r="L167" s="199"/>
      <c r="M167" s="220"/>
      <c r="N167" s="221"/>
      <c r="O167" s="221"/>
      <c r="P167" s="220"/>
      <c r="AF167" s="199"/>
      <c r="AG167" s="199"/>
      <c r="AH167" s="199"/>
      <c r="AI167" s="279"/>
      <c r="AJ167" s="199"/>
      <c r="AK167" s="199"/>
      <c r="AL167" s="199"/>
      <c r="AM167" s="199"/>
      <c r="AN167" s="199"/>
      <c r="AO167" s="199"/>
      <c r="AP167" s="199"/>
      <c r="AQ167" s="199"/>
      <c r="AR167" s="199"/>
      <c r="AS167" s="199"/>
      <c r="AT167" s="199"/>
      <c r="AU167" s="199"/>
      <c r="AV167" s="199"/>
      <c r="AW167" s="199"/>
      <c r="AX167" s="199"/>
      <c r="AY167" s="199"/>
      <c r="AZ167" s="199"/>
      <c r="BA167" s="199"/>
      <c r="BB167" s="199"/>
      <c r="BF167" s="199"/>
      <c r="BG167" s="199"/>
      <c r="BI167" s="279"/>
      <c r="BJ167" s="279"/>
      <c r="BL167" s="199"/>
      <c r="BX167" s="172">
        <v>129</v>
      </c>
    </row>
    <row r="168" spans="1:76" s="171" customFormat="1" ht="23.25" customHeight="1">
      <c r="A168" s="199"/>
      <c r="F168" s="199"/>
      <c r="G168" s="198"/>
      <c r="H168" s="198"/>
      <c r="I168" s="198"/>
      <c r="J168" s="199"/>
      <c r="K168" s="199"/>
      <c r="L168" s="199"/>
      <c r="M168" s="220"/>
      <c r="N168" s="221"/>
      <c r="O168" s="221"/>
      <c r="P168" s="220"/>
      <c r="AF168" s="199"/>
      <c r="AG168" s="199"/>
      <c r="AH168" s="199"/>
      <c r="AI168" s="279"/>
      <c r="AJ168" s="199"/>
      <c r="AK168" s="199"/>
      <c r="AL168" s="199"/>
      <c r="AM168" s="199"/>
      <c r="AN168" s="199"/>
      <c r="AO168" s="199"/>
      <c r="AP168" s="199"/>
      <c r="AQ168" s="199"/>
      <c r="AR168" s="199"/>
      <c r="AS168" s="199"/>
      <c r="AT168" s="199"/>
      <c r="AU168" s="199"/>
      <c r="AV168" s="199"/>
      <c r="AW168" s="199"/>
      <c r="AX168" s="199"/>
      <c r="AY168" s="199"/>
      <c r="AZ168" s="199"/>
      <c r="BA168" s="199"/>
      <c r="BB168" s="199"/>
      <c r="BF168" s="199"/>
      <c r="BG168" s="199"/>
      <c r="BI168" s="279"/>
      <c r="BJ168" s="279"/>
      <c r="BL168" s="199"/>
      <c r="BX168" s="172">
        <v>130</v>
      </c>
    </row>
    <row r="169" spans="1:76" s="171" customFormat="1" ht="23.25" customHeight="1">
      <c r="A169" s="199"/>
      <c r="F169" s="199"/>
      <c r="G169" s="198"/>
      <c r="H169" s="198"/>
      <c r="I169" s="198"/>
      <c r="J169" s="199"/>
      <c r="K169" s="199"/>
      <c r="L169" s="199"/>
      <c r="M169" s="220"/>
      <c r="N169" s="221"/>
      <c r="O169" s="221"/>
      <c r="P169" s="220"/>
      <c r="AF169" s="199"/>
      <c r="AG169" s="199"/>
      <c r="AH169" s="199"/>
      <c r="AI169" s="279"/>
      <c r="AJ169" s="199"/>
      <c r="AK169" s="199"/>
      <c r="AL169" s="199"/>
      <c r="AM169" s="199"/>
      <c r="AN169" s="199"/>
      <c r="AO169" s="199"/>
      <c r="AP169" s="199"/>
      <c r="AQ169" s="199"/>
      <c r="AR169" s="199"/>
      <c r="AS169" s="199"/>
      <c r="AT169" s="199"/>
      <c r="AU169" s="199"/>
      <c r="AV169" s="199"/>
      <c r="AW169" s="199"/>
      <c r="AX169" s="199"/>
      <c r="AY169" s="199"/>
      <c r="AZ169" s="199"/>
      <c r="BA169" s="199"/>
      <c r="BB169" s="199"/>
      <c r="BF169" s="199"/>
      <c r="BG169" s="199"/>
      <c r="BI169" s="279"/>
      <c r="BJ169" s="279"/>
      <c r="BL169" s="199"/>
      <c r="BX169" s="172">
        <v>131</v>
      </c>
    </row>
    <row r="170" spans="1:76" s="171" customFormat="1" ht="23.25" customHeight="1">
      <c r="A170" s="199"/>
      <c r="F170" s="199"/>
      <c r="G170" s="198"/>
      <c r="H170" s="198"/>
      <c r="I170" s="198"/>
      <c r="J170" s="199"/>
      <c r="K170" s="199"/>
      <c r="L170" s="199"/>
      <c r="M170" s="220"/>
      <c r="N170" s="221"/>
      <c r="O170" s="221"/>
      <c r="P170" s="220"/>
      <c r="AF170" s="199"/>
      <c r="AG170" s="199"/>
      <c r="AH170" s="199"/>
      <c r="AI170" s="279"/>
      <c r="AJ170" s="199"/>
      <c r="AK170" s="199"/>
      <c r="AL170" s="199"/>
      <c r="AM170" s="199"/>
      <c r="AN170" s="199"/>
      <c r="AO170" s="199"/>
      <c r="AP170" s="199"/>
      <c r="AQ170" s="199"/>
      <c r="AR170" s="199"/>
      <c r="AS170" s="199"/>
      <c r="AT170" s="199"/>
      <c r="AU170" s="199"/>
      <c r="AV170" s="199"/>
      <c r="AW170" s="199"/>
      <c r="AX170" s="199"/>
      <c r="AY170" s="199"/>
      <c r="AZ170" s="199"/>
      <c r="BA170" s="199"/>
      <c r="BB170" s="199"/>
      <c r="BF170" s="199"/>
      <c r="BG170" s="199"/>
      <c r="BI170" s="279"/>
      <c r="BJ170" s="279"/>
      <c r="BL170" s="199"/>
      <c r="BX170" s="172">
        <v>132</v>
      </c>
    </row>
    <row r="171" spans="1:76" s="171" customFormat="1" ht="23.25" customHeight="1">
      <c r="A171" s="199"/>
      <c r="F171" s="199"/>
      <c r="G171" s="198"/>
      <c r="H171" s="198"/>
      <c r="I171" s="198"/>
      <c r="J171" s="199"/>
      <c r="K171" s="199"/>
      <c r="L171" s="199"/>
      <c r="M171" s="220"/>
      <c r="N171" s="221"/>
      <c r="O171" s="221"/>
      <c r="P171" s="220"/>
      <c r="AF171" s="199"/>
      <c r="AG171" s="199"/>
      <c r="AH171" s="199"/>
      <c r="AI171" s="279"/>
      <c r="AJ171" s="199"/>
      <c r="AK171" s="199"/>
      <c r="AL171" s="199"/>
      <c r="AM171" s="199"/>
      <c r="AN171" s="199"/>
      <c r="AO171" s="199"/>
      <c r="AP171" s="199"/>
      <c r="AQ171" s="199"/>
      <c r="AR171" s="199"/>
      <c r="AS171" s="199"/>
      <c r="AT171" s="199"/>
      <c r="AU171" s="199"/>
      <c r="AV171" s="199"/>
      <c r="AW171" s="199"/>
      <c r="AX171" s="199"/>
      <c r="AY171" s="199"/>
      <c r="AZ171" s="199"/>
      <c r="BA171" s="199"/>
      <c r="BB171" s="199"/>
      <c r="BF171" s="199"/>
      <c r="BG171" s="199"/>
      <c r="BI171" s="279"/>
      <c r="BJ171" s="279"/>
      <c r="BL171" s="199"/>
      <c r="BX171" s="172">
        <v>133</v>
      </c>
    </row>
    <row r="172" spans="1:76" s="171" customFormat="1" ht="23.25" customHeight="1">
      <c r="A172" s="199"/>
      <c r="F172" s="199"/>
      <c r="G172" s="198"/>
      <c r="H172" s="198"/>
      <c r="I172" s="198"/>
      <c r="J172" s="199"/>
      <c r="K172" s="199"/>
      <c r="L172" s="199"/>
      <c r="M172" s="220"/>
      <c r="N172" s="221"/>
      <c r="O172" s="221"/>
      <c r="P172" s="220"/>
      <c r="AF172" s="199"/>
      <c r="AG172" s="199"/>
      <c r="AH172" s="199"/>
      <c r="AI172" s="279"/>
      <c r="AJ172" s="199"/>
      <c r="AK172" s="199"/>
      <c r="AL172" s="199"/>
      <c r="AM172" s="199"/>
      <c r="AN172" s="199"/>
      <c r="AO172" s="199"/>
      <c r="AP172" s="199"/>
      <c r="AQ172" s="199"/>
      <c r="AR172" s="199"/>
      <c r="AS172" s="199"/>
      <c r="AT172" s="199"/>
      <c r="AU172" s="199"/>
      <c r="AV172" s="199"/>
      <c r="AW172" s="199"/>
      <c r="AX172" s="199"/>
      <c r="AY172" s="199"/>
      <c r="AZ172" s="199"/>
      <c r="BA172" s="199"/>
      <c r="BB172" s="199"/>
      <c r="BF172" s="199"/>
      <c r="BG172" s="199"/>
      <c r="BI172" s="279"/>
      <c r="BJ172" s="279"/>
      <c r="BL172" s="199"/>
      <c r="BX172" s="172">
        <v>134</v>
      </c>
    </row>
    <row r="173" spans="1:76" s="171" customFormat="1" ht="23.25" customHeight="1">
      <c r="A173" s="199"/>
      <c r="F173" s="199"/>
      <c r="G173" s="198"/>
      <c r="H173" s="198"/>
      <c r="I173" s="198"/>
      <c r="J173" s="199"/>
      <c r="K173" s="199"/>
      <c r="L173" s="199"/>
      <c r="M173" s="220"/>
      <c r="N173" s="221"/>
      <c r="O173" s="221"/>
      <c r="P173" s="220"/>
      <c r="AF173" s="199"/>
      <c r="AG173" s="199"/>
      <c r="AH173" s="199"/>
      <c r="AI173" s="279"/>
      <c r="AJ173" s="199"/>
      <c r="AK173" s="199"/>
      <c r="AL173" s="199"/>
      <c r="AM173" s="199"/>
      <c r="AN173" s="199"/>
      <c r="AO173" s="199"/>
      <c r="AP173" s="199"/>
      <c r="AQ173" s="199"/>
      <c r="AR173" s="199"/>
      <c r="AS173" s="199"/>
      <c r="AT173" s="199"/>
      <c r="AU173" s="199"/>
      <c r="AV173" s="199"/>
      <c r="AW173" s="199"/>
      <c r="AX173" s="199"/>
      <c r="AY173" s="199"/>
      <c r="AZ173" s="199"/>
      <c r="BA173" s="199"/>
      <c r="BB173" s="199"/>
      <c r="BF173" s="199"/>
      <c r="BG173" s="199"/>
      <c r="BI173" s="279"/>
      <c r="BJ173" s="279"/>
      <c r="BL173" s="199"/>
      <c r="BX173" s="172">
        <v>135</v>
      </c>
    </row>
    <row r="174" spans="1:76" s="171" customFormat="1" ht="23.25" customHeight="1">
      <c r="A174" s="199"/>
      <c r="F174" s="199"/>
      <c r="G174" s="198"/>
      <c r="H174" s="198"/>
      <c r="I174" s="198"/>
      <c r="J174" s="199"/>
      <c r="K174" s="199"/>
      <c r="L174" s="199"/>
      <c r="M174" s="220"/>
      <c r="N174" s="221"/>
      <c r="O174" s="221"/>
      <c r="P174" s="220"/>
      <c r="AF174" s="199"/>
      <c r="AG174" s="199"/>
      <c r="AH174" s="199"/>
      <c r="AI174" s="279"/>
      <c r="AJ174" s="199"/>
      <c r="AK174" s="199"/>
      <c r="AL174" s="199"/>
      <c r="AM174" s="199"/>
      <c r="AN174" s="199"/>
      <c r="AO174" s="199"/>
      <c r="AP174" s="199"/>
      <c r="AQ174" s="199"/>
      <c r="AR174" s="199"/>
      <c r="AS174" s="199"/>
      <c r="AT174" s="199"/>
      <c r="AU174" s="199"/>
      <c r="AV174" s="199"/>
      <c r="AW174" s="199"/>
      <c r="AX174" s="199"/>
      <c r="AY174" s="199"/>
      <c r="AZ174" s="199"/>
      <c r="BA174" s="199"/>
      <c r="BB174" s="199"/>
      <c r="BF174" s="199"/>
      <c r="BG174" s="199"/>
      <c r="BI174" s="279"/>
      <c r="BJ174" s="279"/>
      <c r="BL174" s="199"/>
      <c r="BX174" s="172">
        <v>136</v>
      </c>
    </row>
    <row r="175" spans="1:76" s="171" customFormat="1" ht="23.25" customHeight="1">
      <c r="A175" s="199"/>
      <c r="F175" s="199"/>
      <c r="G175" s="198"/>
      <c r="H175" s="198"/>
      <c r="I175" s="198"/>
      <c r="J175" s="199"/>
      <c r="K175" s="199"/>
      <c r="L175" s="199"/>
      <c r="M175" s="220"/>
      <c r="N175" s="221"/>
      <c r="O175" s="221"/>
      <c r="P175" s="220"/>
      <c r="AF175" s="199"/>
      <c r="AG175" s="199"/>
      <c r="AH175" s="199"/>
      <c r="AI175" s="279"/>
      <c r="AJ175" s="199"/>
      <c r="AK175" s="199"/>
      <c r="AL175" s="199"/>
      <c r="AM175" s="199"/>
      <c r="AN175" s="199"/>
      <c r="AO175" s="199"/>
      <c r="AP175" s="199"/>
      <c r="AQ175" s="199"/>
      <c r="AR175" s="199"/>
      <c r="AS175" s="199"/>
      <c r="AT175" s="199"/>
      <c r="AU175" s="199"/>
      <c r="AV175" s="199"/>
      <c r="AW175" s="199"/>
      <c r="AX175" s="199"/>
      <c r="AY175" s="199"/>
      <c r="AZ175" s="199"/>
      <c r="BA175" s="199"/>
      <c r="BB175" s="199"/>
      <c r="BF175" s="199"/>
      <c r="BG175" s="199"/>
      <c r="BI175" s="279"/>
      <c r="BJ175" s="279"/>
      <c r="BL175" s="199"/>
      <c r="BX175" s="172">
        <v>137</v>
      </c>
    </row>
    <row r="176" spans="1:76" s="171" customFormat="1" ht="23.25" customHeight="1">
      <c r="A176" s="199"/>
      <c r="F176" s="199"/>
      <c r="G176" s="198"/>
      <c r="H176" s="198"/>
      <c r="I176" s="198"/>
      <c r="J176" s="199"/>
      <c r="K176" s="199"/>
      <c r="L176" s="199"/>
      <c r="M176" s="220"/>
      <c r="N176" s="221"/>
      <c r="O176" s="221"/>
      <c r="P176" s="220"/>
      <c r="AF176" s="199"/>
      <c r="AG176" s="199"/>
      <c r="AH176" s="199"/>
      <c r="AI176" s="279"/>
      <c r="AJ176" s="199"/>
      <c r="AK176" s="199"/>
      <c r="AL176" s="199"/>
      <c r="AM176" s="199"/>
      <c r="AN176" s="199"/>
      <c r="AO176" s="199"/>
      <c r="AP176" s="199"/>
      <c r="AQ176" s="199"/>
      <c r="AR176" s="199"/>
      <c r="AS176" s="199"/>
      <c r="AT176" s="199"/>
      <c r="AU176" s="199"/>
      <c r="AV176" s="199"/>
      <c r="AW176" s="199"/>
      <c r="AX176" s="199"/>
      <c r="AY176" s="199"/>
      <c r="AZ176" s="199"/>
      <c r="BA176" s="199"/>
      <c r="BB176" s="199"/>
      <c r="BF176" s="199"/>
      <c r="BG176" s="199"/>
      <c r="BI176" s="279"/>
      <c r="BJ176" s="279"/>
      <c r="BL176" s="199"/>
      <c r="BX176" s="172">
        <v>138</v>
      </c>
    </row>
    <row r="177" spans="1:76" s="171" customFormat="1" ht="23.25" customHeight="1">
      <c r="A177" s="199"/>
      <c r="F177" s="199"/>
      <c r="G177" s="198"/>
      <c r="H177" s="198"/>
      <c r="I177" s="198"/>
      <c r="J177" s="199"/>
      <c r="K177" s="199"/>
      <c r="L177" s="199"/>
      <c r="M177" s="220"/>
      <c r="N177" s="221"/>
      <c r="O177" s="221"/>
      <c r="P177" s="220"/>
      <c r="AF177" s="199"/>
      <c r="AG177" s="199"/>
      <c r="AH177" s="199"/>
      <c r="AI177" s="279"/>
      <c r="AJ177" s="199"/>
      <c r="AK177" s="199"/>
      <c r="AL177" s="199"/>
      <c r="AM177" s="199"/>
      <c r="AN177" s="199"/>
      <c r="AO177" s="199"/>
      <c r="AP177" s="199"/>
      <c r="AQ177" s="199"/>
      <c r="AR177" s="199"/>
      <c r="AS177" s="199"/>
      <c r="AT177" s="199"/>
      <c r="AU177" s="199"/>
      <c r="AV177" s="199"/>
      <c r="AW177" s="199"/>
      <c r="AX177" s="199"/>
      <c r="AY177" s="199"/>
      <c r="AZ177" s="199"/>
      <c r="BA177" s="199"/>
      <c r="BB177" s="199"/>
      <c r="BF177" s="199"/>
      <c r="BG177" s="199"/>
      <c r="BI177" s="279"/>
      <c r="BJ177" s="279"/>
      <c r="BL177" s="199"/>
      <c r="BX177" s="172">
        <v>139</v>
      </c>
    </row>
    <row r="178" spans="1:76" s="171" customFormat="1" ht="23.25" customHeight="1">
      <c r="A178" s="199"/>
      <c r="F178" s="199"/>
      <c r="G178" s="198"/>
      <c r="H178" s="198"/>
      <c r="I178" s="198"/>
      <c r="J178" s="199"/>
      <c r="K178" s="199"/>
      <c r="L178" s="199"/>
      <c r="M178" s="220"/>
      <c r="N178" s="221"/>
      <c r="O178" s="221"/>
      <c r="P178" s="220"/>
      <c r="AF178" s="199"/>
      <c r="AG178" s="199"/>
      <c r="AH178" s="199"/>
      <c r="AI178" s="279"/>
      <c r="AJ178" s="199"/>
      <c r="AK178" s="199"/>
      <c r="AL178" s="199"/>
      <c r="AM178" s="199"/>
      <c r="AN178" s="199"/>
      <c r="AO178" s="199"/>
      <c r="AP178" s="199"/>
      <c r="AQ178" s="199"/>
      <c r="AR178" s="199"/>
      <c r="AS178" s="199"/>
      <c r="AT178" s="199"/>
      <c r="AU178" s="199"/>
      <c r="AV178" s="199"/>
      <c r="AW178" s="199"/>
      <c r="AX178" s="199"/>
      <c r="AY178" s="199"/>
      <c r="AZ178" s="199"/>
      <c r="BA178" s="199"/>
      <c r="BB178" s="199"/>
      <c r="BF178" s="199"/>
      <c r="BG178" s="199"/>
      <c r="BI178" s="279"/>
      <c r="BJ178" s="279"/>
      <c r="BL178" s="199"/>
      <c r="BX178" s="172">
        <v>140</v>
      </c>
    </row>
    <row r="179" spans="1:76" s="171" customFormat="1" ht="23.25" customHeight="1">
      <c r="A179" s="199"/>
      <c r="F179" s="199"/>
      <c r="G179" s="198"/>
      <c r="H179" s="198"/>
      <c r="I179" s="198"/>
      <c r="J179" s="199"/>
      <c r="K179" s="199"/>
      <c r="L179" s="199"/>
      <c r="M179" s="220"/>
      <c r="N179" s="221"/>
      <c r="O179" s="221"/>
      <c r="P179" s="220"/>
      <c r="AF179" s="199"/>
      <c r="AG179" s="199"/>
      <c r="AH179" s="199"/>
      <c r="AI179" s="279"/>
      <c r="AJ179" s="199"/>
      <c r="AK179" s="199"/>
      <c r="AL179" s="199"/>
      <c r="AM179" s="199"/>
      <c r="AN179" s="199"/>
      <c r="AO179" s="199"/>
      <c r="AP179" s="199"/>
      <c r="AQ179" s="199"/>
      <c r="AR179" s="199"/>
      <c r="AS179" s="199"/>
      <c r="AT179" s="199"/>
      <c r="AU179" s="199"/>
      <c r="AV179" s="199"/>
      <c r="AW179" s="199"/>
      <c r="AX179" s="199"/>
      <c r="AY179" s="199"/>
      <c r="AZ179" s="199"/>
      <c r="BA179" s="199"/>
      <c r="BB179" s="199"/>
      <c r="BF179" s="199"/>
      <c r="BG179" s="199"/>
      <c r="BI179" s="279"/>
      <c r="BJ179" s="279"/>
      <c r="BL179" s="199"/>
      <c r="BX179" s="172">
        <v>141</v>
      </c>
    </row>
    <row r="180" spans="1:76" s="171" customFormat="1" ht="23.25" customHeight="1">
      <c r="A180" s="199"/>
      <c r="F180" s="199"/>
      <c r="G180" s="198"/>
      <c r="H180" s="198"/>
      <c r="I180" s="198"/>
      <c r="J180" s="199"/>
      <c r="K180" s="199"/>
      <c r="L180" s="199"/>
      <c r="M180" s="220"/>
      <c r="N180" s="221"/>
      <c r="O180" s="221"/>
      <c r="P180" s="220"/>
      <c r="AF180" s="199"/>
      <c r="AG180" s="199"/>
      <c r="AH180" s="199"/>
      <c r="AI180" s="279"/>
      <c r="AJ180" s="199"/>
      <c r="AK180" s="199"/>
      <c r="AL180" s="199"/>
      <c r="AM180" s="199"/>
      <c r="AN180" s="199"/>
      <c r="AO180" s="199"/>
      <c r="AP180" s="199"/>
      <c r="AQ180" s="199"/>
      <c r="AR180" s="199"/>
      <c r="AS180" s="199"/>
      <c r="AT180" s="199"/>
      <c r="AU180" s="199"/>
      <c r="AV180" s="199"/>
      <c r="AW180" s="199"/>
      <c r="AX180" s="199"/>
      <c r="AY180" s="199"/>
      <c r="AZ180" s="199"/>
      <c r="BA180" s="199"/>
      <c r="BB180" s="199"/>
      <c r="BF180" s="199"/>
      <c r="BG180" s="199"/>
      <c r="BI180" s="279"/>
      <c r="BJ180" s="279"/>
      <c r="BL180" s="199"/>
      <c r="BX180" s="172">
        <v>142</v>
      </c>
    </row>
    <row r="181" spans="1:76" s="171" customFormat="1" ht="23.25" customHeight="1">
      <c r="A181" s="199"/>
      <c r="F181" s="199"/>
      <c r="G181" s="198"/>
      <c r="H181" s="198"/>
      <c r="I181" s="198"/>
      <c r="J181" s="199"/>
      <c r="K181" s="199"/>
      <c r="L181" s="199"/>
      <c r="M181" s="220"/>
      <c r="N181" s="221"/>
      <c r="O181" s="221"/>
      <c r="P181" s="220"/>
      <c r="AF181" s="199"/>
      <c r="AG181" s="199"/>
      <c r="AH181" s="199"/>
      <c r="AI181" s="279"/>
      <c r="AJ181" s="199"/>
      <c r="AK181" s="199"/>
      <c r="AL181" s="199"/>
      <c r="AM181" s="199"/>
      <c r="AN181" s="199"/>
      <c r="AO181" s="199"/>
      <c r="AP181" s="199"/>
      <c r="AQ181" s="199"/>
      <c r="AR181" s="199"/>
      <c r="AS181" s="199"/>
      <c r="AT181" s="199"/>
      <c r="AU181" s="199"/>
      <c r="AV181" s="199"/>
      <c r="AW181" s="199"/>
      <c r="AX181" s="199"/>
      <c r="AY181" s="199"/>
      <c r="AZ181" s="199"/>
      <c r="BA181" s="199"/>
      <c r="BB181" s="199"/>
      <c r="BF181" s="199"/>
      <c r="BG181" s="199"/>
      <c r="BI181" s="279"/>
      <c r="BJ181" s="279"/>
      <c r="BL181" s="199"/>
      <c r="BX181" s="172">
        <v>143</v>
      </c>
    </row>
    <row r="182" spans="1:76" s="171" customFormat="1" ht="23.25" customHeight="1">
      <c r="A182" s="199"/>
      <c r="F182" s="199"/>
      <c r="G182" s="198"/>
      <c r="H182" s="198"/>
      <c r="I182" s="198"/>
      <c r="J182" s="199"/>
      <c r="K182" s="199"/>
      <c r="L182" s="199"/>
      <c r="M182" s="220"/>
      <c r="N182" s="221"/>
      <c r="O182" s="221"/>
      <c r="P182" s="220"/>
      <c r="AF182" s="199"/>
      <c r="AG182" s="199"/>
      <c r="AH182" s="199"/>
      <c r="AI182" s="279"/>
      <c r="AJ182" s="199"/>
      <c r="AK182" s="199"/>
      <c r="AL182" s="199"/>
      <c r="AM182" s="199"/>
      <c r="AN182" s="199"/>
      <c r="AO182" s="199"/>
      <c r="AP182" s="199"/>
      <c r="AQ182" s="199"/>
      <c r="AR182" s="199"/>
      <c r="AS182" s="199"/>
      <c r="AT182" s="199"/>
      <c r="AU182" s="199"/>
      <c r="AV182" s="199"/>
      <c r="AW182" s="199"/>
      <c r="AX182" s="199"/>
      <c r="AY182" s="199"/>
      <c r="AZ182" s="199"/>
      <c r="BA182" s="199"/>
      <c r="BB182" s="199"/>
      <c r="BF182" s="199"/>
      <c r="BG182" s="199"/>
      <c r="BI182" s="279"/>
      <c r="BJ182" s="279"/>
      <c r="BL182" s="199"/>
      <c r="BX182" s="172">
        <v>144</v>
      </c>
    </row>
    <row r="183" spans="1:76" s="171" customFormat="1" ht="23.25" customHeight="1">
      <c r="A183" s="199"/>
      <c r="F183" s="199"/>
      <c r="G183" s="198"/>
      <c r="H183" s="198"/>
      <c r="I183" s="198"/>
      <c r="J183" s="199"/>
      <c r="K183" s="199"/>
      <c r="L183" s="199"/>
      <c r="M183" s="220"/>
      <c r="N183" s="221"/>
      <c r="O183" s="221"/>
      <c r="P183" s="220"/>
      <c r="AF183" s="199"/>
      <c r="AG183" s="199"/>
      <c r="AH183" s="199"/>
      <c r="AI183" s="279"/>
      <c r="AJ183" s="199"/>
      <c r="AK183" s="199"/>
      <c r="AL183" s="199"/>
      <c r="AM183" s="199"/>
      <c r="AN183" s="199"/>
      <c r="AO183" s="199"/>
      <c r="AP183" s="199"/>
      <c r="AQ183" s="199"/>
      <c r="AR183" s="199"/>
      <c r="AS183" s="199"/>
      <c r="AT183" s="199"/>
      <c r="AU183" s="199"/>
      <c r="AV183" s="199"/>
      <c r="AW183" s="199"/>
      <c r="AX183" s="199"/>
      <c r="AY183" s="199"/>
      <c r="AZ183" s="199"/>
      <c r="BA183" s="199"/>
      <c r="BB183" s="199"/>
      <c r="BF183" s="199"/>
      <c r="BG183" s="199"/>
      <c r="BI183" s="279"/>
      <c r="BJ183" s="279"/>
      <c r="BL183" s="199"/>
      <c r="BX183" s="172">
        <v>145</v>
      </c>
    </row>
    <row r="184" spans="1:76" s="171" customFormat="1" ht="23.25" customHeight="1">
      <c r="A184" s="199"/>
      <c r="F184" s="199"/>
      <c r="G184" s="198"/>
      <c r="H184" s="198"/>
      <c r="I184" s="198"/>
      <c r="J184" s="199"/>
      <c r="K184" s="199"/>
      <c r="L184" s="199"/>
      <c r="M184" s="220"/>
      <c r="N184" s="221"/>
      <c r="O184" s="221"/>
      <c r="P184" s="220"/>
      <c r="AF184" s="199"/>
      <c r="AG184" s="199"/>
      <c r="AH184" s="199"/>
      <c r="AI184" s="279"/>
      <c r="AJ184" s="199"/>
      <c r="AK184" s="199"/>
      <c r="AL184" s="199"/>
      <c r="AM184" s="199"/>
      <c r="AN184" s="199"/>
      <c r="AO184" s="199"/>
      <c r="AP184" s="199"/>
      <c r="AQ184" s="199"/>
      <c r="AR184" s="199"/>
      <c r="AS184" s="199"/>
      <c r="AT184" s="199"/>
      <c r="AU184" s="199"/>
      <c r="AV184" s="199"/>
      <c r="AW184" s="199"/>
      <c r="AX184" s="199"/>
      <c r="AY184" s="199"/>
      <c r="AZ184" s="199"/>
      <c r="BA184" s="199"/>
      <c r="BB184" s="199"/>
      <c r="BF184" s="199"/>
      <c r="BG184" s="199"/>
      <c r="BI184" s="279"/>
      <c r="BJ184" s="279"/>
      <c r="BL184" s="199"/>
      <c r="BX184" s="172">
        <v>146</v>
      </c>
    </row>
    <row r="185" spans="1:76" s="171" customFormat="1" ht="23.25" customHeight="1">
      <c r="A185" s="199"/>
      <c r="F185" s="199"/>
      <c r="G185" s="198"/>
      <c r="H185" s="198"/>
      <c r="I185" s="198"/>
      <c r="J185" s="199"/>
      <c r="K185" s="199"/>
      <c r="L185" s="199"/>
      <c r="M185" s="220"/>
      <c r="N185" s="221"/>
      <c r="O185" s="221"/>
      <c r="P185" s="220"/>
      <c r="AF185" s="199"/>
      <c r="AG185" s="199"/>
      <c r="AH185" s="199"/>
      <c r="AI185" s="279"/>
      <c r="AJ185" s="199"/>
      <c r="AK185" s="199"/>
      <c r="AL185" s="199"/>
      <c r="AM185" s="199"/>
      <c r="AN185" s="199"/>
      <c r="AO185" s="199"/>
      <c r="AP185" s="199"/>
      <c r="AQ185" s="199"/>
      <c r="AR185" s="199"/>
      <c r="AS185" s="199"/>
      <c r="AT185" s="199"/>
      <c r="AU185" s="199"/>
      <c r="AV185" s="199"/>
      <c r="AW185" s="199"/>
      <c r="AX185" s="199"/>
      <c r="AY185" s="199"/>
      <c r="AZ185" s="199"/>
      <c r="BA185" s="199"/>
      <c r="BB185" s="199"/>
      <c r="BF185" s="199"/>
      <c r="BG185" s="199"/>
      <c r="BI185" s="279"/>
      <c r="BJ185" s="279"/>
      <c r="BL185" s="199"/>
      <c r="BX185" s="172">
        <v>147</v>
      </c>
    </row>
    <row r="186" spans="1:76" s="171" customFormat="1" ht="23.25" customHeight="1">
      <c r="A186" s="199"/>
      <c r="F186" s="199"/>
      <c r="G186" s="198"/>
      <c r="H186" s="198"/>
      <c r="I186" s="198"/>
      <c r="J186" s="199"/>
      <c r="K186" s="199"/>
      <c r="L186" s="199"/>
      <c r="M186" s="220"/>
      <c r="N186" s="221"/>
      <c r="O186" s="221"/>
      <c r="P186" s="220"/>
      <c r="AF186" s="199"/>
      <c r="AG186" s="199"/>
      <c r="AH186" s="199"/>
      <c r="AI186" s="279"/>
      <c r="AJ186" s="199"/>
      <c r="AK186" s="199"/>
      <c r="AL186" s="199"/>
      <c r="AM186" s="199"/>
      <c r="AN186" s="199"/>
      <c r="AO186" s="199"/>
      <c r="AP186" s="199"/>
      <c r="AQ186" s="199"/>
      <c r="AR186" s="199"/>
      <c r="AS186" s="199"/>
      <c r="AT186" s="199"/>
      <c r="AU186" s="199"/>
      <c r="AV186" s="199"/>
      <c r="AW186" s="199"/>
      <c r="AX186" s="199"/>
      <c r="AY186" s="199"/>
      <c r="AZ186" s="199"/>
      <c r="BA186" s="199"/>
      <c r="BB186" s="199"/>
      <c r="BF186" s="199"/>
      <c r="BG186" s="199"/>
      <c r="BI186" s="279"/>
      <c r="BJ186" s="279"/>
      <c r="BL186" s="199"/>
      <c r="BX186" s="172">
        <v>148</v>
      </c>
    </row>
    <row r="187" spans="1:76" s="171" customFormat="1" ht="23.25" customHeight="1">
      <c r="A187" s="199"/>
      <c r="F187" s="199"/>
      <c r="G187" s="198"/>
      <c r="H187" s="198"/>
      <c r="I187" s="198"/>
      <c r="J187" s="199"/>
      <c r="K187" s="199"/>
      <c r="L187" s="199"/>
      <c r="M187" s="220"/>
      <c r="N187" s="221"/>
      <c r="O187" s="221"/>
      <c r="P187" s="220"/>
      <c r="AF187" s="199"/>
      <c r="AG187" s="199"/>
      <c r="AH187" s="199"/>
      <c r="AI187" s="279"/>
      <c r="AJ187" s="199"/>
      <c r="AK187" s="199"/>
      <c r="AL187" s="199"/>
      <c r="AM187" s="199"/>
      <c r="AN187" s="199"/>
      <c r="AO187" s="199"/>
      <c r="AP187" s="199"/>
      <c r="AQ187" s="199"/>
      <c r="AR187" s="199"/>
      <c r="AS187" s="199"/>
      <c r="AT187" s="199"/>
      <c r="AU187" s="199"/>
      <c r="AV187" s="199"/>
      <c r="AW187" s="199"/>
      <c r="AX187" s="199"/>
      <c r="AY187" s="199"/>
      <c r="AZ187" s="199"/>
      <c r="BA187" s="199"/>
      <c r="BB187" s="199"/>
      <c r="BF187" s="199"/>
      <c r="BG187" s="199"/>
      <c r="BI187" s="279"/>
      <c r="BJ187" s="279"/>
      <c r="BL187" s="199"/>
      <c r="BX187" s="172">
        <v>149</v>
      </c>
    </row>
    <row r="188" spans="1:76" s="171" customFormat="1" ht="23.25" customHeight="1">
      <c r="A188" s="199"/>
      <c r="F188" s="199"/>
      <c r="G188" s="198"/>
      <c r="H188" s="198"/>
      <c r="I188" s="198"/>
      <c r="J188" s="199"/>
      <c r="K188" s="199"/>
      <c r="L188" s="199"/>
      <c r="M188" s="220"/>
      <c r="N188" s="221"/>
      <c r="O188" s="221"/>
      <c r="P188" s="220"/>
      <c r="AF188" s="199"/>
      <c r="AG188" s="199"/>
      <c r="AH188" s="199"/>
      <c r="AI188" s="279"/>
      <c r="AJ188" s="199"/>
      <c r="AK188" s="199"/>
      <c r="AL188" s="199"/>
      <c r="AM188" s="199"/>
      <c r="AN188" s="199"/>
      <c r="AO188" s="199"/>
      <c r="AP188" s="199"/>
      <c r="AQ188" s="199"/>
      <c r="AR188" s="199"/>
      <c r="AS188" s="199"/>
      <c r="AT188" s="199"/>
      <c r="AU188" s="199"/>
      <c r="AV188" s="199"/>
      <c r="AW188" s="199"/>
      <c r="AX188" s="199"/>
      <c r="AY188" s="199"/>
      <c r="AZ188" s="199"/>
      <c r="BA188" s="199"/>
      <c r="BB188" s="199"/>
      <c r="BF188" s="199"/>
      <c r="BG188" s="199"/>
      <c r="BI188" s="279"/>
      <c r="BJ188" s="279"/>
      <c r="BL188" s="199"/>
      <c r="BX188" s="172">
        <v>150</v>
      </c>
    </row>
    <row r="189" spans="1:76" s="171" customFormat="1" ht="23.25" customHeight="1">
      <c r="A189" s="199"/>
      <c r="F189" s="199"/>
      <c r="G189" s="198"/>
      <c r="H189" s="198"/>
      <c r="I189" s="198"/>
      <c r="J189" s="199"/>
      <c r="K189" s="199"/>
      <c r="L189" s="199"/>
      <c r="M189" s="220"/>
      <c r="N189" s="221"/>
      <c r="O189" s="221"/>
      <c r="P189" s="220"/>
      <c r="AF189" s="199"/>
      <c r="AG189" s="199"/>
      <c r="AH189" s="199"/>
      <c r="AI189" s="279"/>
      <c r="AJ189" s="199"/>
      <c r="AK189" s="199"/>
      <c r="AL189" s="199"/>
      <c r="AM189" s="199"/>
      <c r="AN189" s="199"/>
      <c r="AO189" s="199"/>
      <c r="AP189" s="199"/>
      <c r="AQ189" s="199"/>
      <c r="AR189" s="199"/>
      <c r="AS189" s="199"/>
      <c r="AT189" s="199"/>
      <c r="AU189" s="199"/>
      <c r="AV189" s="199"/>
      <c r="AW189" s="199"/>
      <c r="AX189" s="199"/>
      <c r="AY189" s="199"/>
      <c r="AZ189" s="199"/>
      <c r="BA189" s="199"/>
      <c r="BB189" s="199"/>
      <c r="BF189" s="199"/>
      <c r="BG189" s="199"/>
      <c r="BI189" s="279"/>
      <c r="BJ189" s="279"/>
      <c r="BL189" s="199"/>
      <c r="BX189" s="172">
        <v>151</v>
      </c>
    </row>
    <row r="190" spans="1:76" s="171" customFormat="1" ht="23.25" customHeight="1">
      <c r="A190" s="199"/>
      <c r="F190" s="199"/>
      <c r="G190" s="198"/>
      <c r="H190" s="198"/>
      <c r="I190" s="198"/>
      <c r="J190" s="199"/>
      <c r="K190" s="199"/>
      <c r="L190" s="199"/>
      <c r="M190" s="220"/>
      <c r="N190" s="221"/>
      <c r="O190" s="221"/>
      <c r="P190" s="220"/>
      <c r="AF190" s="199"/>
      <c r="AG190" s="199"/>
      <c r="AH190" s="199"/>
      <c r="AI190" s="279"/>
      <c r="AJ190" s="199"/>
      <c r="AK190" s="199"/>
      <c r="AL190" s="199"/>
      <c r="AM190" s="199"/>
      <c r="AN190" s="199"/>
      <c r="AO190" s="199"/>
      <c r="AP190" s="199"/>
      <c r="AQ190" s="199"/>
      <c r="AR190" s="199"/>
      <c r="AS190" s="199"/>
      <c r="AT190" s="199"/>
      <c r="AU190" s="199"/>
      <c r="AV190" s="199"/>
      <c r="AW190" s="199"/>
      <c r="AX190" s="199"/>
      <c r="AY190" s="199"/>
      <c r="AZ190" s="199"/>
      <c r="BA190" s="199"/>
      <c r="BB190" s="199"/>
      <c r="BF190" s="199"/>
      <c r="BG190" s="199"/>
      <c r="BI190" s="279"/>
      <c r="BJ190" s="279"/>
      <c r="BL190" s="199"/>
      <c r="BX190" s="172">
        <v>152</v>
      </c>
    </row>
    <row r="191" spans="1:76" s="171" customFormat="1" ht="23.25" customHeight="1">
      <c r="A191" s="199"/>
      <c r="F191" s="199"/>
      <c r="G191" s="198"/>
      <c r="H191" s="198"/>
      <c r="I191" s="198"/>
      <c r="J191" s="199"/>
      <c r="K191" s="199"/>
      <c r="L191" s="199"/>
      <c r="M191" s="220"/>
      <c r="N191" s="221"/>
      <c r="O191" s="221"/>
      <c r="P191" s="220"/>
      <c r="AF191" s="199"/>
      <c r="AG191" s="199"/>
      <c r="AH191" s="199"/>
      <c r="AI191" s="279"/>
      <c r="AJ191" s="199"/>
      <c r="AK191" s="199"/>
      <c r="AL191" s="199"/>
      <c r="AM191" s="199"/>
      <c r="AN191" s="199"/>
      <c r="AO191" s="199"/>
      <c r="AP191" s="199"/>
      <c r="AQ191" s="199"/>
      <c r="AR191" s="199"/>
      <c r="AS191" s="199"/>
      <c r="AT191" s="199"/>
      <c r="AU191" s="199"/>
      <c r="AV191" s="199"/>
      <c r="AW191" s="199"/>
      <c r="AX191" s="199"/>
      <c r="AY191" s="199"/>
      <c r="AZ191" s="199"/>
      <c r="BA191" s="199"/>
      <c r="BB191" s="199"/>
      <c r="BF191" s="199"/>
      <c r="BG191" s="199"/>
      <c r="BI191" s="279"/>
      <c r="BJ191" s="279"/>
      <c r="BL191" s="199"/>
      <c r="BX191" s="172">
        <v>153</v>
      </c>
    </row>
    <row r="192" spans="1:76" s="171" customFormat="1" ht="23.25" customHeight="1">
      <c r="A192" s="199"/>
      <c r="F192" s="199"/>
      <c r="G192" s="198"/>
      <c r="H192" s="198"/>
      <c r="I192" s="198"/>
      <c r="J192" s="199"/>
      <c r="K192" s="199"/>
      <c r="L192" s="199"/>
      <c r="M192" s="220"/>
      <c r="N192" s="221"/>
      <c r="O192" s="221"/>
      <c r="P192" s="220"/>
      <c r="AF192" s="199"/>
      <c r="AG192" s="199"/>
      <c r="AH192" s="199"/>
      <c r="AI192" s="279"/>
      <c r="AJ192" s="199"/>
      <c r="AK192" s="199"/>
      <c r="AL192" s="199"/>
      <c r="AM192" s="199"/>
      <c r="AN192" s="199"/>
      <c r="AO192" s="199"/>
      <c r="AP192" s="199"/>
      <c r="AQ192" s="199"/>
      <c r="AR192" s="199"/>
      <c r="AS192" s="199"/>
      <c r="AT192" s="199"/>
      <c r="AU192" s="199"/>
      <c r="AV192" s="199"/>
      <c r="AW192" s="199"/>
      <c r="AX192" s="199"/>
      <c r="AY192" s="199"/>
      <c r="AZ192" s="199"/>
      <c r="BA192" s="199"/>
      <c r="BB192" s="199"/>
      <c r="BF192" s="199"/>
      <c r="BG192" s="199"/>
      <c r="BI192" s="279"/>
      <c r="BJ192" s="279"/>
      <c r="BL192" s="199"/>
      <c r="BX192" s="172">
        <v>154</v>
      </c>
    </row>
    <row r="193" spans="1:76" s="171" customFormat="1" ht="23.25" customHeight="1">
      <c r="A193" s="199"/>
      <c r="F193" s="199"/>
      <c r="G193" s="198"/>
      <c r="H193" s="198"/>
      <c r="I193" s="198"/>
      <c r="J193" s="199"/>
      <c r="K193" s="199"/>
      <c r="L193" s="199"/>
      <c r="M193" s="220"/>
      <c r="N193" s="221"/>
      <c r="O193" s="221"/>
      <c r="P193" s="220"/>
      <c r="AF193" s="199"/>
      <c r="AG193" s="199"/>
      <c r="AH193" s="199"/>
      <c r="AI193" s="279"/>
      <c r="AJ193" s="199"/>
      <c r="AK193" s="199"/>
      <c r="AL193" s="199"/>
      <c r="AM193" s="199"/>
      <c r="AN193" s="199"/>
      <c r="AO193" s="199"/>
      <c r="AP193" s="199"/>
      <c r="AQ193" s="199"/>
      <c r="AR193" s="199"/>
      <c r="AS193" s="199"/>
      <c r="AT193" s="199"/>
      <c r="AU193" s="199"/>
      <c r="AV193" s="199"/>
      <c r="AW193" s="199"/>
      <c r="AX193" s="199"/>
      <c r="AY193" s="199"/>
      <c r="AZ193" s="199"/>
      <c r="BA193" s="199"/>
      <c r="BB193" s="199"/>
      <c r="BF193" s="199"/>
      <c r="BG193" s="199"/>
      <c r="BI193" s="279"/>
      <c r="BJ193" s="279"/>
      <c r="BL193" s="199"/>
      <c r="BX193" s="172">
        <v>155</v>
      </c>
    </row>
    <row r="194" spans="1:76" s="171" customFormat="1" ht="23.25" customHeight="1">
      <c r="A194" s="199"/>
      <c r="F194" s="199"/>
      <c r="G194" s="198"/>
      <c r="H194" s="198"/>
      <c r="I194" s="198"/>
      <c r="J194" s="199"/>
      <c r="K194" s="199"/>
      <c r="L194" s="199"/>
      <c r="M194" s="220"/>
      <c r="N194" s="221"/>
      <c r="O194" s="221"/>
      <c r="P194" s="220"/>
      <c r="AF194" s="199"/>
      <c r="AG194" s="199"/>
      <c r="AH194" s="199"/>
      <c r="AI194" s="279"/>
      <c r="AJ194" s="199"/>
      <c r="AK194" s="199"/>
      <c r="AL194" s="199"/>
      <c r="AM194" s="199"/>
      <c r="AN194" s="199"/>
      <c r="AO194" s="199"/>
      <c r="AP194" s="199"/>
      <c r="AQ194" s="199"/>
      <c r="AR194" s="199"/>
      <c r="AS194" s="199"/>
      <c r="AT194" s="199"/>
      <c r="AU194" s="199"/>
      <c r="AV194" s="199"/>
      <c r="AW194" s="199"/>
      <c r="AX194" s="199"/>
      <c r="AY194" s="199"/>
      <c r="AZ194" s="199"/>
      <c r="BA194" s="199"/>
      <c r="BB194" s="199"/>
      <c r="BF194" s="199"/>
      <c r="BG194" s="199"/>
      <c r="BI194" s="279"/>
      <c r="BJ194" s="279"/>
      <c r="BL194" s="199"/>
      <c r="BX194" s="172">
        <v>156</v>
      </c>
    </row>
    <row r="195" spans="1:76" s="171" customFormat="1" ht="23.25" customHeight="1">
      <c r="A195" s="199"/>
      <c r="F195" s="199"/>
      <c r="G195" s="198"/>
      <c r="H195" s="198"/>
      <c r="I195" s="198"/>
      <c r="J195" s="199"/>
      <c r="K195" s="199"/>
      <c r="L195" s="199"/>
      <c r="M195" s="220"/>
      <c r="N195" s="221"/>
      <c r="O195" s="221"/>
      <c r="P195" s="220"/>
      <c r="AF195" s="199"/>
      <c r="AG195" s="199"/>
      <c r="AH195" s="199"/>
      <c r="AI195" s="279"/>
      <c r="AJ195" s="199"/>
      <c r="AK195" s="199"/>
      <c r="AL195" s="199"/>
      <c r="AM195" s="199"/>
      <c r="AN195" s="199"/>
      <c r="AO195" s="199"/>
      <c r="AP195" s="199"/>
      <c r="AQ195" s="199"/>
      <c r="AR195" s="199"/>
      <c r="AS195" s="199"/>
      <c r="AT195" s="199"/>
      <c r="AU195" s="199"/>
      <c r="AV195" s="199"/>
      <c r="AW195" s="199"/>
      <c r="AX195" s="199"/>
      <c r="AY195" s="199"/>
      <c r="AZ195" s="199"/>
      <c r="BA195" s="199"/>
      <c r="BB195" s="199"/>
      <c r="BF195" s="199"/>
      <c r="BG195" s="199"/>
      <c r="BI195" s="279"/>
      <c r="BJ195" s="279"/>
      <c r="BL195" s="199"/>
      <c r="BX195" s="172">
        <v>157</v>
      </c>
    </row>
    <row r="196" spans="1:76" s="171" customFormat="1" ht="23.25" customHeight="1">
      <c r="A196" s="199"/>
      <c r="F196" s="199"/>
      <c r="G196" s="198"/>
      <c r="H196" s="198"/>
      <c r="I196" s="198"/>
      <c r="J196" s="199"/>
      <c r="K196" s="199"/>
      <c r="L196" s="199"/>
      <c r="M196" s="220"/>
      <c r="N196" s="221"/>
      <c r="O196" s="221"/>
      <c r="P196" s="220"/>
      <c r="AF196" s="199"/>
      <c r="AG196" s="199"/>
      <c r="AH196" s="199"/>
      <c r="AI196" s="279"/>
      <c r="AJ196" s="199"/>
      <c r="AK196" s="199"/>
      <c r="AL196" s="199"/>
      <c r="AM196" s="199"/>
      <c r="AN196" s="199"/>
      <c r="AO196" s="199"/>
      <c r="AP196" s="199"/>
      <c r="AQ196" s="199"/>
      <c r="AR196" s="199"/>
      <c r="AS196" s="199"/>
      <c r="AT196" s="199"/>
      <c r="AU196" s="199"/>
      <c r="AV196" s="199"/>
      <c r="AW196" s="199"/>
      <c r="AX196" s="199"/>
      <c r="AY196" s="199"/>
      <c r="AZ196" s="199"/>
      <c r="BA196" s="199"/>
      <c r="BB196" s="199"/>
      <c r="BF196" s="199"/>
      <c r="BG196" s="199"/>
      <c r="BI196" s="279"/>
      <c r="BJ196" s="279"/>
      <c r="BL196" s="199"/>
      <c r="BX196" s="172">
        <v>158</v>
      </c>
    </row>
    <row r="197" spans="1:76" s="171" customFormat="1" ht="23.25" customHeight="1">
      <c r="A197" s="199"/>
      <c r="F197" s="199"/>
      <c r="G197" s="198"/>
      <c r="H197" s="198"/>
      <c r="I197" s="198"/>
      <c r="J197" s="199"/>
      <c r="K197" s="199"/>
      <c r="L197" s="199"/>
      <c r="M197" s="220"/>
      <c r="N197" s="221"/>
      <c r="O197" s="221"/>
      <c r="P197" s="220"/>
      <c r="AF197" s="199"/>
      <c r="AG197" s="199"/>
      <c r="AH197" s="199"/>
      <c r="AI197" s="279"/>
      <c r="AJ197" s="199"/>
      <c r="AK197" s="199"/>
      <c r="AL197" s="199"/>
      <c r="AM197" s="199"/>
      <c r="AN197" s="199"/>
      <c r="AO197" s="199"/>
      <c r="AP197" s="199"/>
      <c r="AQ197" s="199"/>
      <c r="AR197" s="199"/>
      <c r="AS197" s="199"/>
      <c r="AT197" s="199"/>
      <c r="AU197" s="199"/>
      <c r="AV197" s="199"/>
      <c r="AW197" s="199"/>
      <c r="AX197" s="199"/>
      <c r="AY197" s="199"/>
      <c r="AZ197" s="199"/>
      <c r="BA197" s="199"/>
      <c r="BB197" s="199"/>
      <c r="BF197" s="199"/>
      <c r="BG197" s="199"/>
      <c r="BI197" s="279"/>
      <c r="BJ197" s="279"/>
      <c r="BL197" s="199"/>
      <c r="BX197" s="172">
        <v>159</v>
      </c>
    </row>
    <row r="198" spans="1:76" s="171" customFormat="1" ht="23.25" customHeight="1">
      <c r="A198" s="199"/>
      <c r="F198" s="199"/>
      <c r="G198" s="198"/>
      <c r="H198" s="198"/>
      <c r="I198" s="198"/>
      <c r="J198" s="199"/>
      <c r="K198" s="199"/>
      <c r="L198" s="199"/>
      <c r="M198" s="220"/>
      <c r="N198" s="221"/>
      <c r="O198" s="221"/>
      <c r="P198" s="220"/>
      <c r="AF198" s="199"/>
      <c r="AG198" s="199"/>
      <c r="AH198" s="199"/>
      <c r="AI198" s="279"/>
      <c r="AJ198" s="199"/>
      <c r="AK198" s="199"/>
      <c r="AL198" s="199"/>
      <c r="AM198" s="199"/>
      <c r="AN198" s="199"/>
      <c r="AO198" s="199"/>
      <c r="AP198" s="199"/>
      <c r="AQ198" s="199"/>
      <c r="AR198" s="199"/>
      <c r="AS198" s="199"/>
      <c r="AT198" s="199"/>
      <c r="AU198" s="199"/>
      <c r="AV198" s="199"/>
      <c r="AW198" s="199"/>
      <c r="AX198" s="199"/>
      <c r="AY198" s="199"/>
      <c r="AZ198" s="199"/>
      <c r="BA198" s="199"/>
      <c r="BB198" s="199"/>
      <c r="BF198" s="199"/>
      <c r="BG198" s="199"/>
      <c r="BI198" s="279"/>
      <c r="BJ198" s="279"/>
      <c r="BL198" s="199"/>
      <c r="BX198" s="172">
        <v>160</v>
      </c>
    </row>
    <row r="199" spans="1:76" s="171" customFormat="1" ht="23.25" customHeight="1">
      <c r="A199" s="199"/>
      <c r="F199" s="199"/>
      <c r="G199" s="198"/>
      <c r="H199" s="198"/>
      <c r="I199" s="198"/>
      <c r="J199" s="199"/>
      <c r="K199" s="199"/>
      <c r="L199" s="199"/>
      <c r="M199" s="220"/>
      <c r="N199" s="221"/>
      <c r="O199" s="221"/>
      <c r="P199" s="220"/>
      <c r="AF199" s="199"/>
      <c r="AG199" s="199"/>
      <c r="AH199" s="199"/>
      <c r="AI199" s="279"/>
      <c r="AJ199" s="199"/>
      <c r="AK199" s="199"/>
      <c r="AL199" s="199"/>
      <c r="AM199" s="199"/>
      <c r="AN199" s="199"/>
      <c r="AO199" s="199"/>
      <c r="AP199" s="199"/>
      <c r="AQ199" s="199"/>
      <c r="AR199" s="199"/>
      <c r="AS199" s="199"/>
      <c r="AT199" s="199"/>
      <c r="AU199" s="199"/>
      <c r="AV199" s="199"/>
      <c r="AW199" s="199"/>
      <c r="AX199" s="199"/>
      <c r="AY199" s="199"/>
      <c r="AZ199" s="199"/>
      <c r="BA199" s="199"/>
      <c r="BB199" s="199"/>
      <c r="BF199" s="199"/>
      <c r="BG199" s="199"/>
      <c r="BI199" s="279"/>
      <c r="BJ199" s="279"/>
      <c r="BL199" s="199"/>
      <c r="BX199" s="172">
        <v>161</v>
      </c>
    </row>
    <row r="200" spans="1:76" s="171" customFormat="1" ht="23.25" customHeight="1">
      <c r="A200" s="199"/>
      <c r="F200" s="199"/>
      <c r="G200" s="198"/>
      <c r="H200" s="198"/>
      <c r="I200" s="198"/>
      <c r="J200" s="199"/>
      <c r="K200" s="199"/>
      <c r="L200" s="199"/>
      <c r="M200" s="220"/>
      <c r="N200" s="221"/>
      <c r="O200" s="221"/>
      <c r="P200" s="220"/>
      <c r="AF200" s="199"/>
      <c r="AG200" s="199"/>
      <c r="AH200" s="199"/>
      <c r="AI200" s="279"/>
      <c r="AJ200" s="199"/>
      <c r="AK200" s="199"/>
      <c r="AL200" s="199"/>
      <c r="AM200" s="199"/>
      <c r="AN200" s="199"/>
      <c r="AO200" s="199"/>
      <c r="AP200" s="199"/>
      <c r="AQ200" s="199"/>
      <c r="AR200" s="199"/>
      <c r="AS200" s="199"/>
      <c r="AT200" s="199"/>
      <c r="AU200" s="199"/>
      <c r="AV200" s="199"/>
      <c r="AW200" s="199"/>
      <c r="AX200" s="199"/>
      <c r="AY200" s="199"/>
      <c r="AZ200" s="199"/>
      <c r="BA200" s="199"/>
      <c r="BB200" s="199"/>
      <c r="BF200" s="199"/>
      <c r="BG200" s="199"/>
      <c r="BI200" s="279"/>
      <c r="BJ200" s="279"/>
      <c r="BL200" s="199"/>
      <c r="BX200" s="172">
        <v>162</v>
      </c>
    </row>
    <row r="201" spans="1:76" s="171" customFormat="1" ht="23.25" customHeight="1">
      <c r="A201" s="199"/>
      <c r="F201" s="199"/>
      <c r="G201" s="198"/>
      <c r="H201" s="198"/>
      <c r="I201" s="198"/>
      <c r="J201" s="199"/>
      <c r="K201" s="199"/>
      <c r="L201" s="199"/>
      <c r="M201" s="220"/>
      <c r="N201" s="221"/>
      <c r="O201" s="221"/>
      <c r="P201" s="220"/>
      <c r="AF201" s="199"/>
      <c r="AG201" s="199"/>
      <c r="AH201" s="199"/>
      <c r="AI201" s="279"/>
      <c r="AJ201" s="199"/>
      <c r="AK201" s="199"/>
      <c r="AL201" s="199"/>
      <c r="AM201" s="199"/>
      <c r="AN201" s="199"/>
      <c r="AO201" s="199"/>
      <c r="AP201" s="199"/>
      <c r="AQ201" s="199"/>
      <c r="AR201" s="199"/>
      <c r="AS201" s="199"/>
      <c r="AT201" s="199"/>
      <c r="AU201" s="199"/>
      <c r="AV201" s="199"/>
      <c r="AW201" s="199"/>
      <c r="AX201" s="199"/>
      <c r="AY201" s="199"/>
      <c r="AZ201" s="199"/>
      <c r="BA201" s="199"/>
      <c r="BB201" s="199"/>
      <c r="BF201" s="199"/>
      <c r="BG201" s="199"/>
      <c r="BI201" s="279"/>
      <c r="BJ201" s="279"/>
      <c r="BL201" s="199"/>
      <c r="BX201" s="172">
        <v>163</v>
      </c>
    </row>
    <row r="202" spans="1:76" s="171" customFormat="1" ht="23.25" customHeight="1">
      <c r="A202" s="199"/>
      <c r="F202" s="199"/>
      <c r="G202" s="198"/>
      <c r="H202" s="198"/>
      <c r="I202" s="198"/>
      <c r="J202" s="199"/>
      <c r="K202" s="199"/>
      <c r="L202" s="199"/>
      <c r="M202" s="220"/>
      <c r="N202" s="221"/>
      <c r="O202" s="221"/>
      <c r="P202" s="220"/>
      <c r="AF202" s="199"/>
      <c r="AG202" s="199"/>
      <c r="AH202" s="199"/>
      <c r="AI202" s="279"/>
      <c r="AJ202" s="199"/>
      <c r="AK202" s="199"/>
      <c r="AL202" s="199"/>
      <c r="AM202" s="199"/>
      <c r="AN202" s="199"/>
      <c r="AO202" s="199"/>
      <c r="AP202" s="199"/>
      <c r="AQ202" s="199"/>
      <c r="AR202" s="199"/>
      <c r="AS202" s="199"/>
      <c r="AT202" s="199"/>
      <c r="AU202" s="199"/>
      <c r="AV202" s="199"/>
      <c r="AW202" s="199"/>
      <c r="AX202" s="199"/>
      <c r="AY202" s="199"/>
      <c r="AZ202" s="199"/>
      <c r="BA202" s="199"/>
      <c r="BB202" s="199"/>
      <c r="BF202" s="199"/>
      <c r="BG202" s="199"/>
      <c r="BI202" s="279"/>
      <c r="BJ202" s="279"/>
      <c r="BL202" s="199"/>
      <c r="BX202" s="172">
        <v>164</v>
      </c>
    </row>
    <row r="203" spans="1:76" s="171" customFormat="1" ht="23.25" customHeight="1">
      <c r="A203" s="199"/>
      <c r="F203" s="199"/>
      <c r="G203" s="198"/>
      <c r="H203" s="198"/>
      <c r="I203" s="198"/>
      <c r="J203" s="199"/>
      <c r="K203" s="199"/>
      <c r="L203" s="199"/>
      <c r="M203" s="220"/>
      <c r="N203" s="221"/>
      <c r="O203" s="221"/>
      <c r="P203" s="220"/>
      <c r="AF203" s="199"/>
      <c r="AG203" s="199"/>
      <c r="AH203" s="199"/>
      <c r="AI203" s="279"/>
      <c r="AJ203" s="199"/>
      <c r="AK203" s="199"/>
      <c r="AL203" s="199"/>
      <c r="AM203" s="199"/>
      <c r="AN203" s="199"/>
      <c r="AO203" s="199"/>
      <c r="AP203" s="199"/>
      <c r="AQ203" s="199"/>
      <c r="AR203" s="199"/>
      <c r="AS203" s="199"/>
      <c r="AT203" s="199"/>
      <c r="AU203" s="199"/>
      <c r="AV203" s="199"/>
      <c r="AW203" s="199"/>
      <c r="AX203" s="199"/>
      <c r="AY203" s="199"/>
      <c r="AZ203" s="199"/>
      <c r="BA203" s="199"/>
      <c r="BB203" s="199"/>
      <c r="BF203" s="199"/>
      <c r="BG203" s="199"/>
      <c r="BI203" s="279"/>
      <c r="BJ203" s="279"/>
      <c r="BL203" s="199"/>
      <c r="BX203" s="172">
        <v>165</v>
      </c>
    </row>
    <row r="204" spans="1:76" s="171" customFormat="1" ht="23.25" customHeight="1">
      <c r="A204" s="199"/>
      <c r="F204" s="199"/>
      <c r="G204" s="198"/>
      <c r="H204" s="198"/>
      <c r="I204" s="198"/>
      <c r="J204" s="199"/>
      <c r="K204" s="199"/>
      <c r="L204" s="199"/>
      <c r="M204" s="220"/>
      <c r="N204" s="221"/>
      <c r="O204" s="221"/>
      <c r="P204" s="220"/>
      <c r="AF204" s="199"/>
      <c r="AG204" s="199"/>
      <c r="AH204" s="199"/>
      <c r="AI204" s="279"/>
      <c r="AJ204" s="199"/>
      <c r="AK204" s="199"/>
      <c r="AL204" s="199"/>
      <c r="AM204" s="199"/>
      <c r="AN204" s="199"/>
      <c r="AO204" s="199"/>
      <c r="AP204" s="199"/>
      <c r="AQ204" s="199"/>
      <c r="AR204" s="199"/>
      <c r="AS204" s="199"/>
      <c r="AT204" s="199"/>
      <c r="AU204" s="199"/>
      <c r="AV204" s="199"/>
      <c r="AW204" s="199"/>
      <c r="AX204" s="199"/>
      <c r="AY204" s="199"/>
      <c r="AZ204" s="199"/>
      <c r="BA204" s="199"/>
      <c r="BB204" s="199"/>
      <c r="BF204" s="199"/>
      <c r="BG204" s="199"/>
      <c r="BI204" s="279"/>
      <c r="BJ204" s="279"/>
      <c r="BL204" s="199"/>
      <c r="BX204" s="172">
        <v>166</v>
      </c>
    </row>
    <row r="205" spans="1:76" s="171" customFormat="1" ht="23.25" customHeight="1">
      <c r="A205" s="199"/>
      <c r="F205" s="199"/>
      <c r="G205" s="198"/>
      <c r="H205" s="198"/>
      <c r="I205" s="198"/>
      <c r="J205" s="199"/>
      <c r="K205" s="199"/>
      <c r="L205" s="199"/>
      <c r="M205" s="220"/>
      <c r="N205" s="221"/>
      <c r="O205" s="221"/>
      <c r="P205" s="220"/>
      <c r="AF205" s="199"/>
      <c r="AG205" s="199"/>
      <c r="AH205" s="199"/>
      <c r="AI205" s="279"/>
      <c r="AJ205" s="199"/>
      <c r="AK205" s="199"/>
      <c r="AL205" s="199"/>
      <c r="AM205" s="199"/>
      <c r="AN205" s="199"/>
      <c r="AO205" s="199"/>
      <c r="AP205" s="199"/>
      <c r="AQ205" s="199"/>
      <c r="AR205" s="199"/>
      <c r="AS205" s="199"/>
      <c r="AT205" s="199"/>
      <c r="AU205" s="199"/>
      <c r="AV205" s="199"/>
      <c r="AW205" s="199"/>
      <c r="AX205" s="199"/>
      <c r="AY205" s="199"/>
      <c r="AZ205" s="199"/>
      <c r="BA205" s="199"/>
      <c r="BB205" s="199"/>
      <c r="BF205" s="199"/>
      <c r="BG205" s="199"/>
      <c r="BI205" s="279"/>
      <c r="BJ205" s="279"/>
      <c r="BL205" s="199"/>
      <c r="BX205" s="172">
        <v>167</v>
      </c>
    </row>
    <row r="206" spans="1:76" s="171" customFormat="1" ht="23.25" customHeight="1">
      <c r="A206" s="199"/>
      <c r="F206" s="199"/>
      <c r="G206" s="198"/>
      <c r="H206" s="198"/>
      <c r="I206" s="198"/>
      <c r="J206" s="199"/>
      <c r="K206" s="199"/>
      <c r="L206" s="199"/>
      <c r="M206" s="220"/>
      <c r="N206" s="221"/>
      <c r="O206" s="221"/>
      <c r="P206" s="220"/>
      <c r="AF206" s="199"/>
      <c r="AG206" s="199"/>
      <c r="AH206" s="199"/>
      <c r="AI206" s="279"/>
      <c r="AJ206" s="199"/>
      <c r="AK206" s="199"/>
      <c r="AL206" s="199"/>
      <c r="AM206" s="199"/>
      <c r="AN206" s="199"/>
      <c r="AO206" s="199"/>
      <c r="AP206" s="199"/>
      <c r="AQ206" s="199"/>
      <c r="AR206" s="199"/>
      <c r="AS206" s="199"/>
      <c r="AT206" s="199"/>
      <c r="AU206" s="199"/>
      <c r="AV206" s="199"/>
      <c r="AW206" s="199"/>
      <c r="AX206" s="199"/>
      <c r="AY206" s="199"/>
      <c r="AZ206" s="199"/>
      <c r="BA206" s="199"/>
      <c r="BB206" s="199"/>
      <c r="BF206" s="199"/>
      <c r="BG206" s="199"/>
      <c r="BI206" s="279"/>
      <c r="BJ206" s="279"/>
      <c r="BL206" s="199"/>
      <c r="BX206" s="172">
        <v>168</v>
      </c>
    </row>
    <row r="207" spans="1:76" s="171" customFormat="1" ht="23.25" customHeight="1">
      <c r="A207" s="199"/>
      <c r="F207" s="199"/>
      <c r="G207" s="198"/>
      <c r="H207" s="198"/>
      <c r="I207" s="198"/>
      <c r="J207" s="199"/>
      <c r="K207" s="199"/>
      <c r="L207" s="199"/>
      <c r="M207" s="220"/>
      <c r="N207" s="221"/>
      <c r="O207" s="221"/>
      <c r="P207" s="220"/>
      <c r="AF207" s="199"/>
      <c r="AG207" s="199"/>
      <c r="AH207" s="199"/>
      <c r="AI207" s="279"/>
      <c r="AJ207" s="199"/>
      <c r="AK207" s="199"/>
      <c r="AL207" s="199"/>
      <c r="AM207" s="199"/>
      <c r="AN207" s="199"/>
      <c r="AO207" s="199"/>
      <c r="AP207" s="199"/>
      <c r="AQ207" s="199"/>
      <c r="AR207" s="199"/>
      <c r="AS207" s="199"/>
      <c r="AT207" s="199"/>
      <c r="AU207" s="199"/>
      <c r="AV207" s="199"/>
      <c r="AW207" s="199"/>
      <c r="AX207" s="199"/>
      <c r="AY207" s="199"/>
      <c r="AZ207" s="199"/>
      <c r="BA207" s="199"/>
      <c r="BB207" s="199"/>
      <c r="BF207" s="199"/>
      <c r="BG207" s="199"/>
      <c r="BI207" s="279"/>
      <c r="BJ207" s="279"/>
      <c r="BL207" s="199"/>
      <c r="BX207" s="172">
        <v>169</v>
      </c>
    </row>
    <row r="208" spans="1:76" s="171" customFormat="1" ht="23.25" customHeight="1">
      <c r="A208" s="199"/>
      <c r="F208" s="199"/>
      <c r="G208" s="198"/>
      <c r="H208" s="198"/>
      <c r="I208" s="198"/>
      <c r="J208" s="199"/>
      <c r="K208" s="199"/>
      <c r="L208" s="199"/>
      <c r="M208" s="220"/>
      <c r="N208" s="221"/>
      <c r="O208" s="221"/>
      <c r="P208" s="220"/>
      <c r="AF208" s="199"/>
      <c r="AG208" s="199"/>
      <c r="AH208" s="199"/>
      <c r="AI208" s="279"/>
      <c r="AJ208" s="199"/>
      <c r="AK208" s="199"/>
      <c r="AL208" s="199"/>
      <c r="AM208" s="199"/>
      <c r="AN208" s="199"/>
      <c r="AO208" s="199"/>
      <c r="AP208" s="199"/>
      <c r="AQ208" s="199"/>
      <c r="AR208" s="199"/>
      <c r="AS208" s="199"/>
      <c r="AT208" s="199"/>
      <c r="AU208" s="199"/>
      <c r="AV208" s="199"/>
      <c r="AW208" s="199"/>
      <c r="AX208" s="199"/>
      <c r="AY208" s="199"/>
      <c r="AZ208" s="199"/>
      <c r="BA208" s="199"/>
      <c r="BB208" s="199"/>
      <c r="BF208" s="199"/>
      <c r="BG208" s="199"/>
      <c r="BI208" s="279"/>
      <c r="BJ208" s="279"/>
      <c r="BL208" s="199"/>
      <c r="BX208" s="172">
        <v>170</v>
      </c>
    </row>
    <row r="209" spans="1:76" s="171" customFormat="1" ht="23.25" customHeight="1">
      <c r="A209" s="199"/>
      <c r="F209" s="199"/>
      <c r="G209" s="198"/>
      <c r="H209" s="198"/>
      <c r="I209" s="198"/>
      <c r="J209" s="199"/>
      <c r="K209" s="199"/>
      <c r="L209" s="199"/>
      <c r="M209" s="220"/>
      <c r="N209" s="221"/>
      <c r="O209" s="221"/>
      <c r="P209" s="220"/>
      <c r="AF209" s="199"/>
      <c r="AG209" s="199"/>
      <c r="AH209" s="199"/>
      <c r="AI209" s="279"/>
      <c r="AJ209" s="199"/>
      <c r="AK209" s="199"/>
      <c r="AL209" s="199"/>
      <c r="AM209" s="199"/>
      <c r="AN209" s="199"/>
      <c r="AO209" s="199"/>
      <c r="AP209" s="199"/>
      <c r="AQ209" s="199"/>
      <c r="AR209" s="199"/>
      <c r="AS209" s="199"/>
      <c r="AT209" s="199"/>
      <c r="AU209" s="199"/>
      <c r="AV209" s="199"/>
      <c r="AW209" s="199"/>
      <c r="AX209" s="199"/>
      <c r="AY209" s="199"/>
      <c r="AZ209" s="199"/>
      <c r="BA209" s="199"/>
      <c r="BB209" s="199"/>
      <c r="BF209" s="199"/>
      <c r="BG209" s="199"/>
      <c r="BI209" s="279"/>
      <c r="BJ209" s="279"/>
      <c r="BL209" s="199"/>
      <c r="BX209" s="172">
        <v>171</v>
      </c>
    </row>
    <row r="210" spans="1:76" s="171" customFormat="1" ht="23.25" customHeight="1">
      <c r="A210" s="199"/>
      <c r="F210" s="199"/>
      <c r="G210" s="198"/>
      <c r="H210" s="198"/>
      <c r="I210" s="198"/>
      <c r="J210" s="199"/>
      <c r="K210" s="199"/>
      <c r="L210" s="199"/>
      <c r="M210" s="220"/>
      <c r="N210" s="221"/>
      <c r="O210" s="221"/>
      <c r="P210" s="220"/>
      <c r="AF210" s="199"/>
      <c r="AG210" s="199"/>
      <c r="AH210" s="199"/>
      <c r="AI210" s="279"/>
      <c r="AJ210" s="199"/>
      <c r="AK210" s="199"/>
      <c r="AL210" s="199"/>
      <c r="AM210" s="199"/>
      <c r="AN210" s="199"/>
      <c r="AO210" s="199"/>
      <c r="AP210" s="199"/>
      <c r="AQ210" s="199"/>
      <c r="AR210" s="199"/>
      <c r="AS210" s="199"/>
      <c r="AT210" s="199"/>
      <c r="AU210" s="199"/>
      <c r="AV210" s="199"/>
      <c r="AW210" s="199"/>
      <c r="AX210" s="199"/>
      <c r="AY210" s="199"/>
      <c r="AZ210" s="199"/>
      <c r="BA210" s="199"/>
      <c r="BB210" s="199"/>
      <c r="BF210" s="199"/>
      <c r="BG210" s="199"/>
      <c r="BI210" s="279"/>
      <c r="BJ210" s="279"/>
      <c r="BL210" s="199"/>
      <c r="BX210" s="172">
        <v>172</v>
      </c>
    </row>
    <row r="211" spans="1:76" s="171" customFormat="1" ht="23.25" customHeight="1">
      <c r="A211" s="199"/>
      <c r="F211" s="199"/>
      <c r="G211" s="198"/>
      <c r="H211" s="198"/>
      <c r="I211" s="198"/>
      <c r="J211" s="199"/>
      <c r="K211" s="199"/>
      <c r="L211" s="199"/>
      <c r="M211" s="220"/>
      <c r="N211" s="221"/>
      <c r="O211" s="221"/>
      <c r="P211" s="220"/>
      <c r="AF211" s="199"/>
      <c r="AG211" s="199"/>
      <c r="AH211" s="199"/>
      <c r="AI211" s="279"/>
      <c r="AJ211" s="199"/>
      <c r="AK211" s="199"/>
      <c r="AL211" s="199"/>
      <c r="AM211" s="199"/>
      <c r="AN211" s="199"/>
      <c r="AO211" s="199"/>
      <c r="AP211" s="199"/>
      <c r="AQ211" s="199"/>
      <c r="AR211" s="199"/>
      <c r="AS211" s="199"/>
      <c r="AT211" s="199"/>
      <c r="AU211" s="199"/>
      <c r="AV211" s="199"/>
      <c r="AW211" s="199"/>
      <c r="AX211" s="199"/>
      <c r="AY211" s="199"/>
      <c r="AZ211" s="199"/>
      <c r="BA211" s="199"/>
      <c r="BB211" s="199"/>
      <c r="BF211" s="199"/>
      <c r="BG211" s="199"/>
      <c r="BI211" s="279"/>
      <c r="BJ211" s="279"/>
      <c r="BL211" s="199"/>
      <c r="BX211" s="172">
        <v>173</v>
      </c>
    </row>
    <row r="212" spans="1:76" s="171" customFormat="1" ht="23.25" customHeight="1">
      <c r="A212" s="199"/>
      <c r="F212" s="199"/>
      <c r="G212" s="198"/>
      <c r="H212" s="198"/>
      <c r="I212" s="198"/>
      <c r="J212" s="199"/>
      <c r="K212" s="199"/>
      <c r="L212" s="199"/>
      <c r="M212" s="220"/>
      <c r="N212" s="221"/>
      <c r="O212" s="221"/>
      <c r="P212" s="220"/>
      <c r="AF212" s="199"/>
      <c r="AG212" s="199"/>
      <c r="AH212" s="199"/>
      <c r="AI212" s="279"/>
      <c r="AJ212" s="199"/>
      <c r="AK212" s="199"/>
      <c r="AL212" s="199"/>
      <c r="AM212" s="199"/>
      <c r="AN212" s="199"/>
      <c r="AO212" s="199"/>
      <c r="AP212" s="199"/>
      <c r="AQ212" s="199"/>
      <c r="AR212" s="199"/>
      <c r="AS212" s="199"/>
      <c r="AT212" s="199"/>
      <c r="AU212" s="199"/>
      <c r="AV212" s="199"/>
      <c r="AW212" s="199"/>
      <c r="AX212" s="199"/>
      <c r="AY212" s="199"/>
      <c r="AZ212" s="199"/>
      <c r="BA212" s="199"/>
      <c r="BB212" s="199"/>
      <c r="BF212" s="199"/>
      <c r="BG212" s="199"/>
      <c r="BI212" s="279"/>
      <c r="BJ212" s="279"/>
      <c r="BL212" s="199"/>
      <c r="BX212" s="172">
        <v>174</v>
      </c>
    </row>
    <row r="213" spans="1:76" s="171" customFormat="1" ht="23.25" customHeight="1">
      <c r="A213" s="199"/>
      <c r="F213" s="199"/>
      <c r="G213" s="198"/>
      <c r="H213" s="198"/>
      <c r="I213" s="198"/>
      <c r="J213" s="199"/>
      <c r="K213" s="199"/>
      <c r="L213" s="199"/>
      <c r="M213" s="220"/>
      <c r="N213" s="221"/>
      <c r="O213" s="221"/>
      <c r="P213" s="220"/>
      <c r="AF213" s="199"/>
      <c r="AG213" s="199"/>
      <c r="AH213" s="199"/>
      <c r="AI213" s="279"/>
      <c r="AJ213" s="199"/>
      <c r="AK213" s="199"/>
      <c r="AL213" s="199"/>
      <c r="AM213" s="199"/>
      <c r="AN213" s="199"/>
      <c r="AO213" s="199"/>
      <c r="AP213" s="199"/>
      <c r="AQ213" s="199"/>
      <c r="AR213" s="199"/>
      <c r="AS213" s="199"/>
      <c r="AT213" s="199"/>
      <c r="AU213" s="199"/>
      <c r="AV213" s="199"/>
      <c r="AW213" s="199"/>
      <c r="AX213" s="199"/>
      <c r="AY213" s="199"/>
      <c r="AZ213" s="199"/>
      <c r="BA213" s="199"/>
      <c r="BB213" s="199"/>
      <c r="BF213" s="199"/>
      <c r="BG213" s="199"/>
      <c r="BI213" s="279"/>
      <c r="BJ213" s="279"/>
      <c r="BL213" s="199"/>
      <c r="BX213" s="172">
        <v>175</v>
      </c>
    </row>
    <row r="214" spans="1:76" s="171" customFormat="1" ht="23.25" customHeight="1">
      <c r="A214" s="199"/>
      <c r="F214" s="199"/>
      <c r="G214" s="198"/>
      <c r="H214" s="198"/>
      <c r="I214" s="198"/>
      <c r="J214" s="199"/>
      <c r="K214" s="199"/>
      <c r="L214" s="199"/>
      <c r="M214" s="220"/>
      <c r="N214" s="221"/>
      <c r="O214" s="221"/>
      <c r="P214" s="220"/>
      <c r="AF214" s="199"/>
      <c r="AG214" s="199"/>
      <c r="AH214" s="199"/>
      <c r="AI214" s="279"/>
      <c r="AJ214" s="199"/>
      <c r="AK214" s="199"/>
      <c r="AL214" s="199"/>
      <c r="AM214" s="199"/>
      <c r="AN214" s="199"/>
      <c r="AO214" s="199"/>
      <c r="AP214" s="199"/>
      <c r="AQ214" s="199"/>
      <c r="AR214" s="199"/>
      <c r="AS214" s="199"/>
      <c r="AT214" s="199"/>
      <c r="AU214" s="199"/>
      <c r="AV214" s="199"/>
      <c r="AW214" s="199"/>
      <c r="AX214" s="199"/>
      <c r="AY214" s="199"/>
      <c r="AZ214" s="199"/>
      <c r="BA214" s="199"/>
      <c r="BB214" s="199"/>
      <c r="BF214" s="199"/>
      <c r="BG214" s="199"/>
      <c r="BI214" s="279"/>
      <c r="BJ214" s="279"/>
      <c r="BL214" s="199"/>
      <c r="BX214" s="172">
        <v>176</v>
      </c>
    </row>
    <row r="215" spans="1:76" s="171" customFormat="1" ht="23.25" customHeight="1">
      <c r="A215" s="199"/>
      <c r="F215" s="199"/>
      <c r="G215" s="198"/>
      <c r="H215" s="198"/>
      <c r="I215" s="198"/>
      <c r="J215" s="199"/>
      <c r="K215" s="199"/>
      <c r="L215" s="199"/>
      <c r="M215" s="220"/>
      <c r="N215" s="221"/>
      <c r="O215" s="221"/>
      <c r="P215" s="220"/>
      <c r="AF215" s="199"/>
      <c r="AG215" s="199"/>
      <c r="AH215" s="199"/>
      <c r="AI215" s="279"/>
      <c r="AJ215" s="199"/>
      <c r="AK215" s="199"/>
      <c r="AL215" s="199"/>
      <c r="AM215" s="199"/>
      <c r="AN215" s="199"/>
      <c r="AO215" s="199"/>
      <c r="AP215" s="199"/>
      <c r="AQ215" s="199"/>
      <c r="AR215" s="199"/>
      <c r="AS215" s="199"/>
      <c r="AT215" s="199"/>
      <c r="AU215" s="199"/>
      <c r="AV215" s="199"/>
      <c r="AW215" s="199"/>
      <c r="AX215" s="199"/>
      <c r="AY215" s="199"/>
      <c r="AZ215" s="199"/>
      <c r="BA215" s="199"/>
      <c r="BB215" s="199"/>
      <c r="BF215" s="199"/>
      <c r="BG215" s="199"/>
      <c r="BI215" s="279"/>
      <c r="BJ215" s="279"/>
      <c r="BL215" s="199"/>
      <c r="BX215" s="172">
        <v>177</v>
      </c>
    </row>
    <row r="216" spans="1:76" s="171" customFormat="1" ht="23.25" customHeight="1">
      <c r="A216" s="199"/>
      <c r="F216" s="199"/>
      <c r="G216" s="198"/>
      <c r="H216" s="198"/>
      <c r="I216" s="198"/>
      <c r="J216" s="199"/>
      <c r="K216" s="199"/>
      <c r="L216" s="199"/>
      <c r="M216" s="220"/>
      <c r="N216" s="221"/>
      <c r="O216" s="221"/>
      <c r="P216" s="220"/>
      <c r="AF216" s="199"/>
      <c r="AG216" s="199"/>
      <c r="AH216" s="199"/>
      <c r="AI216" s="279"/>
      <c r="AJ216" s="199"/>
      <c r="AK216" s="199"/>
      <c r="AL216" s="199"/>
      <c r="AM216" s="199"/>
      <c r="AN216" s="199"/>
      <c r="AO216" s="199"/>
      <c r="AP216" s="199"/>
      <c r="AQ216" s="199"/>
      <c r="AR216" s="199"/>
      <c r="AS216" s="199"/>
      <c r="AT216" s="199"/>
      <c r="AU216" s="199"/>
      <c r="AV216" s="199"/>
      <c r="AW216" s="199"/>
      <c r="AX216" s="199"/>
      <c r="AY216" s="199"/>
      <c r="AZ216" s="199"/>
      <c r="BA216" s="199"/>
      <c r="BB216" s="199"/>
      <c r="BF216" s="199"/>
      <c r="BG216" s="199"/>
      <c r="BI216" s="279"/>
      <c r="BJ216" s="279"/>
      <c r="BL216" s="199"/>
      <c r="BX216" s="172">
        <v>178</v>
      </c>
    </row>
    <row r="217" spans="1:76" s="171" customFormat="1" ht="23.25" customHeight="1">
      <c r="A217" s="199"/>
      <c r="F217" s="199"/>
      <c r="G217" s="198"/>
      <c r="H217" s="198"/>
      <c r="I217" s="198"/>
      <c r="J217" s="199"/>
      <c r="K217" s="199"/>
      <c r="L217" s="199"/>
      <c r="M217" s="220"/>
      <c r="N217" s="221"/>
      <c r="O217" s="221"/>
      <c r="P217" s="220"/>
      <c r="AF217" s="199"/>
      <c r="AG217" s="199"/>
      <c r="AH217" s="199"/>
      <c r="AI217" s="279"/>
      <c r="AJ217" s="199"/>
      <c r="AK217" s="199"/>
      <c r="AL217" s="199"/>
      <c r="AM217" s="199"/>
      <c r="AN217" s="199"/>
      <c r="AO217" s="199"/>
      <c r="AP217" s="199"/>
      <c r="AQ217" s="199"/>
      <c r="AR217" s="199"/>
      <c r="AS217" s="199"/>
      <c r="AT217" s="199"/>
      <c r="AU217" s="199"/>
      <c r="AV217" s="199"/>
      <c r="AW217" s="199"/>
      <c r="AX217" s="199"/>
      <c r="AY217" s="199"/>
      <c r="AZ217" s="199"/>
      <c r="BA217" s="199"/>
      <c r="BB217" s="199"/>
      <c r="BF217" s="199"/>
      <c r="BG217" s="199"/>
      <c r="BI217" s="279"/>
      <c r="BJ217" s="279"/>
      <c r="BL217" s="199"/>
      <c r="BX217" s="172">
        <v>179</v>
      </c>
    </row>
    <row r="218" spans="1:76" s="171" customFormat="1" ht="23.25" customHeight="1">
      <c r="A218" s="199"/>
      <c r="F218" s="199"/>
      <c r="G218" s="198"/>
      <c r="H218" s="198"/>
      <c r="I218" s="198"/>
      <c r="J218" s="199"/>
      <c r="K218" s="199"/>
      <c r="L218" s="199"/>
      <c r="M218" s="220"/>
      <c r="N218" s="221"/>
      <c r="O218" s="221"/>
      <c r="P218" s="220"/>
      <c r="AF218" s="199"/>
      <c r="AG218" s="199"/>
      <c r="AH218" s="199"/>
      <c r="AI218" s="279"/>
      <c r="AJ218" s="199"/>
      <c r="AK218" s="199"/>
      <c r="AL218" s="199"/>
      <c r="AM218" s="199"/>
      <c r="AN218" s="199"/>
      <c r="AO218" s="199"/>
      <c r="AP218" s="199"/>
      <c r="AQ218" s="199"/>
      <c r="AR218" s="199"/>
      <c r="AS218" s="199"/>
      <c r="AT218" s="199"/>
      <c r="AU218" s="199"/>
      <c r="AV218" s="199"/>
      <c r="AW218" s="199"/>
      <c r="AX218" s="199"/>
      <c r="AY218" s="199"/>
      <c r="AZ218" s="199"/>
      <c r="BA218" s="199"/>
      <c r="BB218" s="199"/>
      <c r="BF218" s="199"/>
      <c r="BG218" s="199"/>
      <c r="BI218" s="279"/>
      <c r="BJ218" s="279"/>
      <c r="BL218" s="199"/>
      <c r="BX218" s="172">
        <v>180</v>
      </c>
    </row>
    <row r="219" spans="1:76" s="171" customFormat="1" ht="23.25" customHeight="1">
      <c r="A219" s="199"/>
      <c r="F219" s="199"/>
      <c r="G219" s="198"/>
      <c r="H219" s="198"/>
      <c r="I219" s="198"/>
      <c r="J219" s="199"/>
      <c r="K219" s="199"/>
      <c r="L219" s="199"/>
      <c r="M219" s="220"/>
      <c r="N219" s="221"/>
      <c r="O219" s="221"/>
      <c r="P219" s="220"/>
      <c r="AF219" s="199"/>
      <c r="AG219" s="199"/>
      <c r="AH219" s="199"/>
      <c r="AI219" s="279"/>
      <c r="AJ219" s="199"/>
      <c r="AK219" s="199"/>
      <c r="AL219" s="199"/>
      <c r="AM219" s="199"/>
      <c r="AN219" s="199"/>
      <c r="AO219" s="199"/>
      <c r="AP219" s="199"/>
      <c r="AQ219" s="199"/>
      <c r="AR219" s="199"/>
      <c r="AS219" s="199"/>
      <c r="AT219" s="199"/>
      <c r="AU219" s="199"/>
      <c r="AV219" s="199"/>
      <c r="AW219" s="199"/>
      <c r="AX219" s="199"/>
      <c r="AY219" s="199"/>
      <c r="AZ219" s="199"/>
      <c r="BA219" s="199"/>
      <c r="BB219" s="199"/>
      <c r="BF219" s="199"/>
      <c r="BG219" s="199"/>
      <c r="BI219" s="279"/>
      <c r="BJ219" s="279"/>
      <c r="BL219" s="199"/>
      <c r="BX219" s="172">
        <v>181</v>
      </c>
    </row>
    <row r="220" spans="1:76" s="171" customFormat="1" ht="23.25" customHeight="1">
      <c r="A220" s="199"/>
      <c r="F220" s="199"/>
      <c r="G220" s="198"/>
      <c r="H220" s="198"/>
      <c r="I220" s="198"/>
      <c r="J220" s="199"/>
      <c r="K220" s="199"/>
      <c r="L220" s="199"/>
      <c r="M220" s="220"/>
      <c r="N220" s="221"/>
      <c r="O220" s="221"/>
      <c r="P220" s="220"/>
      <c r="AF220" s="199"/>
      <c r="AG220" s="199"/>
      <c r="AH220" s="199"/>
      <c r="AI220" s="279"/>
      <c r="AJ220" s="199"/>
      <c r="AK220" s="199"/>
      <c r="AL220" s="199"/>
      <c r="AM220" s="199"/>
      <c r="AN220" s="199"/>
      <c r="AO220" s="199"/>
      <c r="AP220" s="199"/>
      <c r="AQ220" s="199"/>
      <c r="AR220" s="199"/>
      <c r="AS220" s="199"/>
      <c r="AT220" s="199"/>
      <c r="AU220" s="199"/>
      <c r="AV220" s="199"/>
      <c r="AW220" s="199"/>
      <c r="AX220" s="199"/>
      <c r="AY220" s="199"/>
      <c r="AZ220" s="199"/>
      <c r="BA220" s="199"/>
      <c r="BB220" s="199"/>
      <c r="BF220" s="199"/>
      <c r="BG220" s="199"/>
      <c r="BI220" s="279"/>
      <c r="BJ220" s="279"/>
      <c r="BL220" s="199"/>
      <c r="BX220" s="172">
        <v>182</v>
      </c>
    </row>
    <row r="221" spans="1:76" s="171" customFormat="1" ht="23.25" customHeight="1">
      <c r="A221" s="199"/>
      <c r="F221" s="199"/>
      <c r="G221" s="198"/>
      <c r="H221" s="198"/>
      <c r="I221" s="198"/>
      <c r="J221" s="199"/>
      <c r="K221" s="199"/>
      <c r="L221" s="199"/>
      <c r="M221" s="220"/>
      <c r="N221" s="221"/>
      <c r="O221" s="221"/>
      <c r="P221" s="220"/>
      <c r="AF221" s="199"/>
      <c r="AG221" s="199"/>
      <c r="AH221" s="199"/>
      <c r="AI221" s="279"/>
      <c r="AJ221" s="199"/>
      <c r="AK221" s="199"/>
      <c r="AL221" s="199"/>
      <c r="AM221" s="199"/>
      <c r="AN221" s="199"/>
      <c r="AO221" s="199"/>
      <c r="AP221" s="199"/>
      <c r="AQ221" s="199"/>
      <c r="AR221" s="199"/>
      <c r="AS221" s="199"/>
      <c r="AT221" s="199"/>
      <c r="AU221" s="199"/>
      <c r="AV221" s="199"/>
      <c r="AW221" s="199"/>
      <c r="AX221" s="199"/>
      <c r="AY221" s="199"/>
      <c r="AZ221" s="199"/>
      <c r="BA221" s="199"/>
      <c r="BB221" s="199"/>
      <c r="BF221" s="199"/>
      <c r="BG221" s="199"/>
      <c r="BI221" s="279"/>
      <c r="BJ221" s="279"/>
      <c r="BL221" s="199"/>
      <c r="BX221" s="172">
        <v>183</v>
      </c>
    </row>
    <row r="222" spans="1:76" s="171" customFormat="1" ht="23.25" customHeight="1">
      <c r="A222" s="199"/>
      <c r="F222" s="199"/>
      <c r="G222" s="198"/>
      <c r="H222" s="198"/>
      <c r="I222" s="198"/>
      <c r="J222" s="199"/>
      <c r="K222" s="199"/>
      <c r="L222" s="199"/>
      <c r="M222" s="220"/>
      <c r="N222" s="221"/>
      <c r="O222" s="221"/>
      <c r="P222" s="220"/>
      <c r="AF222" s="199"/>
      <c r="AG222" s="199"/>
      <c r="AH222" s="199"/>
      <c r="AI222" s="279"/>
      <c r="AJ222" s="199"/>
      <c r="AK222" s="199"/>
      <c r="AL222" s="199"/>
      <c r="AM222" s="199"/>
      <c r="AN222" s="199"/>
      <c r="AO222" s="199"/>
      <c r="AP222" s="199"/>
      <c r="AQ222" s="199"/>
      <c r="AR222" s="199"/>
      <c r="AS222" s="199"/>
      <c r="AT222" s="199"/>
      <c r="AU222" s="199"/>
      <c r="AV222" s="199"/>
      <c r="AW222" s="199"/>
      <c r="AX222" s="199"/>
      <c r="AY222" s="199"/>
      <c r="AZ222" s="199"/>
      <c r="BA222" s="199"/>
      <c r="BB222" s="199"/>
      <c r="BF222" s="199"/>
      <c r="BG222" s="199"/>
      <c r="BI222" s="279"/>
      <c r="BJ222" s="279"/>
      <c r="BL222" s="199"/>
      <c r="BX222" s="172">
        <v>184</v>
      </c>
    </row>
    <row r="223" spans="1:76" s="171" customFormat="1" ht="23.25" customHeight="1">
      <c r="A223" s="199"/>
      <c r="F223" s="199"/>
      <c r="G223" s="198"/>
      <c r="H223" s="198"/>
      <c r="I223" s="198"/>
      <c r="J223" s="199"/>
      <c r="K223" s="199"/>
      <c r="L223" s="199"/>
      <c r="M223" s="220"/>
      <c r="N223" s="221"/>
      <c r="O223" s="221"/>
      <c r="P223" s="220"/>
      <c r="AF223" s="199"/>
      <c r="AG223" s="199"/>
      <c r="AH223" s="199"/>
      <c r="AI223" s="279"/>
      <c r="AJ223" s="199"/>
      <c r="AK223" s="199"/>
      <c r="AL223" s="199"/>
      <c r="AM223" s="199"/>
      <c r="AN223" s="199"/>
      <c r="AO223" s="199"/>
      <c r="AP223" s="199"/>
      <c r="AQ223" s="199"/>
      <c r="AR223" s="199"/>
      <c r="AS223" s="199"/>
      <c r="AT223" s="199"/>
      <c r="AU223" s="199"/>
      <c r="AV223" s="199"/>
      <c r="AW223" s="199"/>
      <c r="AX223" s="199"/>
      <c r="AY223" s="199"/>
      <c r="AZ223" s="199"/>
      <c r="BA223" s="199"/>
      <c r="BB223" s="199"/>
      <c r="BF223" s="199"/>
      <c r="BG223" s="199"/>
      <c r="BI223" s="279"/>
      <c r="BJ223" s="279"/>
      <c r="BL223" s="199"/>
      <c r="BX223" s="172">
        <v>185</v>
      </c>
    </row>
    <row r="224" spans="1:76" s="171" customFormat="1" ht="23.25" customHeight="1">
      <c r="A224" s="199"/>
      <c r="F224" s="199"/>
      <c r="G224" s="198"/>
      <c r="H224" s="198"/>
      <c r="I224" s="198"/>
      <c r="J224" s="199"/>
      <c r="K224" s="199"/>
      <c r="L224" s="199"/>
      <c r="M224" s="220"/>
      <c r="N224" s="221"/>
      <c r="O224" s="221"/>
      <c r="P224" s="220"/>
      <c r="AF224" s="199"/>
      <c r="AG224" s="199"/>
      <c r="AH224" s="199"/>
      <c r="AI224" s="279"/>
      <c r="AJ224" s="199"/>
      <c r="AK224" s="199"/>
      <c r="AL224" s="199"/>
      <c r="AM224" s="199"/>
      <c r="AN224" s="199"/>
      <c r="AO224" s="199"/>
      <c r="AP224" s="199"/>
      <c r="AQ224" s="199"/>
      <c r="AR224" s="199"/>
      <c r="AS224" s="199"/>
      <c r="AT224" s="199"/>
      <c r="AU224" s="199"/>
      <c r="AV224" s="199"/>
      <c r="AW224" s="199"/>
      <c r="AX224" s="199"/>
      <c r="AY224" s="199"/>
      <c r="AZ224" s="199"/>
      <c r="BA224" s="199"/>
      <c r="BB224" s="199"/>
      <c r="BF224" s="199"/>
      <c r="BG224" s="199"/>
      <c r="BI224" s="279"/>
      <c r="BJ224" s="279"/>
      <c r="BL224" s="199"/>
      <c r="BX224" s="172">
        <v>186</v>
      </c>
    </row>
    <row r="225" spans="1:76" s="171" customFormat="1" ht="23.25" customHeight="1">
      <c r="A225" s="199"/>
      <c r="F225" s="199"/>
      <c r="G225" s="198"/>
      <c r="H225" s="198"/>
      <c r="I225" s="198"/>
      <c r="J225" s="199"/>
      <c r="K225" s="199"/>
      <c r="L225" s="199"/>
      <c r="M225" s="220"/>
      <c r="N225" s="221"/>
      <c r="O225" s="221"/>
      <c r="P225" s="220"/>
      <c r="AF225" s="199"/>
      <c r="AG225" s="199"/>
      <c r="AH225" s="199"/>
      <c r="AI225" s="279"/>
      <c r="AJ225" s="199"/>
      <c r="AK225" s="199"/>
      <c r="AL225" s="199"/>
      <c r="AM225" s="199"/>
      <c r="AN225" s="199"/>
      <c r="AO225" s="199"/>
      <c r="AP225" s="199"/>
      <c r="AQ225" s="199"/>
      <c r="AR225" s="199"/>
      <c r="AS225" s="199"/>
      <c r="AT225" s="199"/>
      <c r="AU225" s="199"/>
      <c r="AV225" s="199"/>
      <c r="AW225" s="199"/>
      <c r="AX225" s="199"/>
      <c r="AY225" s="199"/>
      <c r="AZ225" s="199"/>
      <c r="BA225" s="199"/>
      <c r="BB225" s="199"/>
      <c r="BF225" s="199"/>
      <c r="BG225" s="199"/>
      <c r="BI225" s="279"/>
      <c r="BJ225" s="279"/>
      <c r="BL225" s="199"/>
      <c r="BX225" s="172">
        <v>187</v>
      </c>
    </row>
    <row r="226" spans="1:76" s="171" customFormat="1" ht="23.25" customHeight="1">
      <c r="A226" s="199"/>
      <c r="F226" s="199"/>
      <c r="G226" s="198"/>
      <c r="H226" s="198"/>
      <c r="I226" s="198"/>
      <c r="J226" s="199"/>
      <c r="K226" s="199"/>
      <c r="L226" s="199"/>
      <c r="M226" s="220"/>
      <c r="N226" s="221"/>
      <c r="O226" s="221"/>
      <c r="P226" s="220"/>
      <c r="AF226" s="199"/>
      <c r="AG226" s="199"/>
      <c r="AH226" s="199"/>
      <c r="AI226" s="279"/>
      <c r="AJ226" s="199"/>
      <c r="AK226" s="199"/>
      <c r="AL226" s="199"/>
      <c r="AM226" s="199"/>
      <c r="AN226" s="199"/>
      <c r="AO226" s="199"/>
      <c r="AP226" s="199"/>
      <c r="AQ226" s="199"/>
      <c r="AR226" s="199"/>
      <c r="AS226" s="199"/>
      <c r="AT226" s="199"/>
      <c r="AU226" s="199"/>
      <c r="AV226" s="199"/>
      <c r="AW226" s="199"/>
      <c r="AX226" s="199"/>
      <c r="AY226" s="199"/>
      <c r="AZ226" s="199"/>
      <c r="BA226" s="199"/>
      <c r="BB226" s="199"/>
      <c r="BF226" s="199"/>
      <c r="BG226" s="199"/>
      <c r="BI226" s="279"/>
      <c r="BJ226" s="279"/>
      <c r="BL226" s="199"/>
      <c r="BX226" s="172">
        <v>188</v>
      </c>
    </row>
    <row r="227" spans="1:76" s="171" customFormat="1" ht="23.25" customHeight="1">
      <c r="A227" s="199"/>
      <c r="F227" s="199"/>
      <c r="G227" s="198"/>
      <c r="H227" s="198"/>
      <c r="I227" s="198"/>
      <c r="J227" s="199"/>
      <c r="K227" s="199"/>
      <c r="L227" s="199"/>
      <c r="M227" s="220"/>
      <c r="N227" s="221"/>
      <c r="O227" s="221"/>
      <c r="P227" s="220"/>
      <c r="AF227" s="199"/>
      <c r="AG227" s="199"/>
      <c r="AH227" s="199"/>
      <c r="AI227" s="279"/>
      <c r="AJ227" s="199"/>
      <c r="AK227" s="199"/>
      <c r="AL227" s="199"/>
      <c r="AM227" s="199"/>
      <c r="AN227" s="199"/>
      <c r="AO227" s="199"/>
      <c r="AP227" s="199"/>
      <c r="AQ227" s="199"/>
      <c r="AR227" s="199"/>
      <c r="AS227" s="199"/>
      <c r="AT227" s="199"/>
      <c r="AU227" s="199"/>
      <c r="AV227" s="199"/>
      <c r="AW227" s="199"/>
      <c r="AX227" s="199"/>
      <c r="AY227" s="199"/>
      <c r="AZ227" s="199"/>
      <c r="BA227" s="199"/>
      <c r="BB227" s="199"/>
      <c r="BF227" s="199"/>
      <c r="BG227" s="199"/>
      <c r="BI227" s="279"/>
      <c r="BJ227" s="279"/>
      <c r="BL227" s="199"/>
      <c r="BX227" s="172">
        <v>189</v>
      </c>
    </row>
    <row r="228" spans="1:76" s="171" customFormat="1" ht="23.25" customHeight="1">
      <c r="A228" s="199"/>
      <c r="F228" s="199"/>
      <c r="G228" s="198"/>
      <c r="H228" s="198"/>
      <c r="I228" s="198"/>
      <c r="J228" s="199"/>
      <c r="K228" s="199"/>
      <c r="L228" s="199"/>
      <c r="M228" s="220"/>
      <c r="N228" s="221"/>
      <c r="O228" s="221"/>
      <c r="P228" s="220"/>
      <c r="AF228" s="199"/>
      <c r="AG228" s="199"/>
      <c r="AH228" s="199"/>
      <c r="AI228" s="279"/>
      <c r="AJ228" s="199"/>
      <c r="AK228" s="199"/>
      <c r="AL228" s="199"/>
      <c r="AM228" s="199"/>
      <c r="AN228" s="199"/>
      <c r="AO228" s="199"/>
      <c r="AP228" s="199"/>
      <c r="AQ228" s="199"/>
      <c r="AR228" s="199"/>
      <c r="AS228" s="199"/>
      <c r="AT228" s="199"/>
      <c r="AU228" s="199"/>
      <c r="AV228" s="199"/>
      <c r="AW228" s="199"/>
      <c r="AX228" s="199"/>
      <c r="AY228" s="199"/>
      <c r="AZ228" s="199"/>
      <c r="BA228" s="199"/>
      <c r="BB228" s="199"/>
      <c r="BF228" s="199"/>
      <c r="BG228" s="199"/>
      <c r="BI228" s="279"/>
      <c r="BJ228" s="279"/>
      <c r="BL228" s="199"/>
      <c r="BX228" s="172">
        <v>190</v>
      </c>
    </row>
    <row r="229" spans="1:76" s="171" customFormat="1" ht="23.25" customHeight="1">
      <c r="A229" s="199"/>
      <c r="F229" s="199"/>
      <c r="G229" s="198"/>
      <c r="H229" s="198"/>
      <c r="I229" s="198"/>
      <c r="J229" s="199"/>
      <c r="K229" s="199"/>
      <c r="L229" s="199"/>
      <c r="M229" s="220"/>
      <c r="N229" s="221"/>
      <c r="O229" s="221"/>
      <c r="P229" s="220"/>
      <c r="AF229" s="199"/>
      <c r="AG229" s="199"/>
      <c r="AH229" s="199"/>
      <c r="AI229" s="279"/>
      <c r="AJ229" s="199"/>
      <c r="AK229" s="199"/>
      <c r="AL229" s="199"/>
      <c r="AM229" s="199"/>
      <c r="AN229" s="199"/>
      <c r="AO229" s="199"/>
      <c r="AP229" s="199"/>
      <c r="AQ229" s="199"/>
      <c r="AR229" s="199"/>
      <c r="AS229" s="199"/>
      <c r="AT229" s="199"/>
      <c r="AU229" s="199"/>
      <c r="AV229" s="199"/>
      <c r="AW229" s="199"/>
      <c r="AX229" s="199"/>
      <c r="AY229" s="199"/>
      <c r="AZ229" s="199"/>
      <c r="BA229" s="199"/>
      <c r="BB229" s="199"/>
      <c r="BF229" s="199"/>
      <c r="BG229" s="199"/>
      <c r="BI229" s="279"/>
      <c r="BJ229" s="279"/>
      <c r="BL229" s="199"/>
      <c r="BX229" s="172">
        <v>191</v>
      </c>
    </row>
    <row r="230" spans="1:76" s="171" customFormat="1" ht="23.25" customHeight="1">
      <c r="A230" s="199"/>
      <c r="F230" s="199"/>
      <c r="G230" s="198"/>
      <c r="H230" s="198"/>
      <c r="I230" s="198"/>
      <c r="J230" s="199"/>
      <c r="K230" s="199"/>
      <c r="L230" s="199"/>
      <c r="M230" s="220"/>
      <c r="N230" s="221"/>
      <c r="O230" s="221"/>
      <c r="P230" s="220"/>
      <c r="AF230" s="199"/>
      <c r="AG230" s="199"/>
      <c r="AH230" s="199"/>
      <c r="AI230" s="279"/>
      <c r="AJ230" s="199"/>
      <c r="AK230" s="199"/>
      <c r="AL230" s="199"/>
      <c r="AM230" s="199"/>
      <c r="AN230" s="199"/>
      <c r="AO230" s="199"/>
      <c r="AP230" s="199"/>
      <c r="AQ230" s="199"/>
      <c r="AR230" s="199"/>
      <c r="AS230" s="199"/>
      <c r="AT230" s="199"/>
      <c r="AU230" s="199"/>
      <c r="AV230" s="199"/>
      <c r="AW230" s="199"/>
      <c r="AX230" s="199"/>
      <c r="AY230" s="199"/>
      <c r="AZ230" s="199"/>
      <c r="BA230" s="199"/>
      <c r="BB230" s="199"/>
      <c r="BF230" s="199"/>
      <c r="BG230" s="199"/>
      <c r="BI230" s="279"/>
      <c r="BJ230" s="279"/>
      <c r="BL230" s="199"/>
      <c r="BX230" s="172">
        <v>192</v>
      </c>
    </row>
    <row r="231" spans="1:76" s="171" customFormat="1" ht="23.25" customHeight="1">
      <c r="A231" s="199"/>
      <c r="F231" s="199"/>
      <c r="G231" s="198"/>
      <c r="H231" s="198"/>
      <c r="I231" s="198"/>
      <c r="J231" s="199"/>
      <c r="K231" s="199"/>
      <c r="L231" s="199"/>
      <c r="M231" s="220"/>
      <c r="N231" s="221"/>
      <c r="O231" s="221"/>
      <c r="P231" s="220"/>
      <c r="AF231" s="199"/>
      <c r="AG231" s="199"/>
      <c r="AH231" s="199"/>
      <c r="AI231" s="279"/>
      <c r="AJ231" s="199"/>
      <c r="AK231" s="199"/>
      <c r="AL231" s="199"/>
      <c r="AM231" s="199"/>
      <c r="AN231" s="199"/>
      <c r="AO231" s="199"/>
      <c r="AP231" s="199"/>
      <c r="AQ231" s="199"/>
      <c r="AR231" s="199"/>
      <c r="AS231" s="199"/>
      <c r="AT231" s="199"/>
      <c r="AU231" s="199"/>
      <c r="AV231" s="199"/>
      <c r="AW231" s="199"/>
      <c r="AX231" s="199"/>
      <c r="AY231" s="199"/>
      <c r="AZ231" s="199"/>
      <c r="BA231" s="199"/>
      <c r="BB231" s="199"/>
      <c r="BF231" s="199"/>
      <c r="BG231" s="199"/>
      <c r="BI231" s="279"/>
      <c r="BJ231" s="279"/>
      <c r="BL231" s="199"/>
      <c r="BX231" s="172">
        <v>193</v>
      </c>
    </row>
    <row r="232" spans="1:76" s="171" customFormat="1" ht="23.25" customHeight="1">
      <c r="A232" s="199"/>
      <c r="F232" s="199"/>
      <c r="G232" s="198"/>
      <c r="H232" s="198"/>
      <c r="I232" s="198"/>
      <c r="J232" s="199"/>
      <c r="K232" s="199"/>
      <c r="L232" s="199"/>
      <c r="M232" s="220"/>
      <c r="N232" s="221"/>
      <c r="O232" s="221"/>
      <c r="P232" s="220"/>
      <c r="AF232" s="199"/>
      <c r="AG232" s="199"/>
      <c r="AH232" s="199"/>
      <c r="AI232" s="279"/>
      <c r="AJ232" s="199"/>
      <c r="AK232" s="199"/>
      <c r="AL232" s="199"/>
      <c r="AM232" s="199"/>
      <c r="AN232" s="199"/>
      <c r="AO232" s="199"/>
      <c r="AP232" s="199"/>
      <c r="AQ232" s="199"/>
      <c r="AR232" s="199"/>
      <c r="AS232" s="199"/>
      <c r="AT232" s="199"/>
      <c r="AU232" s="199"/>
      <c r="AV232" s="199"/>
      <c r="AW232" s="199"/>
      <c r="AX232" s="199"/>
      <c r="AY232" s="199"/>
      <c r="AZ232" s="199"/>
      <c r="BA232" s="199"/>
      <c r="BB232" s="199"/>
      <c r="BF232" s="199"/>
      <c r="BG232" s="199"/>
      <c r="BI232" s="279"/>
      <c r="BJ232" s="279"/>
      <c r="BL232" s="199"/>
      <c r="BX232" s="172">
        <v>194</v>
      </c>
    </row>
    <row r="233" spans="1:76" s="171" customFormat="1" ht="23.25" customHeight="1">
      <c r="A233" s="199"/>
      <c r="F233" s="199"/>
      <c r="G233" s="198"/>
      <c r="H233" s="198"/>
      <c r="I233" s="198"/>
      <c r="J233" s="199"/>
      <c r="K233" s="199"/>
      <c r="L233" s="199"/>
      <c r="M233" s="220"/>
      <c r="N233" s="221"/>
      <c r="O233" s="221"/>
      <c r="P233" s="220"/>
      <c r="AF233" s="199"/>
      <c r="AG233" s="199"/>
      <c r="AH233" s="199"/>
      <c r="AI233" s="279"/>
      <c r="AJ233" s="199"/>
      <c r="AK233" s="199"/>
      <c r="AL233" s="199"/>
      <c r="AM233" s="199"/>
      <c r="AN233" s="199"/>
      <c r="AO233" s="199"/>
      <c r="AP233" s="199"/>
      <c r="AQ233" s="199"/>
      <c r="AR233" s="199"/>
      <c r="AS233" s="199"/>
      <c r="AT233" s="199"/>
      <c r="AU233" s="199"/>
      <c r="AV233" s="199"/>
      <c r="AW233" s="199"/>
      <c r="AX233" s="199"/>
      <c r="AY233" s="199"/>
      <c r="AZ233" s="199"/>
      <c r="BA233" s="199"/>
      <c r="BB233" s="199"/>
      <c r="BF233" s="199"/>
      <c r="BG233" s="199"/>
      <c r="BI233" s="279"/>
      <c r="BJ233" s="279"/>
      <c r="BL233" s="199"/>
      <c r="BX233" s="172">
        <v>195</v>
      </c>
    </row>
    <row r="234" spans="1:76" s="171" customFormat="1" ht="23.25" customHeight="1">
      <c r="A234" s="199"/>
      <c r="F234" s="199"/>
      <c r="G234" s="198"/>
      <c r="H234" s="198"/>
      <c r="I234" s="198"/>
      <c r="J234" s="199"/>
      <c r="K234" s="199"/>
      <c r="L234" s="199"/>
      <c r="M234" s="220"/>
      <c r="N234" s="221"/>
      <c r="O234" s="221"/>
      <c r="P234" s="220"/>
      <c r="AF234" s="199"/>
      <c r="AG234" s="199"/>
      <c r="AH234" s="199"/>
      <c r="AI234" s="279"/>
      <c r="AJ234" s="199"/>
      <c r="AK234" s="199"/>
      <c r="AL234" s="199"/>
      <c r="AM234" s="199"/>
      <c r="AN234" s="199"/>
      <c r="AO234" s="199"/>
      <c r="AP234" s="199"/>
      <c r="AQ234" s="199"/>
      <c r="AR234" s="199"/>
      <c r="AS234" s="199"/>
      <c r="AT234" s="199"/>
      <c r="AU234" s="199"/>
      <c r="AV234" s="199"/>
      <c r="AW234" s="199"/>
      <c r="AX234" s="199"/>
      <c r="AY234" s="199"/>
      <c r="AZ234" s="199"/>
      <c r="BA234" s="199"/>
      <c r="BB234" s="199"/>
      <c r="BF234" s="199"/>
      <c r="BG234" s="199"/>
      <c r="BI234" s="279"/>
      <c r="BJ234" s="279"/>
      <c r="BL234" s="199"/>
      <c r="BX234" s="172">
        <v>196</v>
      </c>
    </row>
    <row r="235" spans="1:76" s="171" customFormat="1" ht="23.25" customHeight="1">
      <c r="A235" s="199"/>
      <c r="F235" s="199"/>
      <c r="G235" s="198"/>
      <c r="H235" s="198"/>
      <c r="I235" s="198"/>
      <c r="J235" s="199"/>
      <c r="K235" s="199"/>
      <c r="L235" s="199"/>
      <c r="M235" s="220"/>
      <c r="N235" s="221"/>
      <c r="O235" s="221"/>
      <c r="P235" s="220"/>
      <c r="AF235" s="199"/>
      <c r="AG235" s="199"/>
      <c r="AH235" s="199"/>
      <c r="AI235" s="279"/>
      <c r="AJ235" s="199"/>
      <c r="AK235" s="199"/>
      <c r="AL235" s="199"/>
      <c r="AM235" s="199"/>
      <c r="AN235" s="199"/>
      <c r="AO235" s="199"/>
      <c r="AP235" s="199"/>
      <c r="AQ235" s="199"/>
      <c r="AR235" s="199"/>
      <c r="AS235" s="199"/>
      <c r="AT235" s="199"/>
      <c r="AU235" s="199"/>
      <c r="AV235" s="199"/>
      <c r="AW235" s="199"/>
      <c r="AX235" s="199"/>
      <c r="AY235" s="199"/>
      <c r="AZ235" s="199"/>
      <c r="BA235" s="199"/>
      <c r="BB235" s="199"/>
      <c r="BF235" s="199"/>
      <c r="BG235" s="199"/>
      <c r="BI235" s="279"/>
      <c r="BJ235" s="279"/>
      <c r="BL235" s="199"/>
      <c r="BX235" s="172">
        <v>197</v>
      </c>
    </row>
    <row r="236" spans="1:76" s="171" customFormat="1" ht="23.25" customHeight="1">
      <c r="A236" s="199"/>
      <c r="F236" s="199"/>
      <c r="G236" s="198"/>
      <c r="H236" s="198"/>
      <c r="I236" s="198"/>
      <c r="J236" s="199"/>
      <c r="K236" s="199"/>
      <c r="L236" s="199"/>
      <c r="M236" s="220"/>
      <c r="N236" s="221"/>
      <c r="O236" s="221"/>
      <c r="P236" s="220"/>
      <c r="AF236" s="199"/>
      <c r="AG236" s="199"/>
      <c r="AH236" s="199"/>
      <c r="AI236" s="279"/>
      <c r="AJ236" s="199"/>
      <c r="AK236" s="199"/>
      <c r="AL236" s="199"/>
      <c r="AM236" s="199"/>
      <c r="AN236" s="199"/>
      <c r="AO236" s="199"/>
      <c r="AP236" s="199"/>
      <c r="AQ236" s="199"/>
      <c r="AR236" s="199"/>
      <c r="AS236" s="199"/>
      <c r="AT236" s="199"/>
      <c r="AU236" s="199"/>
      <c r="AV236" s="199"/>
      <c r="AW236" s="199"/>
      <c r="AX236" s="199"/>
      <c r="AY236" s="199"/>
      <c r="AZ236" s="199"/>
      <c r="BA236" s="199"/>
      <c r="BB236" s="199"/>
      <c r="BF236" s="199"/>
      <c r="BG236" s="199"/>
      <c r="BI236" s="279"/>
      <c r="BJ236" s="279"/>
      <c r="BL236" s="199"/>
      <c r="BX236" s="172">
        <v>198</v>
      </c>
    </row>
    <row r="237" spans="1:76" s="171" customFormat="1" ht="23.25" customHeight="1">
      <c r="A237" s="199"/>
      <c r="F237" s="199"/>
      <c r="G237" s="198"/>
      <c r="H237" s="198"/>
      <c r="I237" s="198"/>
      <c r="J237" s="199"/>
      <c r="K237" s="199"/>
      <c r="L237" s="199"/>
      <c r="M237" s="220"/>
      <c r="N237" s="221"/>
      <c r="O237" s="221"/>
      <c r="P237" s="220"/>
      <c r="AF237" s="199"/>
      <c r="AG237" s="199"/>
      <c r="AH237" s="199"/>
      <c r="AI237" s="279"/>
      <c r="AJ237" s="199"/>
      <c r="AK237" s="199"/>
      <c r="AL237" s="199"/>
      <c r="AM237" s="199"/>
      <c r="AN237" s="199"/>
      <c r="AO237" s="199"/>
      <c r="AP237" s="199"/>
      <c r="AQ237" s="199"/>
      <c r="AR237" s="199"/>
      <c r="AS237" s="199"/>
      <c r="AT237" s="199"/>
      <c r="AU237" s="199"/>
      <c r="AV237" s="199"/>
      <c r="AW237" s="199"/>
      <c r="AX237" s="199"/>
      <c r="AY237" s="199"/>
      <c r="AZ237" s="199"/>
      <c r="BA237" s="199"/>
      <c r="BB237" s="199"/>
      <c r="BF237" s="199"/>
      <c r="BG237" s="199"/>
      <c r="BI237" s="279"/>
      <c r="BJ237" s="279"/>
      <c r="BL237" s="199"/>
      <c r="BX237" s="172">
        <v>199</v>
      </c>
    </row>
    <row r="238" spans="1:76" s="171" customFormat="1" ht="23.25" customHeight="1">
      <c r="A238" s="199"/>
      <c r="F238" s="199"/>
      <c r="G238" s="198"/>
      <c r="H238" s="198"/>
      <c r="I238" s="198"/>
      <c r="J238" s="199"/>
      <c r="K238" s="199"/>
      <c r="L238" s="199"/>
      <c r="M238" s="220"/>
      <c r="N238" s="221"/>
      <c r="O238" s="221"/>
      <c r="P238" s="220"/>
      <c r="AF238" s="199"/>
      <c r="AG238" s="199"/>
      <c r="AH238" s="199"/>
      <c r="AI238" s="279"/>
      <c r="AJ238" s="199"/>
      <c r="AK238" s="199"/>
      <c r="AL238" s="199"/>
      <c r="AM238" s="199"/>
      <c r="AN238" s="199"/>
      <c r="AO238" s="199"/>
      <c r="AP238" s="199"/>
      <c r="AQ238" s="199"/>
      <c r="AR238" s="199"/>
      <c r="AS238" s="199"/>
      <c r="AT238" s="199"/>
      <c r="AU238" s="199"/>
      <c r="AV238" s="199"/>
      <c r="AW238" s="199"/>
      <c r="AX238" s="199"/>
      <c r="AY238" s="199"/>
      <c r="AZ238" s="199"/>
      <c r="BA238" s="199"/>
      <c r="BB238" s="199"/>
      <c r="BF238" s="199"/>
      <c r="BG238" s="199"/>
      <c r="BI238" s="279"/>
      <c r="BJ238" s="279"/>
      <c r="BL238" s="199"/>
      <c r="BX238" s="172">
        <v>200</v>
      </c>
    </row>
    <row r="239" spans="1:76" s="171" customFormat="1" ht="23.25" customHeight="1">
      <c r="A239" s="199"/>
      <c r="F239" s="199"/>
      <c r="G239" s="198"/>
      <c r="H239" s="198"/>
      <c r="I239" s="198"/>
      <c r="J239" s="199"/>
      <c r="K239" s="199"/>
      <c r="L239" s="199"/>
      <c r="M239" s="220"/>
      <c r="N239" s="221"/>
      <c r="O239" s="221"/>
      <c r="P239" s="220"/>
      <c r="AF239" s="199"/>
      <c r="AG239" s="199"/>
      <c r="AH239" s="199"/>
      <c r="AI239" s="279"/>
      <c r="AJ239" s="199"/>
      <c r="AK239" s="199"/>
      <c r="AL239" s="199"/>
      <c r="AM239" s="199"/>
      <c r="AN239" s="199"/>
      <c r="AO239" s="199"/>
      <c r="AP239" s="199"/>
      <c r="AQ239" s="199"/>
      <c r="AR239" s="199"/>
      <c r="AS239" s="199"/>
      <c r="AT239" s="199"/>
      <c r="AU239" s="199"/>
      <c r="AV239" s="199"/>
      <c r="AW239" s="199"/>
      <c r="AX239" s="199"/>
      <c r="AY239" s="199"/>
      <c r="AZ239" s="199"/>
      <c r="BA239" s="199"/>
      <c r="BB239" s="199"/>
      <c r="BF239" s="199"/>
      <c r="BG239" s="199"/>
      <c r="BI239" s="279"/>
      <c r="BJ239" s="279"/>
      <c r="BL239" s="199"/>
      <c r="BX239" s="172">
        <v>201</v>
      </c>
    </row>
    <row r="240" spans="1:76" s="171" customFormat="1" ht="23.25" customHeight="1">
      <c r="A240" s="199"/>
      <c r="F240" s="199"/>
      <c r="G240" s="198"/>
      <c r="H240" s="198"/>
      <c r="I240" s="198"/>
      <c r="J240" s="199"/>
      <c r="K240" s="199"/>
      <c r="L240" s="199"/>
      <c r="M240" s="220"/>
      <c r="N240" s="221"/>
      <c r="O240" s="221"/>
      <c r="P240" s="220"/>
      <c r="AF240" s="199"/>
      <c r="AG240" s="199"/>
      <c r="AH240" s="199"/>
      <c r="AI240" s="279"/>
      <c r="AJ240" s="199"/>
      <c r="AK240" s="199"/>
      <c r="AL240" s="199"/>
      <c r="AM240" s="199"/>
      <c r="AN240" s="199"/>
      <c r="AO240" s="199"/>
      <c r="AP240" s="199"/>
      <c r="AQ240" s="199"/>
      <c r="AR240" s="199"/>
      <c r="AS240" s="199"/>
      <c r="AT240" s="199"/>
      <c r="AU240" s="199"/>
      <c r="AV240" s="199"/>
      <c r="AW240" s="199"/>
      <c r="AX240" s="199"/>
      <c r="AY240" s="199"/>
      <c r="AZ240" s="199"/>
      <c r="BA240" s="199"/>
      <c r="BB240" s="199"/>
      <c r="BF240" s="199"/>
      <c r="BG240" s="199"/>
      <c r="BI240" s="279"/>
      <c r="BJ240" s="279"/>
      <c r="BL240" s="199"/>
      <c r="BX240" s="172">
        <v>202</v>
      </c>
    </row>
    <row r="241" spans="1:76" s="171" customFormat="1" ht="23.25" customHeight="1">
      <c r="A241" s="199"/>
      <c r="F241" s="199"/>
      <c r="G241" s="198"/>
      <c r="H241" s="198"/>
      <c r="I241" s="198"/>
      <c r="J241" s="199"/>
      <c r="K241" s="199"/>
      <c r="L241" s="199"/>
      <c r="M241" s="220"/>
      <c r="N241" s="221"/>
      <c r="O241" s="221"/>
      <c r="P241" s="220"/>
      <c r="AF241" s="199"/>
      <c r="AG241" s="199"/>
      <c r="AH241" s="199"/>
      <c r="AI241" s="279"/>
      <c r="AJ241" s="199"/>
      <c r="AK241" s="199"/>
      <c r="AL241" s="199"/>
      <c r="AM241" s="199"/>
      <c r="AN241" s="199"/>
      <c r="AO241" s="199"/>
      <c r="AP241" s="199"/>
      <c r="AQ241" s="199"/>
      <c r="AR241" s="199"/>
      <c r="AS241" s="199"/>
      <c r="AT241" s="199"/>
      <c r="AU241" s="199"/>
      <c r="AV241" s="199"/>
      <c r="AW241" s="199"/>
      <c r="AX241" s="199"/>
      <c r="AY241" s="199"/>
      <c r="AZ241" s="199"/>
      <c r="BA241" s="199"/>
      <c r="BB241" s="199"/>
      <c r="BF241" s="199"/>
      <c r="BG241" s="199"/>
      <c r="BI241" s="279"/>
      <c r="BJ241" s="279"/>
      <c r="BL241" s="199"/>
      <c r="BX241" s="172">
        <v>203</v>
      </c>
    </row>
    <row r="242" spans="1:76" s="171" customFormat="1" ht="23.25" customHeight="1">
      <c r="A242" s="199"/>
      <c r="F242" s="199"/>
      <c r="G242" s="198"/>
      <c r="H242" s="198"/>
      <c r="I242" s="198"/>
      <c r="J242" s="199"/>
      <c r="K242" s="199"/>
      <c r="L242" s="199"/>
      <c r="M242" s="220"/>
      <c r="N242" s="221"/>
      <c r="O242" s="221"/>
      <c r="P242" s="220"/>
      <c r="AF242" s="199"/>
      <c r="AG242" s="199"/>
      <c r="AH242" s="199"/>
      <c r="AI242" s="279"/>
      <c r="AJ242" s="199"/>
      <c r="AK242" s="199"/>
      <c r="AL242" s="199"/>
      <c r="AM242" s="199"/>
      <c r="AN242" s="199"/>
      <c r="AO242" s="199"/>
      <c r="AP242" s="199"/>
      <c r="AQ242" s="199"/>
      <c r="AR242" s="199"/>
      <c r="AS242" s="199"/>
      <c r="AT242" s="199"/>
      <c r="AU242" s="199"/>
      <c r="AV242" s="199"/>
      <c r="AW242" s="199"/>
      <c r="AX242" s="199"/>
      <c r="AY242" s="199"/>
      <c r="AZ242" s="199"/>
      <c r="BA242" s="199"/>
      <c r="BB242" s="199"/>
      <c r="BF242" s="199"/>
      <c r="BG242" s="199"/>
      <c r="BI242" s="279"/>
      <c r="BJ242" s="279"/>
      <c r="BL242" s="199"/>
      <c r="BX242" s="172">
        <v>204</v>
      </c>
    </row>
    <row r="243" spans="1:76" s="171" customFormat="1" ht="23.25" customHeight="1">
      <c r="A243" s="199"/>
      <c r="F243" s="199"/>
      <c r="G243" s="198"/>
      <c r="H243" s="198"/>
      <c r="I243" s="198"/>
      <c r="J243" s="199"/>
      <c r="K243" s="199"/>
      <c r="L243" s="199"/>
      <c r="M243" s="220"/>
      <c r="N243" s="221"/>
      <c r="O243" s="221"/>
      <c r="P243" s="220"/>
      <c r="AF243" s="199"/>
      <c r="AG243" s="199"/>
      <c r="AH243" s="199"/>
      <c r="AI243" s="279"/>
      <c r="AJ243" s="199"/>
      <c r="AK243" s="199"/>
      <c r="AL243" s="199"/>
      <c r="AM243" s="199"/>
      <c r="AN243" s="199"/>
      <c r="AO243" s="199"/>
      <c r="AP243" s="199"/>
      <c r="AQ243" s="199"/>
      <c r="AR243" s="199"/>
      <c r="AS243" s="199"/>
      <c r="AT243" s="199"/>
      <c r="AU243" s="199"/>
      <c r="AV243" s="199"/>
      <c r="AW243" s="199"/>
      <c r="AX243" s="199"/>
      <c r="AY243" s="199"/>
      <c r="AZ243" s="199"/>
      <c r="BA243" s="199"/>
      <c r="BB243" s="199"/>
      <c r="BF243" s="199"/>
      <c r="BG243" s="199"/>
      <c r="BI243" s="279"/>
      <c r="BJ243" s="279"/>
      <c r="BL243" s="199"/>
      <c r="BX243" s="172">
        <v>205</v>
      </c>
    </row>
    <row r="244" spans="1:76" s="171" customFormat="1" ht="23.25" customHeight="1">
      <c r="A244" s="199"/>
      <c r="F244" s="199"/>
      <c r="G244" s="198"/>
      <c r="H244" s="198"/>
      <c r="I244" s="198"/>
      <c r="J244" s="199"/>
      <c r="K244" s="199"/>
      <c r="L244" s="199"/>
      <c r="M244" s="220"/>
      <c r="N244" s="221"/>
      <c r="O244" s="221"/>
      <c r="P244" s="220"/>
      <c r="AF244" s="199"/>
      <c r="AG244" s="199"/>
      <c r="AH244" s="199"/>
      <c r="AI244" s="279"/>
      <c r="AJ244" s="199"/>
      <c r="AK244" s="199"/>
      <c r="AL244" s="199"/>
      <c r="AM244" s="199"/>
      <c r="AN244" s="199"/>
      <c r="AO244" s="199"/>
      <c r="AP244" s="199"/>
      <c r="AQ244" s="199"/>
      <c r="AR244" s="199"/>
      <c r="AS244" s="199"/>
      <c r="AT244" s="199"/>
      <c r="AU244" s="199"/>
      <c r="AV244" s="199"/>
      <c r="AW244" s="199"/>
      <c r="AX244" s="199"/>
      <c r="AY244" s="199"/>
      <c r="AZ244" s="199"/>
      <c r="BA244" s="199"/>
      <c r="BB244" s="199"/>
      <c r="BF244" s="199"/>
      <c r="BG244" s="199"/>
      <c r="BI244" s="279"/>
      <c r="BJ244" s="279"/>
      <c r="BL244" s="199"/>
      <c r="BX244" s="172">
        <v>206</v>
      </c>
    </row>
    <row r="245" spans="1:76" s="171" customFormat="1" ht="23.25" customHeight="1">
      <c r="A245" s="199"/>
      <c r="F245" s="199"/>
      <c r="G245" s="198"/>
      <c r="H245" s="198"/>
      <c r="I245" s="198"/>
      <c r="J245" s="199"/>
      <c r="K245" s="199"/>
      <c r="L245" s="199"/>
      <c r="M245" s="220"/>
      <c r="N245" s="221"/>
      <c r="O245" s="221"/>
      <c r="P245" s="220"/>
      <c r="AF245" s="199"/>
      <c r="AG245" s="199"/>
      <c r="AH245" s="199"/>
      <c r="AI245" s="279"/>
      <c r="AJ245" s="199"/>
      <c r="AK245" s="199"/>
      <c r="AL245" s="199"/>
      <c r="AM245" s="199"/>
      <c r="AN245" s="199"/>
      <c r="AO245" s="199"/>
      <c r="AP245" s="199"/>
      <c r="AQ245" s="199"/>
      <c r="AR245" s="199"/>
      <c r="AS245" s="199"/>
      <c r="AT245" s="199"/>
      <c r="AU245" s="199"/>
      <c r="AV245" s="199"/>
      <c r="AW245" s="199"/>
      <c r="AX245" s="199"/>
      <c r="AY245" s="199"/>
      <c r="AZ245" s="199"/>
      <c r="BA245" s="199"/>
      <c r="BB245" s="199"/>
      <c r="BF245" s="199"/>
      <c r="BG245" s="199"/>
      <c r="BI245" s="279"/>
      <c r="BJ245" s="279"/>
      <c r="BL245" s="199"/>
      <c r="BX245" s="172">
        <v>207</v>
      </c>
    </row>
    <row r="246" spans="1:76" s="171" customFormat="1" ht="23.25" customHeight="1">
      <c r="A246" s="199"/>
      <c r="F246" s="199"/>
      <c r="G246" s="198"/>
      <c r="H246" s="198"/>
      <c r="I246" s="198"/>
      <c r="J246" s="199"/>
      <c r="K246" s="199"/>
      <c r="L246" s="199"/>
      <c r="M246" s="220"/>
      <c r="N246" s="221"/>
      <c r="O246" s="221"/>
      <c r="P246" s="220"/>
      <c r="AF246" s="199"/>
      <c r="AG246" s="199"/>
      <c r="AH246" s="199"/>
      <c r="AI246" s="279"/>
      <c r="AJ246" s="199"/>
      <c r="AK246" s="199"/>
      <c r="AL246" s="199"/>
      <c r="AM246" s="199"/>
      <c r="AN246" s="199"/>
      <c r="AO246" s="199"/>
      <c r="AP246" s="199"/>
      <c r="AQ246" s="199"/>
      <c r="AR246" s="199"/>
      <c r="AS246" s="199"/>
      <c r="AT246" s="199"/>
      <c r="AU246" s="199"/>
      <c r="AV246" s="199"/>
      <c r="AW246" s="199"/>
      <c r="AX246" s="199"/>
      <c r="AY246" s="199"/>
      <c r="AZ246" s="199"/>
      <c r="BA246" s="199"/>
      <c r="BB246" s="199"/>
      <c r="BF246" s="199"/>
      <c r="BG246" s="199"/>
      <c r="BI246" s="279"/>
      <c r="BJ246" s="279"/>
      <c r="BL246" s="199"/>
      <c r="BX246" s="172">
        <v>208</v>
      </c>
    </row>
    <row r="247" spans="1:76" s="171" customFormat="1" ht="23.25" customHeight="1">
      <c r="A247" s="199"/>
      <c r="F247" s="199"/>
      <c r="G247" s="198"/>
      <c r="H247" s="198"/>
      <c r="I247" s="198"/>
      <c r="J247" s="199"/>
      <c r="K247" s="199"/>
      <c r="L247" s="199"/>
      <c r="M247" s="220"/>
      <c r="N247" s="221"/>
      <c r="O247" s="221"/>
      <c r="P247" s="220"/>
      <c r="AF247" s="199"/>
      <c r="AG247" s="199"/>
      <c r="AH247" s="199"/>
      <c r="AI247" s="279"/>
      <c r="AJ247" s="199"/>
      <c r="AK247" s="199"/>
      <c r="AL247" s="199"/>
      <c r="AM247" s="199"/>
      <c r="AN247" s="199"/>
      <c r="AO247" s="199"/>
      <c r="AP247" s="199"/>
      <c r="AQ247" s="199"/>
      <c r="AR247" s="199"/>
      <c r="AS247" s="199"/>
      <c r="AT247" s="199"/>
      <c r="AU247" s="199"/>
      <c r="AV247" s="199"/>
      <c r="AW247" s="199"/>
      <c r="AX247" s="199"/>
      <c r="AY247" s="199"/>
      <c r="AZ247" s="199"/>
      <c r="BA247" s="199"/>
      <c r="BB247" s="199"/>
      <c r="BF247" s="199"/>
      <c r="BG247" s="199"/>
      <c r="BI247" s="279"/>
      <c r="BJ247" s="279"/>
      <c r="BL247" s="199"/>
      <c r="BX247" s="172">
        <v>209</v>
      </c>
    </row>
    <row r="248" spans="1:76" s="171" customFormat="1" ht="23.25" customHeight="1">
      <c r="A248" s="199"/>
      <c r="F248" s="199"/>
      <c r="G248" s="198"/>
      <c r="H248" s="198"/>
      <c r="I248" s="198"/>
      <c r="J248" s="199"/>
      <c r="K248" s="199"/>
      <c r="L248" s="199"/>
      <c r="M248" s="220"/>
      <c r="N248" s="221"/>
      <c r="O248" s="221"/>
      <c r="P248" s="220"/>
      <c r="AF248" s="199"/>
      <c r="AG248" s="199"/>
      <c r="AH248" s="199"/>
      <c r="AI248" s="279"/>
      <c r="AJ248" s="199"/>
      <c r="AK248" s="199"/>
      <c r="AL248" s="199"/>
      <c r="AM248" s="199"/>
      <c r="AN248" s="199"/>
      <c r="AO248" s="199"/>
      <c r="AP248" s="199"/>
      <c r="AQ248" s="199"/>
      <c r="AR248" s="199"/>
      <c r="AS248" s="199"/>
      <c r="AT248" s="199"/>
      <c r="AU248" s="199"/>
      <c r="AV248" s="199"/>
      <c r="AW248" s="199"/>
      <c r="AX248" s="199"/>
      <c r="AY248" s="199"/>
      <c r="AZ248" s="199"/>
      <c r="BA248" s="199"/>
      <c r="BB248" s="199"/>
      <c r="BF248" s="199"/>
      <c r="BG248" s="199"/>
      <c r="BI248" s="279"/>
      <c r="BJ248" s="279"/>
      <c r="BL248" s="199"/>
      <c r="BX248" s="172">
        <v>210</v>
      </c>
    </row>
    <row r="249" spans="1:76" s="171" customFormat="1" ht="23.25" customHeight="1">
      <c r="A249" s="199"/>
      <c r="F249" s="199"/>
      <c r="G249" s="198"/>
      <c r="H249" s="198"/>
      <c r="I249" s="198"/>
      <c r="J249" s="199"/>
      <c r="K249" s="199"/>
      <c r="L249" s="199"/>
      <c r="M249" s="220"/>
      <c r="N249" s="221"/>
      <c r="O249" s="221"/>
      <c r="P249" s="220"/>
      <c r="AF249" s="199"/>
      <c r="AG249" s="199"/>
      <c r="AH249" s="199"/>
      <c r="AI249" s="279"/>
      <c r="AJ249" s="199"/>
      <c r="AK249" s="199"/>
      <c r="AL249" s="199"/>
      <c r="AM249" s="199"/>
      <c r="AN249" s="199"/>
      <c r="AO249" s="199"/>
      <c r="AP249" s="199"/>
      <c r="AQ249" s="199"/>
      <c r="AR249" s="199"/>
      <c r="AS249" s="199"/>
      <c r="AT249" s="199"/>
      <c r="AU249" s="199"/>
      <c r="AV249" s="199"/>
      <c r="AW249" s="199"/>
      <c r="AX249" s="199"/>
      <c r="AY249" s="199"/>
      <c r="AZ249" s="199"/>
      <c r="BA249" s="199"/>
      <c r="BB249" s="199"/>
      <c r="BF249" s="199"/>
      <c r="BG249" s="199"/>
      <c r="BI249" s="279"/>
      <c r="BJ249" s="279"/>
      <c r="BL249" s="199"/>
      <c r="BX249" s="172">
        <v>211</v>
      </c>
    </row>
    <row r="250" spans="1:76" s="171" customFormat="1" ht="23.25" customHeight="1">
      <c r="A250" s="199"/>
      <c r="F250" s="199"/>
      <c r="G250" s="198"/>
      <c r="H250" s="198"/>
      <c r="I250" s="198"/>
      <c r="J250" s="199"/>
      <c r="K250" s="199"/>
      <c r="L250" s="199"/>
      <c r="M250" s="220"/>
      <c r="N250" s="221"/>
      <c r="O250" s="221"/>
      <c r="P250" s="220"/>
      <c r="AF250" s="199"/>
      <c r="AG250" s="199"/>
      <c r="AH250" s="199"/>
      <c r="AI250" s="279"/>
      <c r="AJ250" s="199"/>
      <c r="AK250" s="199"/>
      <c r="AL250" s="199"/>
      <c r="AM250" s="199"/>
      <c r="AN250" s="199"/>
      <c r="AO250" s="199"/>
      <c r="AP250" s="199"/>
      <c r="AQ250" s="199"/>
      <c r="AR250" s="199"/>
      <c r="AS250" s="199"/>
      <c r="AT250" s="199"/>
      <c r="AU250" s="199"/>
      <c r="AV250" s="199"/>
      <c r="AW250" s="199"/>
      <c r="AX250" s="199"/>
      <c r="AY250" s="199"/>
      <c r="AZ250" s="199"/>
      <c r="BA250" s="199"/>
      <c r="BB250" s="199"/>
      <c r="BF250" s="199"/>
      <c r="BG250" s="199"/>
      <c r="BI250" s="279"/>
      <c r="BJ250" s="279"/>
      <c r="BL250" s="199"/>
      <c r="BX250" s="172">
        <v>212</v>
      </c>
    </row>
    <row r="251" spans="1:76" s="171" customFormat="1" ht="23.25" customHeight="1">
      <c r="A251" s="199"/>
      <c r="F251" s="199"/>
      <c r="G251" s="198"/>
      <c r="H251" s="198"/>
      <c r="I251" s="198"/>
      <c r="J251" s="199"/>
      <c r="K251" s="199"/>
      <c r="L251" s="199"/>
      <c r="M251" s="220"/>
      <c r="N251" s="221"/>
      <c r="O251" s="221"/>
      <c r="P251" s="220"/>
      <c r="AF251" s="199"/>
      <c r="AG251" s="199"/>
      <c r="AH251" s="199"/>
      <c r="AI251" s="279"/>
      <c r="AJ251" s="199"/>
      <c r="AK251" s="199"/>
      <c r="AL251" s="199"/>
      <c r="AM251" s="199"/>
      <c r="AN251" s="199"/>
      <c r="AO251" s="199"/>
      <c r="AP251" s="199"/>
      <c r="AQ251" s="199"/>
      <c r="AR251" s="199"/>
      <c r="AS251" s="199"/>
      <c r="AT251" s="199"/>
      <c r="AU251" s="199"/>
      <c r="AV251" s="199"/>
      <c r="AW251" s="199"/>
      <c r="AX251" s="199"/>
      <c r="AY251" s="199"/>
      <c r="AZ251" s="199"/>
      <c r="BA251" s="199"/>
      <c r="BB251" s="199"/>
      <c r="BF251" s="199"/>
      <c r="BG251" s="199"/>
      <c r="BI251" s="279"/>
      <c r="BJ251" s="279"/>
      <c r="BL251" s="199"/>
      <c r="BX251" s="172">
        <v>213</v>
      </c>
    </row>
    <row r="252" spans="1:76" s="171" customFormat="1" ht="23.25" customHeight="1">
      <c r="A252" s="199"/>
      <c r="F252" s="199"/>
      <c r="G252" s="198"/>
      <c r="H252" s="198"/>
      <c r="I252" s="198"/>
      <c r="J252" s="199"/>
      <c r="K252" s="199"/>
      <c r="L252" s="199"/>
      <c r="M252" s="220"/>
      <c r="N252" s="221"/>
      <c r="O252" s="221"/>
      <c r="P252" s="220"/>
      <c r="AF252" s="199"/>
      <c r="AG252" s="199"/>
      <c r="AH252" s="199"/>
      <c r="AI252" s="279"/>
      <c r="AJ252" s="199"/>
      <c r="AK252" s="199"/>
      <c r="AL252" s="199"/>
      <c r="AM252" s="199"/>
      <c r="AN252" s="199"/>
      <c r="AO252" s="199"/>
      <c r="AP252" s="199"/>
      <c r="AQ252" s="199"/>
      <c r="AR252" s="199"/>
      <c r="AS252" s="199"/>
      <c r="AT252" s="199"/>
      <c r="AU252" s="199"/>
      <c r="AV252" s="199"/>
      <c r="AW252" s="199"/>
      <c r="AX252" s="199"/>
      <c r="AY252" s="199"/>
      <c r="AZ252" s="199"/>
      <c r="BA252" s="199"/>
      <c r="BB252" s="199"/>
      <c r="BF252" s="199"/>
      <c r="BG252" s="199"/>
      <c r="BI252" s="279"/>
      <c r="BJ252" s="279"/>
      <c r="BL252" s="199"/>
      <c r="BX252" s="172">
        <v>214</v>
      </c>
    </row>
    <row r="253" spans="1:76" s="171" customFormat="1" ht="23.25" customHeight="1">
      <c r="A253" s="199"/>
      <c r="F253" s="199"/>
      <c r="G253" s="198"/>
      <c r="H253" s="198"/>
      <c r="I253" s="198"/>
      <c r="J253" s="199"/>
      <c r="K253" s="199"/>
      <c r="L253" s="199"/>
      <c r="M253" s="220"/>
      <c r="N253" s="221"/>
      <c r="O253" s="221"/>
      <c r="P253" s="220"/>
      <c r="AF253" s="199"/>
      <c r="AG253" s="199"/>
      <c r="AH253" s="199"/>
      <c r="AI253" s="279"/>
      <c r="AJ253" s="199"/>
      <c r="AK253" s="199"/>
      <c r="AL253" s="199"/>
      <c r="AM253" s="199"/>
      <c r="AN253" s="199"/>
      <c r="AO253" s="199"/>
      <c r="AP253" s="199"/>
      <c r="AQ253" s="199"/>
      <c r="AR253" s="199"/>
      <c r="AS253" s="199"/>
      <c r="AT253" s="199"/>
      <c r="AU253" s="199"/>
      <c r="AV253" s="199"/>
      <c r="AW253" s="199"/>
      <c r="AX253" s="199"/>
      <c r="AY253" s="199"/>
      <c r="AZ253" s="199"/>
      <c r="BA253" s="199"/>
      <c r="BB253" s="199"/>
      <c r="BF253" s="199"/>
      <c r="BG253" s="199"/>
      <c r="BI253" s="279"/>
      <c r="BJ253" s="279"/>
      <c r="BL253" s="199"/>
      <c r="BX253" s="172">
        <v>215</v>
      </c>
    </row>
    <row r="254" spans="1:76" s="171" customFormat="1" ht="23.25" customHeight="1">
      <c r="A254" s="199"/>
      <c r="F254" s="199"/>
      <c r="G254" s="198"/>
      <c r="H254" s="198"/>
      <c r="I254" s="198"/>
      <c r="J254" s="199"/>
      <c r="K254" s="199"/>
      <c r="L254" s="199"/>
      <c r="M254" s="220"/>
      <c r="N254" s="221"/>
      <c r="O254" s="221"/>
      <c r="P254" s="220"/>
      <c r="AF254" s="199"/>
      <c r="AG254" s="199"/>
      <c r="AH254" s="199"/>
      <c r="AI254" s="279"/>
      <c r="AJ254" s="199"/>
      <c r="AK254" s="199"/>
      <c r="AL254" s="199"/>
      <c r="AM254" s="199"/>
      <c r="AN254" s="199"/>
      <c r="AO254" s="199"/>
      <c r="AP254" s="199"/>
      <c r="AQ254" s="199"/>
      <c r="AR254" s="199"/>
      <c r="AS254" s="199"/>
      <c r="AT254" s="199"/>
      <c r="AU254" s="199"/>
      <c r="AV254" s="199"/>
      <c r="AW254" s="199"/>
      <c r="AX254" s="199"/>
      <c r="AY254" s="199"/>
      <c r="AZ254" s="199"/>
      <c r="BA254" s="199"/>
      <c r="BB254" s="199"/>
      <c r="BF254" s="199"/>
      <c r="BG254" s="199"/>
      <c r="BI254" s="279"/>
      <c r="BJ254" s="279"/>
      <c r="BL254" s="199"/>
      <c r="BX254" s="172">
        <v>216</v>
      </c>
    </row>
    <row r="255" spans="1:76" s="171" customFormat="1" ht="23.25" customHeight="1">
      <c r="A255" s="199"/>
      <c r="F255" s="199"/>
      <c r="G255" s="198"/>
      <c r="H255" s="198"/>
      <c r="I255" s="198"/>
      <c r="J255" s="199"/>
      <c r="K255" s="199"/>
      <c r="L255" s="199"/>
      <c r="M255" s="220"/>
      <c r="N255" s="221"/>
      <c r="O255" s="221"/>
      <c r="P255" s="220"/>
      <c r="AF255" s="199"/>
      <c r="AG255" s="199"/>
      <c r="AH255" s="199"/>
      <c r="AI255" s="279"/>
      <c r="AJ255" s="199"/>
      <c r="AK255" s="199"/>
      <c r="AL255" s="199"/>
      <c r="AM255" s="199"/>
      <c r="AN255" s="199"/>
      <c r="AO255" s="199"/>
      <c r="AP255" s="199"/>
      <c r="AQ255" s="199"/>
      <c r="AR255" s="199"/>
      <c r="AS255" s="199"/>
      <c r="AT255" s="199"/>
      <c r="AU255" s="199"/>
      <c r="AV255" s="199"/>
      <c r="AW255" s="199"/>
      <c r="AX255" s="199"/>
      <c r="AY255" s="199"/>
      <c r="AZ255" s="199"/>
      <c r="BA255" s="199"/>
      <c r="BB255" s="199"/>
      <c r="BF255" s="199"/>
      <c r="BG255" s="199"/>
      <c r="BI255" s="279"/>
      <c r="BJ255" s="279"/>
      <c r="BL255" s="199"/>
      <c r="BX255" s="172">
        <v>217</v>
      </c>
    </row>
    <row r="256" spans="1:76" s="171" customFormat="1" ht="23.25" customHeight="1">
      <c r="A256" s="199"/>
      <c r="F256" s="199"/>
      <c r="G256" s="198"/>
      <c r="H256" s="198"/>
      <c r="I256" s="198"/>
      <c r="J256" s="199"/>
      <c r="K256" s="199"/>
      <c r="L256" s="199"/>
      <c r="M256" s="220"/>
      <c r="N256" s="221"/>
      <c r="O256" s="221"/>
      <c r="P256" s="220"/>
      <c r="AF256" s="199"/>
      <c r="AG256" s="199"/>
      <c r="AH256" s="199"/>
      <c r="AI256" s="279"/>
      <c r="AJ256" s="199"/>
      <c r="AK256" s="199"/>
      <c r="AL256" s="199"/>
      <c r="AM256" s="199"/>
      <c r="AN256" s="199"/>
      <c r="AO256" s="199"/>
      <c r="AP256" s="199"/>
      <c r="AQ256" s="199"/>
      <c r="AR256" s="199"/>
      <c r="AS256" s="199"/>
      <c r="AT256" s="199"/>
      <c r="AU256" s="199"/>
      <c r="AV256" s="199"/>
      <c r="AW256" s="199"/>
      <c r="AX256" s="199"/>
      <c r="AY256" s="199"/>
      <c r="AZ256" s="199"/>
      <c r="BA256" s="199"/>
      <c r="BB256" s="199"/>
      <c r="BF256" s="199"/>
      <c r="BG256" s="199"/>
      <c r="BI256" s="279"/>
      <c r="BJ256" s="279"/>
      <c r="BL256" s="199"/>
      <c r="BX256" s="172">
        <v>218</v>
      </c>
    </row>
    <row r="257" spans="1:80" s="171" customFormat="1" ht="23.25" customHeight="1">
      <c r="A257" s="199"/>
      <c r="F257" s="199"/>
      <c r="G257" s="198"/>
      <c r="H257" s="198"/>
      <c r="I257" s="198"/>
      <c r="J257" s="199"/>
      <c r="K257" s="199"/>
      <c r="L257" s="199"/>
      <c r="M257" s="220"/>
      <c r="N257" s="221"/>
      <c r="O257" s="221"/>
      <c r="P257" s="220"/>
      <c r="AF257" s="199"/>
      <c r="AG257" s="199"/>
      <c r="AH257" s="199"/>
      <c r="AI257" s="279"/>
      <c r="AJ257" s="199"/>
      <c r="AK257" s="199"/>
      <c r="AL257" s="199"/>
      <c r="AM257" s="199"/>
      <c r="AN257" s="199"/>
      <c r="AO257" s="199"/>
      <c r="AP257" s="199"/>
      <c r="AQ257" s="199"/>
      <c r="AR257" s="199"/>
      <c r="AS257" s="199"/>
      <c r="AT257" s="199"/>
      <c r="AU257" s="199"/>
      <c r="AV257" s="199"/>
      <c r="AW257" s="199"/>
      <c r="AX257" s="199"/>
      <c r="AY257" s="199"/>
      <c r="AZ257" s="199"/>
      <c r="BA257" s="199"/>
      <c r="BB257" s="199"/>
      <c r="BF257" s="199"/>
      <c r="BG257" s="199"/>
      <c r="BI257" s="279"/>
      <c r="BJ257" s="279"/>
      <c r="BL257" s="199"/>
      <c r="BX257" s="172">
        <v>219</v>
      </c>
    </row>
    <row r="258" spans="1:80" s="171" customFormat="1" ht="23.25" customHeight="1">
      <c r="A258" s="199"/>
      <c r="F258" s="199"/>
      <c r="G258" s="198"/>
      <c r="H258" s="198"/>
      <c r="I258" s="198"/>
      <c r="J258" s="199"/>
      <c r="K258" s="199"/>
      <c r="L258" s="199"/>
      <c r="M258" s="220"/>
      <c r="N258" s="221"/>
      <c r="O258" s="221"/>
      <c r="P258" s="220"/>
      <c r="AF258" s="199"/>
      <c r="AG258" s="199"/>
      <c r="AH258" s="199"/>
      <c r="AI258" s="279"/>
      <c r="AJ258" s="199"/>
      <c r="AK258" s="199"/>
      <c r="AL258" s="199"/>
      <c r="AM258" s="199"/>
      <c r="AN258" s="199"/>
      <c r="AO258" s="199"/>
      <c r="AP258" s="199"/>
      <c r="AQ258" s="199"/>
      <c r="AR258" s="199"/>
      <c r="AS258" s="199"/>
      <c r="AT258" s="199"/>
      <c r="AU258" s="199"/>
      <c r="AV258" s="199"/>
      <c r="AW258" s="199"/>
      <c r="AX258" s="199"/>
      <c r="AY258" s="199"/>
      <c r="AZ258" s="199"/>
      <c r="BA258" s="199"/>
      <c r="BB258" s="199"/>
      <c r="BF258" s="199"/>
      <c r="BG258" s="199"/>
      <c r="BI258" s="279"/>
      <c r="BJ258" s="279"/>
      <c r="BL258" s="199"/>
      <c r="BX258" s="172">
        <v>220</v>
      </c>
    </row>
    <row r="259" spans="1:80" s="171" customFormat="1" ht="23.25" customHeight="1">
      <c r="A259" s="199"/>
      <c r="F259" s="199"/>
      <c r="G259" s="198"/>
      <c r="H259" s="198"/>
      <c r="I259" s="198"/>
      <c r="J259" s="199"/>
      <c r="K259" s="199"/>
      <c r="L259" s="199"/>
      <c r="M259" s="220"/>
      <c r="N259" s="221"/>
      <c r="O259" s="221"/>
      <c r="P259" s="220"/>
      <c r="AF259" s="199"/>
      <c r="AG259" s="199"/>
      <c r="AH259" s="199"/>
      <c r="AI259" s="279"/>
      <c r="AJ259" s="199"/>
      <c r="AK259" s="199"/>
      <c r="AL259" s="199"/>
      <c r="AM259" s="199"/>
      <c r="AN259" s="199"/>
      <c r="AO259" s="199"/>
      <c r="AP259" s="199"/>
      <c r="AQ259" s="199"/>
      <c r="AR259" s="199"/>
      <c r="AS259" s="199"/>
      <c r="AT259" s="199"/>
      <c r="AU259" s="199"/>
      <c r="AV259" s="199"/>
      <c r="AW259" s="199"/>
      <c r="AX259" s="199"/>
      <c r="AY259" s="199"/>
      <c r="AZ259" s="199"/>
      <c r="BA259" s="199"/>
      <c r="BB259" s="199"/>
      <c r="BF259" s="199"/>
      <c r="BG259" s="199"/>
      <c r="BI259" s="279"/>
      <c r="BJ259" s="279"/>
      <c r="BL259" s="199"/>
      <c r="BX259" s="172">
        <v>221</v>
      </c>
    </row>
    <row r="260" spans="1:80" s="171" customFormat="1" ht="23.25" customHeight="1">
      <c r="A260" s="199"/>
      <c r="F260" s="199"/>
      <c r="G260" s="198"/>
      <c r="H260" s="198"/>
      <c r="I260" s="198"/>
      <c r="J260" s="199"/>
      <c r="K260" s="199"/>
      <c r="L260" s="199"/>
      <c r="M260" s="220"/>
      <c r="N260" s="221"/>
      <c r="O260" s="221"/>
      <c r="P260" s="220"/>
      <c r="AF260" s="199"/>
      <c r="AG260" s="199"/>
      <c r="AH260" s="199"/>
      <c r="AI260" s="279"/>
      <c r="AJ260" s="199"/>
      <c r="AK260" s="199"/>
      <c r="AL260" s="199"/>
      <c r="AM260" s="199"/>
      <c r="AN260" s="199"/>
      <c r="AO260" s="199"/>
      <c r="AP260" s="199"/>
      <c r="AQ260" s="199"/>
      <c r="AR260" s="199"/>
      <c r="AS260" s="199"/>
      <c r="AT260" s="199"/>
      <c r="AU260" s="199"/>
      <c r="AV260" s="199"/>
      <c r="AW260" s="199"/>
      <c r="AX260" s="199"/>
      <c r="AY260" s="199"/>
      <c r="AZ260" s="199"/>
      <c r="BA260" s="199"/>
      <c r="BB260" s="199"/>
      <c r="BF260" s="199"/>
      <c r="BG260" s="199"/>
      <c r="BI260" s="279"/>
      <c r="BJ260" s="279"/>
      <c r="BL260" s="199"/>
      <c r="BX260" s="172">
        <v>222</v>
      </c>
    </row>
    <row r="261" spans="1:80" s="171" customFormat="1" ht="23.25" customHeight="1">
      <c r="A261" s="199"/>
      <c r="F261" s="199"/>
      <c r="G261" s="198"/>
      <c r="H261" s="198"/>
      <c r="I261" s="198"/>
      <c r="J261" s="199"/>
      <c r="K261" s="199"/>
      <c r="L261" s="199"/>
      <c r="M261" s="220"/>
      <c r="N261" s="221"/>
      <c r="O261" s="221"/>
      <c r="P261" s="220"/>
      <c r="AF261" s="199"/>
      <c r="AG261" s="199"/>
      <c r="AH261" s="199"/>
      <c r="AI261" s="279"/>
      <c r="AJ261" s="199"/>
      <c r="AK261" s="199"/>
      <c r="AL261" s="199"/>
      <c r="AM261" s="199"/>
      <c r="AN261" s="199"/>
      <c r="AO261" s="199"/>
      <c r="AP261" s="199"/>
      <c r="AQ261" s="199"/>
      <c r="AR261" s="199"/>
      <c r="AS261" s="199"/>
      <c r="AT261" s="199"/>
      <c r="AU261" s="199"/>
      <c r="AV261" s="199"/>
      <c r="AW261" s="199"/>
      <c r="AX261" s="199"/>
      <c r="AY261" s="199"/>
      <c r="AZ261" s="199"/>
      <c r="BA261" s="199"/>
      <c r="BB261" s="199"/>
      <c r="BF261" s="199"/>
      <c r="BG261" s="199"/>
      <c r="BI261" s="279"/>
      <c r="BJ261" s="279"/>
      <c r="BL261" s="199"/>
      <c r="BX261" s="172">
        <v>223</v>
      </c>
    </row>
    <row r="262" spans="1:80" s="171" customFormat="1" ht="23.25" customHeight="1">
      <c r="A262" s="199"/>
      <c r="F262" s="199"/>
      <c r="G262" s="198"/>
      <c r="H262" s="198"/>
      <c r="I262" s="198"/>
      <c r="J262" s="199"/>
      <c r="K262" s="199"/>
      <c r="L262" s="199"/>
      <c r="M262" s="220"/>
      <c r="N262" s="221"/>
      <c r="O262" s="221"/>
      <c r="P262" s="220"/>
      <c r="AF262" s="199"/>
      <c r="AG262" s="199"/>
      <c r="AH262" s="199"/>
      <c r="AI262" s="279"/>
      <c r="AJ262" s="199"/>
      <c r="AK262" s="199"/>
      <c r="AL262" s="199"/>
      <c r="AM262" s="199"/>
      <c r="AN262" s="199"/>
      <c r="AO262" s="199"/>
      <c r="AP262" s="199"/>
      <c r="AQ262" s="199"/>
      <c r="AR262" s="199"/>
      <c r="AS262" s="199"/>
      <c r="AT262" s="199"/>
      <c r="AU262" s="199"/>
      <c r="AV262" s="199"/>
      <c r="AW262" s="199"/>
      <c r="AX262" s="199"/>
      <c r="AY262" s="199"/>
      <c r="AZ262" s="199"/>
      <c r="BA262" s="199"/>
      <c r="BB262" s="199"/>
      <c r="BF262" s="199"/>
      <c r="BG262" s="199"/>
      <c r="BI262" s="279"/>
      <c r="BJ262" s="279"/>
      <c r="BL262" s="199"/>
      <c r="BX262" s="172">
        <v>224</v>
      </c>
    </row>
    <row r="263" spans="1:80" ht="23.25" customHeight="1">
      <c r="BM263" s="171"/>
      <c r="BN263" s="171"/>
      <c r="BO263" s="171"/>
      <c r="BP263" s="171"/>
      <c r="BQ263" s="171"/>
      <c r="BR263" s="171"/>
      <c r="BS263" s="171"/>
      <c r="BT263" s="171"/>
      <c r="BU263" s="171"/>
      <c r="BV263" s="171"/>
      <c r="BW263" s="171"/>
      <c r="BX263" s="172">
        <v>225</v>
      </c>
      <c r="BY263" s="171"/>
      <c r="BZ263" s="171"/>
      <c r="CA263" s="171"/>
      <c r="CB263" s="171"/>
    </row>
    <row r="264" spans="1:80" ht="23.25" customHeight="1">
      <c r="BM264" s="171"/>
      <c r="BN264" s="171"/>
      <c r="BO264" s="171"/>
      <c r="BP264" s="171"/>
      <c r="BQ264" s="171"/>
      <c r="BR264" s="171"/>
      <c r="BS264" s="171"/>
      <c r="BT264" s="171"/>
      <c r="BU264" s="171"/>
      <c r="BV264" s="171"/>
      <c r="BW264" s="171"/>
      <c r="BX264" s="172">
        <v>226</v>
      </c>
      <c r="BY264" s="171"/>
      <c r="BZ264" s="171"/>
      <c r="CA264" s="171"/>
      <c r="CB264" s="171"/>
    </row>
    <row r="265" spans="1:80" ht="23.25" customHeight="1">
      <c r="BM265" s="171"/>
      <c r="BN265" s="171"/>
      <c r="BO265" s="171"/>
      <c r="BP265" s="171"/>
      <c r="BQ265" s="171"/>
      <c r="BR265" s="171"/>
      <c r="BS265" s="171"/>
      <c r="BT265" s="171"/>
      <c r="BU265" s="171"/>
      <c r="BV265" s="171"/>
      <c r="BW265" s="171"/>
      <c r="BX265" s="172">
        <v>227</v>
      </c>
      <c r="BY265" s="171"/>
      <c r="BZ265" s="171"/>
      <c r="CA265" s="171"/>
      <c r="CB265" s="171"/>
    </row>
    <row r="266" spans="1:80" ht="23.25" customHeight="1">
      <c r="BM266" s="171"/>
      <c r="BN266" s="171"/>
      <c r="BO266" s="171"/>
      <c r="BP266" s="171"/>
      <c r="BQ266" s="171"/>
      <c r="BR266" s="171"/>
      <c r="BS266" s="171"/>
      <c r="BT266" s="171"/>
      <c r="BU266" s="171"/>
      <c r="BV266" s="171"/>
      <c r="BW266" s="171"/>
      <c r="BX266" s="172">
        <v>228</v>
      </c>
      <c r="BY266" s="171"/>
      <c r="BZ266" s="171"/>
      <c r="CA266" s="171"/>
      <c r="CB266" s="171"/>
    </row>
    <row r="267" spans="1:80" ht="23.25" customHeight="1">
      <c r="BM267" s="171"/>
      <c r="BN267" s="171"/>
      <c r="BO267" s="171"/>
      <c r="BP267" s="171"/>
      <c r="BQ267" s="171"/>
      <c r="BR267" s="171"/>
      <c r="BS267" s="171"/>
      <c r="BT267" s="171"/>
      <c r="BU267" s="171"/>
      <c r="BV267" s="171"/>
      <c r="BW267" s="171"/>
      <c r="BX267" s="172">
        <v>229</v>
      </c>
      <c r="BY267" s="171"/>
      <c r="BZ267" s="171"/>
      <c r="CA267" s="171"/>
      <c r="CB267" s="171"/>
    </row>
    <row r="268" spans="1:80" ht="23.25" customHeight="1">
      <c r="BM268" s="171"/>
      <c r="BN268" s="171"/>
      <c r="BO268" s="171"/>
      <c r="BP268" s="171"/>
      <c r="BQ268" s="171"/>
      <c r="BR268" s="171"/>
      <c r="BS268" s="171"/>
      <c r="BT268" s="171"/>
      <c r="BU268" s="171"/>
      <c r="BV268" s="171"/>
      <c r="BW268" s="171"/>
      <c r="BX268" s="172">
        <v>230</v>
      </c>
      <c r="BY268" s="171"/>
      <c r="BZ268" s="171"/>
      <c r="CA268" s="171"/>
      <c r="CB268" s="171"/>
    </row>
    <row r="269" spans="1:80" ht="23.25" customHeight="1">
      <c r="BM269" s="171"/>
      <c r="BN269" s="171"/>
      <c r="BO269" s="171"/>
      <c r="BP269" s="171"/>
      <c r="BQ269" s="171"/>
      <c r="BR269" s="171"/>
      <c r="BS269" s="171"/>
      <c r="BT269" s="171"/>
      <c r="BU269" s="171"/>
      <c r="BV269" s="171"/>
      <c r="BW269" s="171"/>
      <c r="BX269" s="172">
        <v>231</v>
      </c>
      <c r="BY269" s="171"/>
      <c r="BZ269" s="171"/>
      <c r="CA269" s="171"/>
      <c r="CB269" s="171"/>
    </row>
    <row r="270" spans="1:80" ht="23.25" customHeight="1">
      <c r="BM270" s="171"/>
      <c r="BN270" s="171"/>
      <c r="BO270" s="171"/>
      <c r="BP270" s="171"/>
      <c r="BQ270" s="171"/>
      <c r="BR270" s="171"/>
      <c r="BS270" s="171"/>
      <c r="BT270" s="171"/>
      <c r="BU270" s="171"/>
      <c r="BV270" s="171"/>
      <c r="BW270" s="171"/>
      <c r="BX270" s="172">
        <v>232</v>
      </c>
      <c r="BY270" s="171"/>
      <c r="BZ270" s="171"/>
      <c r="CA270" s="171"/>
      <c r="CB270" s="171"/>
    </row>
    <row r="271" spans="1:80" ht="23.25" customHeight="1">
      <c r="BM271" s="171"/>
      <c r="BN271" s="171"/>
      <c r="BO271" s="171"/>
      <c r="BP271" s="171"/>
      <c r="BQ271" s="171"/>
      <c r="BR271" s="171"/>
      <c r="BS271" s="171"/>
      <c r="BT271" s="171"/>
      <c r="BU271" s="171"/>
      <c r="BV271" s="171"/>
      <c r="BW271" s="171"/>
      <c r="BX271" s="172">
        <v>233</v>
      </c>
      <c r="BY271" s="171"/>
      <c r="BZ271" s="171"/>
      <c r="CA271" s="171"/>
      <c r="CB271" s="171"/>
    </row>
    <row r="272" spans="1:80" ht="23.25" customHeight="1">
      <c r="BM272" s="171"/>
      <c r="BN272" s="171"/>
      <c r="BO272" s="171"/>
      <c r="BP272" s="171"/>
      <c r="BQ272" s="171"/>
      <c r="BR272" s="171"/>
      <c r="BS272" s="171"/>
      <c r="BT272" s="171"/>
      <c r="BU272" s="171"/>
      <c r="BV272" s="171"/>
      <c r="BW272" s="171"/>
      <c r="BX272" s="172">
        <v>234</v>
      </c>
      <c r="BY272" s="171"/>
      <c r="BZ272" s="171"/>
      <c r="CA272" s="171"/>
    </row>
    <row r="273" spans="65:79" ht="23.25" customHeight="1">
      <c r="BM273" s="171"/>
      <c r="BN273" s="171"/>
      <c r="BO273" s="171"/>
      <c r="BP273" s="171"/>
      <c r="BQ273" s="171"/>
      <c r="BR273" s="171"/>
      <c r="BS273" s="171"/>
      <c r="BT273" s="171"/>
      <c r="BU273" s="171"/>
      <c r="BV273" s="171"/>
      <c r="BW273" s="171"/>
      <c r="BX273" s="172">
        <v>235</v>
      </c>
      <c r="BY273" s="171"/>
      <c r="BZ273" s="171"/>
      <c r="CA273" s="171"/>
    </row>
    <row r="274" spans="65:79" ht="23.25" customHeight="1">
      <c r="BM274" s="171"/>
      <c r="BN274" s="171"/>
      <c r="BO274" s="171"/>
      <c r="BP274" s="171"/>
      <c r="BQ274" s="171"/>
      <c r="BR274" s="171"/>
      <c r="BS274" s="171"/>
      <c r="BT274" s="171"/>
      <c r="BU274" s="171"/>
      <c r="BV274" s="171"/>
      <c r="BW274" s="171"/>
      <c r="BX274" s="172">
        <v>236</v>
      </c>
      <c r="BY274" s="171"/>
      <c r="BZ274" s="171"/>
      <c r="CA274" s="171"/>
    </row>
    <row r="275" spans="65:79" ht="23.25" customHeight="1">
      <c r="BM275" s="171"/>
      <c r="BN275" s="171"/>
      <c r="BO275" s="171"/>
      <c r="BP275" s="171"/>
      <c r="BQ275" s="171"/>
      <c r="BR275" s="171"/>
      <c r="BS275" s="171"/>
      <c r="BT275" s="171"/>
      <c r="BU275" s="171"/>
      <c r="BV275" s="171"/>
      <c r="BW275" s="171"/>
      <c r="BX275" s="172">
        <v>237</v>
      </c>
      <c r="BY275" s="171"/>
      <c r="BZ275" s="171"/>
      <c r="CA275" s="171"/>
    </row>
    <row r="276" spans="65:79" ht="23.25" customHeight="1">
      <c r="BM276" s="171"/>
      <c r="BN276" s="171"/>
      <c r="BO276" s="171"/>
      <c r="BP276" s="171"/>
      <c r="BQ276" s="171"/>
      <c r="BR276" s="171"/>
      <c r="BS276" s="171"/>
      <c r="BT276" s="171"/>
      <c r="BU276" s="171"/>
      <c r="BV276" s="171"/>
      <c r="BW276" s="171"/>
      <c r="BX276" s="172">
        <v>238</v>
      </c>
      <c r="BY276" s="171"/>
      <c r="BZ276" s="171"/>
      <c r="CA276" s="171"/>
    </row>
    <row r="277" spans="65:79" ht="23.25" customHeight="1">
      <c r="BM277" s="171"/>
      <c r="BN277" s="171"/>
      <c r="BO277" s="171"/>
      <c r="BP277" s="171"/>
      <c r="BQ277" s="171"/>
      <c r="BR277" s="171"/>
      <c r="BS277" s="171"/>
      <c r="BT277" s="171"/>
      <c r="BU277" s="171"/>
      <c r="BV277" s="171"/>
      <c r="BW277" s="171"/>
      <c r="BX277" s="172">
        <v>239</v>
      </c>
      <c r="BY277" s="171"/>
      <c r="BZ277" s="171"/>
      <c r="CA277" s="171"/>
    </row>
    <row r="278" spans="65:79" ht="23.25" customHeight="1">
      <c r="BM278" s="171"/>
      <c r="BN278" s="171"/>
      <c r="BO278" s="171"/>
      <c r="BP278" s="171"/>
      <c r="BQ278" s="171"/>
      <c r="BR278" s="171"/>
      <c r="BS278" s="171"/>
      <c r="BT278" s="171"/>
      <c r="BU278" s="171"/>
      <c r="BV278" s="171"/>
      <c r="BW278" s="171"/>
      <c r="BX278" s="172">
        <v>240</v>
      </c>
      <c r="BY278" s="171"/>
      <c r="BZ278" s="171"/>
      <c r="CA278" s="171"/>
    </row>
    <row r="279" spans="65:79" ht="23.25" customHeight="1">
      <c r="BM279" s="171"/>
      <c r="BN279" s="171"/>
      <c r="BO279" s="171"/>
      <c r="BP279" s="171"/>
      <c r="BQ279" s="171"/>
      <c r="BR279" s="171"/>
      <c r="BS279" s="171"/>
      <c r="BT279" s="171"/>
      <c r="BU279" s="171"/>
      <c r="BV279" s="171"/>
      <c r="BW279" s="171"/>
      <c r="BX279" s="172">
        <v>241</v>
      </c>
      <c r="BY279" s="171"/>
      <c r="BZ279" s="171"/>
      <c r="CA279" s="171"/>
    </row>
    <row r="280" spans="65:79" ht="23.25" customHeight="1">
      <c r="BM280" s="171"/>
      <c r="BN280" s="171"/>
      <c r="BO280" s="171"/>
      <c r="BP280" s="171"/>
      <c r="BQ280" s="171"/>
      <c r="BR280" s="171"/>
      <c r="BS280" s="171"/>
      <c r="BT280" s="171"/>
      <c r="BU280" s="171"/>
      <c r="BV280" s="171"/>
      <c r="BW280" s="171"/>
      <c r="BX280" s="172">
        <v>242</v>
      </c>
      <c r="BY280" s="171"/>
      <c r="BZ280" s="171"/>
      <c r="CA280" s="171"/>
    </row>
    <row r="281" spans="65:79" ht="23.25" customHeight="1">
      <c r="BM281" s="171"/>
      <c r="BN281" s="171"/>
      <c r="BO281" s="171"/>
      <c r="BP281" s="171"/>
      <c r="BQ281" s="171"/>
      <c r="BR281" s="171"/>
      <c r="BS281" s="171"/>
      <c r="BT281" s="171"/>
      <c r="BU281" s="171"/>
      <c r="BV281" s="171"/>
      <c r="BW281" s="171"/>
      <c r="BX281" s="172">
        <v>243</v>
      </c>
      <c r="BY281" s="171"/>
      <c r="BZ281" s="171"/>
      <c r="CA281" s="171"/>
    </row>
    <row r="282" spans="65:79" ht="23.25" customHeight="1">
      <c r="BM282" s="171"/>
      <c r="BN282" s="171"/>
      <c r="BO282" s="171"/>
      <c r="BP282" s="171"/>
      <c r="BQ282" s="171"/>
      <c r="BR282" s="171"/>
      <c r="BS282" s="171"/>
      <c r="BT282" s="171"/>
      <c r="BU282" s="171"/>
      <c r="BV282" s="171"/>
      <c r="BW282" s="171"/>
      <c r="BX282" s="172">
        <v>244</v>
      </c>
      <c r="BY282" s="171"/>
      <c r="BZ282" s="171"/>
      <c r="CA282" s="171"/>
    </row>
    <row r="283" spans="65:79" ht="23.25" customHeight="1">
      <c r="BM283" s="171"/>
      <c r="BN283" s="171"/>
      <c r="BO283" s="171"/>
      <c r="BP283" s="171"/>
      <c r="BQ283" s="171"/>
      <c r="BR283" s="171"/>
      <c r="BS283" s="171"/>
      <c r="BT283" s="171"/>
      <c r="BU283" s="171"/>
      <c r="BV283" s="171"/>
      <c r="BW283" s="171"/>
      <c r="BX283" s="172">
        <v>245</v>
      </c>
      <c r="BY283" s="171"/>
      <c r="BZ283" s="171"/>
      <c r="CA283" s="171"/>
    </row>
    <row r="284" spans="65:79" ht="23.25" customHeight="1">
      <c r="BM284" s="171"/>
      <c r="BN284" s="171"/>
      <c r="BO284" s="171"/>
      <c r="BP284" s="171"/>
      <c r="BQ284" s="171"/>
      <c r="BR284" s="171"/>
      <c r="BS284" s="171"/>
      <c r="BT284" s="171"/>
      <c r="BU284" s="171"/>
      <c r="BV284" s="171"/>
      <c r="BW284" s="171"/>
      <c r="BX284" s="172">
        <v>246</v>
      </c>
      <c r="BY284" s="171"/>
      <c r="BZ284" s="171"/>
      <c r="CA284" s="171"/>
    </row>
    <row r="285" spans="65:79" ht="23.25" customHeight="1">
      <c r="BM285" s="171"/>
      <c r="BN285" s="171"/>
      <c r="BO285" s="171"/>
      <c r="BP285" s="171"/>
      <c r="BQ285" s="171"/>
      <c r="BR285" s="171"/>
      <c r="BS285" s="171"/>
      <c r="BT285" s="171"/>
      <c r="BU285" s="171"/>
      <c r="BV285" s="171"/>
      <c r="BW285" s="171"/>
      <c r="BX285" s="172">
        <v>247</v>
      </c>
      <c r="BY285" s="171"/>
      <c r="BZ285" s="171"/>
      <c r="CA285" s="171"/>
    </row>
    <row r="286" spans="65:79" ht="23.25" customHeight="1">
      <c r="BM286" s="171"/>
      <c r="BN286" s="171"/>
      <c r="BO286" s="171"/>
      <c r="BP286" s="171"/>
      <c r="BQ286" s="171"/>
      <c r="BR286" s="171"/>
      <c r="BS286" s="171"/>
      <c r="BT286" s="171"/>
      <c r="BU286" s="171"/>
      <c r="BV286" s="171"/>
      <c r="BW286" s="171"/>
      <c r="BX286" s="172">
        <v>248</v>
      </c>
      <c r="BY286" s="171"/>
      <c r="BZ286" s="171"/>
      <c r="CA286" s="171"/>
    </row>
    <row r="287" spans="65:79" ht="23.25" customHeight="1">
      <c r="BM287" s="171"/>
      <c r="BN287" s="171"/>
      <c r="BO287" s="171"/>
      <c r="BP287" s="171"/>
      <c r="BQ287" s="171"/>
      <c r="BR287" s="171"/>
      <c r="BS287" s="171"/>
      <c r="BT287" s="171"/>
      <c r="BU287" s="171"/>
      <c r="BV287" s="171"/>
      <c r="BW287" s="171"/>
      <c r="BX287" s="172">
        <v>249</v>
      </c>
      <c r="BY287" s="171"/>
      <c r="BZ287" s="171"/>
      <c r="CA287" s="171"/>
    </row>
    <row r="288" spans="65:79" ht="23.25" customHeight="1">
      <c r="BM288" s="171"/>
      <c r="BN288" s="171"/>
      <c r="BO288" s="171"/>
      <c r="BP288" s="171"/>
      <c r="BQ288" s="171"/>
      <c r="BR288" s="171"/>
      <c r="BS288" s="171"/>
      <c r="BT288" s="171"/>
      <c r="BU288" s="171"/>
      <c r="BV288" s="171"/>
      <c r="BW288" s="171"/>
      <c r="BX288" s="172">
        <v>250</v>
      </c>
      <c r="BY288" s="171"/>
      <c r="BZ288" s="171"/>
      <c r="CA288" s="171"/>
    </row>
    <row r="289" spans="65:79" ht="23.25" customHeight="1">
      <c r="BM289" s="171"/>
      <c r="BN289" s="171"/>
      <c r="BO289" s="171"/>
      <c r="BP289" s="171"/>
      <c r="BQ289" s="171"/>
      <c r="BR289" s="171"/>
      <c r="BS289" s="171"/>
      <c r="BT289" s="171"/>
      <c r="BU289" s="171"/>
      <c r="BV289" s="171"/>
      <c r="BW289" s="171"/>
      <c r="BX289" s="172">
        <v>251</v>
      </c>
      <c r="BY289" s="171"/>
      <c r="BZ289" s="171"/>
      <c r="CA289" s="171"/>
    </row>
    <row r="290" spans="65:79" ht="23.25" customHeight="1">
      <c r="BM290" s="171"/>
      <c r="BN290" s="171"/>
      <c r="BO290" s="171"/>
      <c r="BP290" s="171"/>
      <c r="BQ290" s="171"/>
      <c r="BR290" s="171"/>
      <c r="BS290" s="171"/>
      <c r="BT290" s="171"/>
      <c r="BU290" s="171"/>
      <c r="BV290" s="171"/>
      <c r="BW290" s="171"/>
      <c r="BX290" s="172">
        <v>252</v>
      </c>
      <c r="BY290" s="171"/>
      <c r="BZ290" s="171"/>
      <c r="CA290" s="171"/>
    </row>
    <row r="291" spans="65:79" ht="23.25" customHeight="1">
      <c r="BM291" s="171"/>
      <c r="BN291" s="171"/>
      <c r="BO291" s="171"/>
      <c r="BP291" s="171"/>
      <c r="BQ291" s="171"/>
      <c r="BR291" s="171"/>
      <c r="BS291" s="171"/>
      <c r="BT291" s="171"/>
      <c r="BU291" s="171"/>
      <c r="BV291" s="171"/>
      <c r="BW291" s="171"/>
      <c r="BX291" s="172">
        <v>253</v>
      </c>
      <c r="BY291" s="171"/>
      <c r="BZ291" s="171"/>
      <c r="CA291" s="171"/>
    </row>
    <row r="292" spans="65:79" ht="23.25" customHeight="1">
      <c r="BM292" s="171"/>
      <c r="BN292" s="171"/>
      <c r="BO292" s="171"/>
      <c r="BP292" s="171"/>
      <c r="BQ292" s="171"/>
      <c r="BR292" s="171"/>
      <c r="BS292" s="171"/>
      <c r="BT292" s="171"/>
      <c r="BU292" s="171"/>
      <c r="BV292" s="171"/>
      <c r="BW292" s="171"/>
      <c r="BX292" s="172">
        <v>254</v>
      </c>
      <c r="BY292" s="171"/>
      <c r="BZ292" s="171"/>
      <c r="CA292" s="171"/>
    </row>
    <row r="293" spans="65:79" ht="23.25" customHeight="1">
      <c r="BM293" s="171"/>
      <c r="BN293" s="171"/>
      <c r="BO293" s="171"/>
      <c r="BP293" s="171"/>
      <c r="BQ293" s="171"/>
      <c r="BR293" s="171"/>
      <c r="BS293" s="171"/>
      <c r="BT293" s="171"/>
      <c r="BU293" s="171"/>
      <c r="BV293" s="171"/>
      <c r="BW293" s="171"/>
      <c r="BX293" s="172">
        <v>255</v>
      </c>
      <c r="BY293" s="171"/>
      <c r="BZ293" s="171"/>
      <c r="CA293" s="171"/>
    </row>
    <row r="294" spans="65:79" ht="23.25" customHeight="1">
      <c r="BM294" s="171"/>
      <c r="BN294" s="171"/>
      <c r="BO294" s="171"/>
      <c r="BP294" s="171"/>
      <c r="BQ294" s="171"/>
      <c r="BR294" s="171"/>
      <c r="BS294" s="171"/>
      <c r="BT294" s="171"/>
      <c r="BU294" s="171"/>
      <c r="BV294" s="171"/>
      <c r="BW294" s="171"/>
      <c r="BX294" s="172">
        <v>256</v>
      </c>
      <c r="BY294" s="171"/>
      <c r="BZ294" s="171"/>
      <c r="CA294" s="171"/>
    </row>
    <row r="295" spans="65:79" ht="23.25" customHeight="1">
      <c r="BM295" s="171"/>
      <c r="BN295" s="171"/>
      <c r="BO295" s="171"/>
      <c r="BP295" s="171"/>
      <c r="BQ295" s="171"/>
      <c r="BR295" s="171"/>
      <c r="BS295" s="171"/>
      <c r="BT295" s="171"/>
      <c r="BU295" s="171"/>
      <c r="BV295" s="171"/>
      <c r="BW295" s="171"/>
      <c r="BX295" s="171"/>
      <c r="BY295" s="171"/>
      <c r="BZ295" s="171"/>
      <c r="CA295" s="171"/>
    </row>
    <row r="296" spans="65:79" ht="23.25" customHeight="1">
      <c r="BM296" s="171"/>
      <c r="BN296" s="171"/>
      <c r="BO296" s="171"/>
      <c r="BP296" s="171"/>
      <c r="BQ296" s="171"/>
      <c r="BR296" s="171"/>
      <c r="BS296" s="171"/>
      <c r="BT296" s="171"/>
      <c r="BU296" s="171"/>
      <c r="BV296" s="171"/>
      <c r="BW296" s="171"/>
      <c r="BX296" s="171"/>
      <c r="BY296" s="171"/>
      <c r="BZ296" s="171"/>
      <c r="CA296" s="171"/>
    </row>
    <row r="297" spans="65:79" ht="23.25" customHeight="1">
      <c r="BM297" s="171"/>
      <c r="BN297" s="171"/>
      <c r="BO297" s="171"/>
      <c r="BP297" s="171"/>
      <c r="BQ297" s="171"/>
      <c r="BR297" s="171"/>
      <c r="BS297" s="171"/>
      <c r="BT297" s="171"/>
      <c r="BU297" s="171"/>
      <c r="BV297" s="171"/>
      <c r="BW297" s="171"/>
      <c r="BX297" s="171"/>
      <c r="BY297" s="171"/>
      <c r="BZ297" s="171"/>
      <c r="CA297" s="171"/>
    </row>
    <row r="298" spans="65:79" ht="23.25" customHeight="1">
      <c r="BM298" s="171"/>
      <c r="BN298" s="171"/>
      <c r="BO298" s="171"/>
      <c r="BP298" s="171"/>
      <c r="BQ298" s="171"/>
      <c r="BR298" s="171"/>
      <c r="BS298" s="171"/>
      <c r="BT298" s="171"/>
      <c r="BU298" s="171"/>
      <c r="BV298" s="171"/>
      <c r="BW298" s="171"/>
      <c r="BX298" s="171"/>
      <c r="BY298" s="171"/>
      <c r="BZ298" s="171"/>
      <c r="CA298" s="171"/>
    </row>
    <row r="299" spans="65:79" ht="23.25" customHeight="1">
      <c r="BM299" s="171"/>
      <c r="BN299" s="171"/>
      <c r="BO299" s="171"/>
      <c r="BP299" s="171"/>
      <c r="BQ299" s="171"/>
      <c r="BR299" s="171"/>
      <c r="BS299" s="171"/>
      <c r="BT299" s="171"/>
      <c r="BU299" s="171"/>
      <c r="BV299" s="171"/>
      <c r="BW299" s="171"/>
      <c r="BX299" s="171"/>
      <c r="BY299" s="171"/>
      <c r="BZ299" s="171"/>
      <c r="CA299" s="171"/>
    </row>
    <row r="300" spans="65:79" ht="23.25" customHeight="1">
      <c r="BM300" s="171"/>
      <c r="BN300" s="171"/>
      <c r="BO300" s="171"/>
      <c r="BP300" s="171"/>
      <c r="BQ300" s="171"/>
      <c r="BR300" s="171"/>
      <c r="BS300" s="171"/>
      <c r="BT300" s="171"/>
      <c r="BU300" s="171"/>
      <c r="BV300" s="171"/>
      <c r="BW300" s="171"/>
      <c r="BX300" s="171"/>
      <c r="BY300" s="171"/>
      <c r="BZ300" s="171"/>
      <c r="CA300" s="171"/>
    </row>
    <row r="301" spans="65:79" ht="23.25" customHeight="1">
      <c r="BM301" s="171"/>
      <c r="BN301" s="171"/>
      <c r="BO301" s="171"/>
      <c r="BP301" s="171"/>
      <c r="BQ301" s="171"/>
      <c r="BR301" s="171"/>
      <c r="BS301" s="171"/>
      <c r="BT301" s="171"/>
      <c r="BU301" s="171"/>
      <c r="BV301" s="171"/>
      <c r="BW301" s="171"/>
      <c r="BX301" s="171"/>
      <c r="BY301" s="171"/>
      <c r="BZ301" s="171"/>
      <c r="CA301" s="171"/>
    </row>
    <row r="302" spans="65:79" ht="23.25" customHeight="1">
      <c r="BM302" s="171"/>
      <c r="BN302" s="171"/>
      <c r="BO302" s="171"/>
      <c r="BP302" s="171"/>
      <c r="BQ302" s="171"/>
      <c r="BR302" s="171"/>
      <c r="BS302" s="171"/>
      <c r="BT302" s="171"/>
      <c r="BU302" s="171"/>
      <c r="BV302" s="171"/>
      <c r="BW302" s="171"/>
      <c r="BX302" s="171"/>
      <c r="BY302" s="171"/>
      <c r="BZ302" s="171"/>
      <c r="CA302" s="171"/>
    </row>
  </sheetData>
  <sheetProtection password="CC09" sheet="1" autoFilter="0" pivotTables="0"/>
  <protectedRanges>
    <protectedRange sqref="BH7:BI20 BL7:BL20" name="区域6"/>
    <protectedRange sqref="T7:U20 W7:X20 Z7:AA20 AC7:AD20" name="区域4"/>
    <protectedRange sqref="A22:XFD22" name="区域2"/>
    <protectedRange sqref="B7:J20" name="区域1"/>
    <protectedRange sqref="N7:R20" name="区域3"/>
    <protectedRange sqref="AF7:AG20 AL7:AM20 AP7:AZ20 AI7:AJ20" name="区域5"/>
  </protectedRanges>
  <mergeCells count="79">
    <mergeCell ref="A1:BL1"/>
    <mergeCell ref="A2:P4"/>
    <mergeCell ref="Q2:Z2"/>
    <mergeCell ref="AA2:AE2"/>
    <mergeCell ref="AF2:AI2"/>
    <mergeCell ref="AJ2:BA2"/>
    <mergeCell ref="BB2:BF2"/>
    <mergeCell ref="BH2:BJ2"/>
    <mergeCell ref="AR3:AT3"/>
    <mergeCell ref="AU3:BA3"/>
    <mergeCell ref="O5:O6"/>
    <mergeCell ref="BB3:BK3"/>
    <mergeCell ref="A5:A6"/>
    <mergeCell ref="B5:B6"/>
    <mergeCell ref="C5:C6"/>
    <mergeCell ref="D5:D6"/>
    <mergeCell ref="E5:E6"/>
    <mergeCell ref="F5:F6"/>
    <mergeCell ref="G5:G6"/>
    <mergeCell ref="H5:H6"/>
    <mergeCell ref="I5:I6"/>
    <mergeCell ref="J5:J6"/>
    <mergeCell ref="K5:K6"/>
    <mergeCell ref="L5:L6"/>
    <mergeCell ref="M5:M6"/>
    <mergeCell ref="N5:N6"/>
    <mergeCell ref="AA5:AA6"/>
    <mergeCell ref="P5:P6"/>
    <mergeCell ref="Q5:Q6"/>
    <mergeCell ref="R5:R6"/>
    <mergeCell ref="S5:S6"/>
    <mergeCell ref="T5:T6"/>
    <mergeCell ref="U5:U6"/>
    <mergeCell ref="V5:V6"/>
    <mergeCell ref="W5:W6"/>
    <mergeCell ref="X5:X6"/>
    <mergeCell ref="Y5:Y6"/>
    <mergeCell ref="Z5:Z6"/>
    <mergeCell ref="AM5:AM6"/>
    <mergeCell ref="AB5:AB6"/>
    <mergeCell ref="AC5:AC6"/>
    <mergeCell ref="AD5:AD6"/>
    <mergeCell ref="AE5:AE6"/>
    <mergeCell ref="AF5:AF6"/>
    <mergeCell ref="AG5:AG6"/>
    <mergeCell ref="AH5:AH6"/>
    <mergeCell ref="AI5:AI6"/>
    <mergeCell ref="AJ5:AJ6"/>
    <mergeCell ref="AK5:AK6"/>
    <mergeCell ref="AL5:AL6"/>
    <mergeCell ref="AZ5:AZ6"/>
    <mergeCell ref="AN5:AN6"/>
    <mergeCell ref="AO5:AO6"/>
    <mergeCell ref="AP5:AP6"/>
    <mergeCell ref="AQ5:AQ6"/>
    <mergeCell ref="AR5:AR6"/>
    <mergeCell ref="AT5:AT6"/>
    <mergeCell ref="AU5:AU6"/>
    <mergeCell ref="AV5:AV6"/>
    <mergeCell ref="AW5:AW6"/>
    <mergeCell ref="AX5:AX6"/>
    <mergeCell ref="AY5:AY6"/>
    <mergeCell ref="BL5:BL6"/>
    <mergeCell ref="BA5:BA6"/>
    <mergeCell ref="BB5:BB6"/>
    <mergeCell ref="BC5:BC6"/>
    <mergeCell ref="BD5:BD6"/>
    <mergeCell ref="BE5:BE6"/>
    <mergeCell ref="BF5:BF6"/>
    <mergeCell ref="BG5:BG6"/>
    <mergeCell ref="BH5:BH6"/>
    <mergeCell ref="BI5:BI6"/>
    <mergeCell ref="BJ5:BJ6"/>
    <mergeCell ref="BK5:BK6"/>
    <mergeCell ref="A21:P21"/>
    <mergeCell ref="H22:I22"/>
    <mergeCell ref="N22:O22"/>
    <mergeCell ref="Q22:R22"/>
    <mergeCell ref="S22:T22"/>
  </mergeCells>
  <phoneticPr fontId="5" type="noConversion"/>
  <dataValidations count="10">
    <dataValidation type="list" allowBlank="1" showInputMessage="1" showErrorMessage="1" sqref="C7">
      <formula1>$BO$40:$BO$72</formula1>
    </dataValidation>
    <dataValidation type="list" allowBlank="1" showInputMessage="1" showErrorMessage="1" sqref="E7:E20">
      <formula1>$BQ$40:$BQ$42</formula1>
    </dataValidation>
    <dataValidation type="list" allowBlank="1" showInputMessage="1" showErrorMessage="1" sqref="O7:O20">
      <formula1>$BW$39:$BW$69</formula1>
    </dataValidation>
    <dataValidation type="list" allowBlank="1" showInputMessage="1" showErrorMessage="1" sqref="N7:N20">
      <formula1>$BV$39:$BV$42</formula1>
    </dataValidation>
    <dataValidation type="list" allowBlank="1" showInputMessage="1" showErrorMessage="1" sqref="C8:C20">
      <formula1>$BO$40:$BO$52</formula1>
    </dataValidation>
    <dataValidation type="list" allowBlank="1" showInputMessage="1" showErrorMessage="1" sqref="B7:B20">
      <formula1>$BN$40:$BN$51</formula1>
    </dataValidation>
    <dataValidation type="list" allowBlank="1" showInputMessage="1" showErrorMessage="1" sqref="D7:D20">
      <formula1>$BP$40:$BP$42</formula1>
    </dataValidation>
    <dataValidation type="list" allowBlank="1" showInputMessage="1" showErrorMessage="1" sqref="H7:H20">
      <formula1>$BT$40:$BT$41</formula1>
    </dataValidation>
    <dataValidation type="list" allowBlank="1" showInputMessage="1" showErrorMessage="1" sqref="I7:I20">
      <formula1>$BU$40:$BU$44</formula1>
    </dataValidation>
    <dataValidation type="list" allowBlank="1" showInputMessage="1" showErrorMessage="1" sqref="G7:G20">
      <formula1>$BS$40:$BS$57</formula1>
    </dataValidation>
  </dataValidations>
  <pageMargins left="0.69791666666666663" right="0.69791666666666663" top="0.75" bottom="0.75" header="0.3" footer="0.3"/>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dimension ref="A1:CB302"/>
  <sheetViews>
    <sheetView zoomScaleSheetLayoutView="100" workbookViewId="0">
      <pane xSplit="11" ySplit="7" topLeftCell="T8" activePane="bottomRight" state="frozen"/>
      <selection pane="topRight" activeCell="L1" sqref="L1"/>
      <selection pane="bottomLeft" activeCell="A8" sqref="A8"/>
      <selection pane="bottomRight" activeCell="Z13" sqref="Z13"/>
    </sheetView>
  </sheetViews>
  <sheetFormatPr defaultRowHeight="23.25" customHeight="1"/>
  <cols>
    <col min="1" max="1" width="3.75" style="310" customWidth="1"/>
    <col min="2" max="2" width="4.375" style="172" customWidth="1"/>
    <col min="3" max="3" width="8" style="172" customWidth="1"/>
    <col min="4" max="4" width="6.5" style="172" customWidth="1"/>
    <col min="5" max="5" width="6.875" style="172" hidden="1" customWidth="1"/>
    <col min="6" max="6" width="4" style="310" hidden="1" customWidth="1"/>
    <col min="7" max="7" width="7.5" style="173" customWidth="1"/>
    <col min="8" max="8" width="4.875" style="173" customWidth="1"/>
    <col min="9" max="9" width="6" style="173" customWidth="1"/>
    <col min="10" max="10" width="7.5" style="310" customWidth="1"/>
    <col min="11" max="11" width="8.125" style="310" customWidth="1"/>
    <col min="12" max="12" width="4.625" style="310" customWidth="1"/>
    <col min="13" max="13" width="5.5" style="174" customWidth="1"/>
    <col min="14" max="14" width="5.625" style="311" customWidth="1"/>
    <col min="15" max="15" width="5.5" style="311" customWidth="1"/>
    <col min="16" max="16" width="6.375" style="174" customWidth="1"/>
    <col min="17" max="17" width="7" style="172" customWidth="1"/>
    <col min="18" max="18" width="6.875" style="172" customWidth="1"/>
    <col min="19" max="19" width="8.25" style="172" customWidth="1"/>
    <col min="20" max="20" width="6.75" style="172" customWidth="1"/>
    <col min="21" max="21" width="6" style="172" customWidth="1"/>
    <col min="22" max="23" width="7" style="172" customWidth="1"/>
    <col min="24" max="25" width="6.625" style="172" customWidth="1"/>
    <col min="26" max="26" width="7.5" style="172" bestFit="1" customWidth="1"/>
    <col min="27" max="28" width="6" style="172" customWidth="1"/>
    <col min="29" max="29" width="7.5" style="172" bestFit="1" customWidth="1"/>
    <col min="30" max="30" width="7.75" style="172" customWidth="1"/>
    <col min="31" max="31" width="10.5" style="172" customWidth="1"/>
    <col min="32" max="32" width="8.25" style="310" customWidth="1"/>
    <col min="33" max="34" width="8.625" style="310" customWidth="1"/>
    <col min="35" max="35" width="10.875" style="175" customWidth="1"/>
    <col min="36" max="36" width="7.25" style="310" customWidth="1"/>
    <col min="37" max="37" width="8.125" style="310" customWidth="1"/>
    <col min="38" max="38" width="7.625" style="310" customWidth="1"/>
    <col min="39" max="39" width="6.25" style="310" customWidth="1"/>
    <col min="40" max="40" width="8.5" style="310" customWidth="1"/>
    <col min="41" max="41" width="8.875" style="310" customWidth="1"/>
    <col min="42" max="42" width="7" style="310" customWidth="1"/>
    <col min="43" max="43" width="7.75" style="310" hidden="1" customWidth="1"/>
    <col min="44" max="46" width="7.5" style="310" hidden="1" customWidth="1"/>
    <col min="47" max="47" width="6.75" style="310" customWidth="1"/>
    <col min="48" max="48" width="7.5" style="310" hidden="1" customWidth="1"/>
    <col min="49" max="49" width="6.75" style="310" hidden="1" customWidth="1"/>
    <col min="50" max="50" width="6" style="310" hidden="1" customWidth="1"/>
    <col min="51" max="51" width="7" style="310" hidden="1" customWidth="1"/>
    <col min="52" max="52" width="8.875" style="310" customWidth="1"/>
    <col min="53" max="53" width="9.75" style="310" bestFit="1" customWidth="1"/>
    <col min="54" max="54" width="6.625" style="310" hidden="1" customWidth="1"/>
    <col min="55" max="55" width="6.125" style="172" hidden="1" customWidth="1"/>
    <col min="56" max="56" width="6.25" style="172" hidden="1" customWidth="1"/>
    <col min="57" max="57" width="6.75" style="172" hidden="1" customWidth="1"/>
    <col min="58" max="58" width="9" style="310" hidden="1" customWidth="1"/>
    <col min="59" max="59" width="9.75" style="310" bestFit="1" customWidth="1"/>
    <col min="60" max="60" width="6.875" style="172" customWidth="1"/>
    <col min="61" max="61" width="7.625" style="175" customWidth="1"/>
    <col min="62" max="62" width="9.875" style="175" customWidth="1"/>
    <col min="63" max="63" width="10" style="172" customWidth="1"/>
    <col min="64" max="64" width="25.125" style="310" customWidth="1"/>
    <col min="65" max="16384" width="9" style="172"/>
  </cols>
  <sheetData>
    <row r="1" spans="1:80" ht="24" customHeight="1">
      <c r="A1" s="558" t="str">
        <f>"2017年"&amp;B7&amp;C7&amp;"分校"&amp;D7&amp;"工资表"</f>
        <v>2017年4月华景分校行政部工资表</v>
      </c>
      <c r="B1" s="558"/>
      <c r="C1" s="558"/>
      <c r="D1" s="558"/>
      <c r="E1" s="558"/>
      <c r="F1" s="558"/>
      <c r="G1" s="558"/>
      <c r="H1" s="558"/>
      <c r="I1" s="558"/>
      <c r="J1" s="558"/>
      <c r="K1" s="558"/>
      <c r="L1" s="558"/>
      <c r="M1" s="558"/>
      <c r="N1" s="558"/>
      <c r="O1" s="558"/>
      <c r="P1" s="558"/>
      <c r="Q1" s="558"/>
      <c r="R1" s="558"/>
      <c r="S1" s="558"/>
      <c r="T1" s="558"/>
      <c r="U1" s="558"/>
      <c r="V1" s="558"/>
      <c r="W1" s="558"/>
      <c r="X1" s="558"/>
      <c r="Y1" s="558"/>
      <c r="Z1" s="558"/>
      <c r="AA1" s="558"/>
      <c r="AB1" s="558"/>
      <c r="AC1" s="558"/>
      <c r="AD1" s="558"/>
      <c r="AE1" s="558"/>
      <c r="AF1" s="558"/>
      <c r="AG1" s="558"/>
      <c r="AH1" s="558"/>
      <c r="AI1" s="558"/>
      <c r="AJ1" s="558"/>
      <c r="AK1" s="558"/>
      <c r="AL1" s="558"/>
      <c r="AM1" s="558"/>
      <c r="AN1" s="558"/>
      <c r="AO1" s="558"/>
      <c r="AP1" s="558"/>
      <c r="AQ1" s="558"/>
      <c r="AR1" s="558"/>
      <c r="AS1" s="558"/>
      <c r="AT1" s="558"/>
      <c r="AU1" s="558"/>
      <c r="AV1" s="558"/>
      <c r="AW1" s="558"/>
      <c r="AX1" s="558"/>
      <c r="AY1" s="558"/>
      <c r="AZ1" s="558"/>
      <c r="BA1" s="558"/>
      <c r="BB1" s="558"/>
      <c r="BC1" s="558"/>
      <c r="BD1" s="558"/>
      <c r="BE1" s="558"/>
      <c r="BF1" s="558"/>
      <c r="BG1" s="558"/>
      <c r="BH1" s="558"/>
      <c r="BI1" s="558"/>
      <c r="BJ1" s="558"/>
      <c r="BK1" s="558"/>
      <c r="BL1" s="558"/>
    </row>
    <row r="2" spans="1:80" ht="15" customHeight="1">
      <c r="A2" s="559" t="s">
        <v>28</v>
      </c>
      <c r="B2" s="560"/>
      <c r="C2" s="560"/>
      <c r="D2" s="560"/>
      <c r="E2" s="560"/>
      <c r="F2" s="560"/>
      <c r="G2" s="560"/>
      <c r="H2" s="560"/>
      <c r="I2" s="560"/>
      <c r="J2" s="560"/>
      <c r="K2" s="560"/>
      <c r="L2" s="560"/>
      <c r="M2" s="560"/>
      <c r="N2" s="560"/>
      <c r="O2" s="560"/>
      <c r="P2" s="561"/>
      <c r="Q2" s="568"/>
      <c r="R2" s="569"/>
      <c r="S2" s="569"/>
      <c r="T2" s="569"/>
      <c r="U2" s="569"/>
      <c r="V2" s="569"/>
      <c r="W2" s="569"/>
      <c r="X2" s="569"/>
      <c r="Y2" s="569"/>
      <c r="Z2" s="570"/>
      <c r="AA2" s="571"/>
      <c r="AB2" s="572"/>
      <c r="AC2" s="572"/>
      <c r="AD2" s="572"/>
      <c r="AE2" s="573"/>
      <c r="AF2" s="571" t="s">
        <v>29</v>
      </c>
      <c r="AG2" s="572"/>
      <c r="AH2" s="572"/>
      <c r="AI2" s="573"/>
      <c r="AJ2" s="571" t="s">
        <v>30</v>
      </c>
      <c r="AK2" s="572"/>
      <c r="AL2" s="572"/>
      <c r="AM2" s="572"/>
      <c r="AN2" s="572"/>
      <c r="AO2" s="572"/>
      <c r="AP2" s="572"/>
      <c r="AQ2" s="572"/>
      <c r="AR2" s="572"/>
      <c r="AS2" s="572"/>
      <c r="AT2" s="572"/>
      <c r="AU2" s="572"/>
      <c r="AV2" s="572"/>
      <c r="AW2" s="572"/>
      <c r="AX2" s="572"/>
      <c r="AY2" s="572"/>
      <c r="AZ2" s="572"/>
      <c r="BA2" s="573"/>
      <c r="BB2" s="571" t="s">
        <v>31</v>
      </c>
      <c r="BC2" s="572"/>
      <c r="BD2" s="572"/>
      <c r="BE2" s="572"/>
      <c r="BF2" s="573"/>
      <c r="BG2" s="384"/>
      <c r="BH2" s="571" t="s">
        <v>32</v>
      </c>
      <c r="BI2" s="572"/>
      <c r="BJ2" s="573"/>
      <c r="BK2" s="314"/>
      <c r="BL2" s="314"/>
    </row>
    <row r="3" spans="1:80" ht="9.9499999999999993" customHeight="1">
      <c r="A3" s="562"/>
      <c r="B3" s="563"/>
      <c r="C3" s="563"/>
      <c r="D3" s="563"/>
      <c r="E3" s="563"/>
      <c r="F3" s="563"/>
      <c r="G3" s="563"/>
      <c r="H3" s="563"/>
      <c r="I3" s="563"/>
      <c r="J3" s="563"/>
      <c r="K3" s="563"/>
      <c r="L3" s="563"/>
      <c r="M3" s="563"/>
      <c r="N3" s="563"/>
      <c r="O3" s="563"/>
      <c r="P3" s="564"/>
      <c r="Q3" s="385" t="s">
        <v>33</v>
      </c>
      <c r="R3" s="226"/>
      <c r="S3" s="226"/>
      <c r="T3" s="226"/>
      <c r="U3" s="226"/>
      <c r="V3" s="226"/>
      <c r="W3" s="226"/>
      <c r="X3" s="226"/>
      <c r="Y3" s="226"/>
      <c r="Z3" s="386"/>
      <c r="AA3" s="390" t="s">
        <v>34</v>
      </c>
      <c r="AB3" s="250"/>
      <c r="AC3" s="250"/>
      <c r="AD3" s="250"/>
      <c r="AE3" s="391"/>
      <c r="AF3" s="314"/>
      <c r="AG3" s="383" t="s">
        <v>35</v>
      </c>
      <c r="AH3" s="384"/>
      <c r="AI3" s="315"/>
      <c r="AJ3" s="395" t="s">
        <v>33</v>
      </c>
      <c r="AK3" s="396"/>
      <c r="AL3" s="396"/>
      <c r="AM3" s="397"/>
      <c r="AN3" s="314" t="s">
        <v>36</v>
      </c>
      <c r="AO3" s="316" t="s">
        <v>37</v>
      </c>
      <c r="AP3" s="314" t="s">
        <v>36</v>
      </c>
      <c r="AQ3" s="316" t="s">
        <v>37</v>
      </c>
      <c r="AR3" s="574" t="s">
        <v>34</v>
      </c>
      <c r="AS3" s="575"/>
      <c r="AT3" s="576"/>
      <c r="AU3" s="571"/>
      <c r="AV3" s="572"/>
      <c r="AW3" s="572"/>
      <c r="AX3" s="572"/>
      <c r="AY3" s="572"/>
      <c r="AZ3" s="572"/>
      <c r="BA3" s="573"/>
      <c r="BB3" s="572"/>
      <c r="BC3" s="572"/>
      <c r="BD3" s="572"/>
      <c r="BE3" s="572"/>
      <c r="BF3" s="572"/>
      <c r="BG3" s="572"/>
      <c r="BH3" s="572"/>
      <c r="BI3" s="572"/>
      <c r="BJ3" s="572"/>
      <c r="BK3" s="572"/>
      <c r="BL3" s="172"/>
    </row>
    <row r="4" spans="1:80" ht="12" customHeight="1">
      <c r="A4" s="565"/>
      <c r="B4" s="566"/>
      <c r="C4" s="566"/>
      <c r="D4" s="566"/>
      <c r="E4" s="566"/>
      <c r="F4" s="566"/>
      <c r="G4" s="566"/>
      <c r="H4" s="566"/>
      <c r="I4" s="566"/>
      <c r="J4" s="566"/>
      <c r="K4" s="566"/>
      <c r="L4" s="566"/>
      <c r="M4" s="566"/>
      <c r="N4" s="566"/>
      <c r="O4" s="566"/>
      <c r="P4" s="567"/>
      <c r="Q4" s="387"/>
      <c r="R4" s="388"/>
      <c r="S4" s="388"/>
      <c r="T4" s="388"/>
      <c r="U4" s="388"/>
      <c r="V4" s="388"/>
      <c r="W4" s="388"/>
      <c r="X4" s="388"/>
      <c r="Y4" s="388"/>
      <c r="Z4" s="389"/>
      <c r="AA4" s="392"/>
      <c r="AB4" s="393"/>
      <c r="AC4" s="393"/>
      <c r="AD4" s="393"/>
      <c r="AE4" s="394"/>
      <c r="AF4" s="317">
        <v>1</v>
      </c>
      <c r="AG4" s="317">
        <v>2</v>
      </c>
      <c r="AH4" s="317">
        <v>3</v>
      </c>
      <c r="AI4" s="318">
        <v>4</v>
      </c>
      <c r="AJ4" s="319">
        <v>5</v>
      </c>
      <c r="AK4" s="319">
        <v>6</v>
      </c>
      <c r="AL4" s="319">
        <v>7</v>
      </c>
      <c r="AM4" s="319">
        <v>8</v>
      </c>
      <c r="AN4" s="317">
        <v>9</v>
      </c>
      <c r="AO4" s="317">
        <v>10</v>
      </c>
      <c r="AP4" s="317">
        <v>11</v>
      </c>
      <c r="AQ4" s="317">
        <v>12</v>
      </c>
      <c r="AR4" s="320">
        <v>13</v>
      </c>
      <c r="AS4" s="320"/>
      <c r="AT4" s="320">
        <v>14</v>
      </c>
      <c r="AU4" s="317">
        <v>15</v>
      </c>
      <c r="AV4" s="317">
        <v>16</v>
      </c>
      <c r="AW4" s="317">
        <v>17</v>
      </c>
      <c r="AX4" s="317">
        <v>18</v>
      </c>
      <c r="AY4" s="317">
        <v>19</v>
      </c>
      <c r="AZ4" s="317">
        <v>20</v>
      </c>
      <c r="BA4" s="317">
        <v>21</v>
      </c>
      <c r="BB4" s="317">
        <v>22</v>
      </c>
      <c r="BC4" s="317">
        <v>23</v>
      </c>
      <c r="BD4" s="317">
        <v>24</v>
      </c>
      <c r="BE4" s="317">
        <v>25</v>
      </c>
      <c r="BF4" s="317">
        <v>26</v>
      </c>
      <c r="BG4" s="317">
        <v>27</v>
      </c>
      <c r="BH4" s="317">
        <v>28</v>
      </c>
      <c r="BI4" s="317">
        <v>29</v>
      </c>
      <c r="BJ4" s="317">
        <v>30</v>
      </c>
      <c r="BK4" s="317">
        <v>31</v>
      </c>
      <c r="BL4" s="317">
        <v>32</v>
      </c>
    </row>
    <row r="5" spans="1:80" s="168" customFormat="1" ht="23.25" customHeight="1">
      <c r="A5" s="579" t="s">
        <v>38</v>
      </c>
      <c r="B5" s="581" t="s">
        <v>39</v>
      </c>
      <c r="C5" s="581" t="s">
        <v>40</v>
      </c>
      <c r="D5" s="581" t="s">
        <v>41</v>
      </c>
      <c r="E5" s="581" t="s">
        <v>492</v>
      </c>
      <c r="F5" s="579" t="s">
        <v>43</v>
      </c>
      <c r="G5" s="583" t="s">
        <v>44</v>
      </c>
      <c r="H5" s="583" t="s">
        <v>45</v>
      </c>
      <c r="I5" s="583" t="s">
        <v>46</v>
      </c>
      <c r="J5" s="583" t="s">
        <v>47</v>
      </c>
      <c r="K5" s="583" t="s">
        <v>493</v>
      </c>
      <c r="L5" s="583" t="s">
        <v>494</v>
      </c>
      <c r="M5" s="585" t="s">
        <v>495</v>
      </c>
      <c r="N5" s="577" t="s">
        <v>51</v>
      </c>
      <c r="O5" s="577" t="s">
        <v>52</v>
      </c>
      <c r="P5" s="585" t="s">
        <v>53</v>
      </c>
      <c r="Q5" s="587" t="s">
        <v>496</v>
      </c>
      <c r="R5" s="587" t="s">
        <v>497</v>
      </c>
      <c r="S5" s="583" t="s">
        <v>498</v>
      </c>
      <c r="T5" s="587" t="s">
        <v>499</v>
      </c>
      <c r="U5" s="587" t="s">
        <v>500</v>
      </c>
      <c r="V5" s="583" t="s">
        <v>501</v>
      </c>
      <c r="W5" s="587" t="s">
        <v>502</v>
      </c>
      <c r="X5" s="587" t="s">
        <v>503</v>
      </c>
      <c r="Y5" s="583" t="s">
        <v>504</v>
      </c>
      <c r="Z5" s="587" t="s">
        <v>505</v>
      </c>
      <c r="AA5" s="587" t="s">
        <v>506</v>
      </c>
      <c r="AB5" s="583" t="s">
        <v>507</v>
      </c>
      <c r="AC5" s="587" t="s">
        <v>508</v>
      </c>
      <c r="AD5" s="587" t="s">
        <v>509</v>
      </c>
      <c r="AE5" s="583" t="s">
        <v>510</v>
      </c>
      <c r="AF5" s="587" t="s">
        <v>511</v>
      </c>
      <c r="AG5" s="587" t="s">
        <v>512</v>
      </c>
      <c r="AH5" s="583" t="s">
        <v>513</v>
      </c>
      <c r="AI5" s="587" t="s">
        <v>514</v>
      </c>
      <c r="AJ5" s="587" t="s">
        <v>515</v>
      </c>
      <c r="AK5" s="583" t="s">
        <v>516</v>
      </c>
      <c r="AL5" s="587" t="s">
        <v>517</v>
      </c>
      <c r="AM5" s="587" t="s">
        <v>518</v>
      </c>
      <c r="AN5" s="583" t="s">
        <v>519</v>
      </c>
      <c r="AO5" s="581" t="s">
        <v>520</v>
      </c>
      <c r="AP5" s="581" t="s">
        <v>521</v>
      </c>
      <c r="AQ5" s="589" t="s">
        <v>76</v>
      </c>
      <c r="AR5" s="591" t="s">
        <v>77</v>
      </c>
      <c r="AS5" s="398"/>
      <c r="AT5" s="593" t="s">
        <v>78</v>
      </c>
      <c r="AU5" s="589" t="s">
        <v>79</v>
      </c>
      <c r="AV5" s="589" t="s">
        <v>80</v>
      </c>
      <c r="AW5" s="589" t="s">
        <v>81</v>
      </c>
      <c r="AX5" s="589" t="s">
        <v>82</v>
      </c>
      <c r="AY5" s="589" t="s">
        <v>83</v>
      </c>
      <c r="AZ5" s="589" t="s">
        <v>84</v>
      </c>
      <c r="BA5" s="589" t="s">
        <v>85</v>
      </c>
      <c r="BB5" s="589" t="s">
        <v>86</v>
      </c>
      <c r="BC5" s="589" t="s">
        <v>87</v>
      </c>
      <c r="BD5" s="589" t="s">
        <v>88</v>
      </c>
      <c r="BE5" s="589" t="s">
        <v>89</v>
      </c>
      <c r="BF5" s="589" t="s">
        <v>90</v>
      </c>
      <c r="BG5" s="589" t="s">
        <v>91</v>
      </c>
      <c r="BH5" s="597" t="s">
        <v>92</v>
      </c>
      <c r="BI5" s="599" t="s">
        <v>93</v>
      </c>
      <c r="BJ5" s="599" t="s">
        <v>94</v>
      </c>
      <c r="BK5" s="589" t="s">
        <v>95</v>
      </c>
      <c r="BL5" s="595" t="s">
        <v>96</v>
      </c>
      <c r="BM5" s="172"/>
      <c r="BN5" s="172"/>
      <c r="BO5" s="172"/>
      <c r="BP5" s="172"/>
      <c r="BQ5" s="172"/>
      <c r="BR5" s="172"/>
      <c r="BS5" s="172"/>
      <c r="BT5" s="172"/>
      <c r="BU5" s="172"/>
      <c r="BV5" s="172"/>
      <c r="BW5" s="172"/>
      <c r="BX5" s="172"/>
      <c r="BY5" s="172"/>
      <c r="BZ5" s="172"/>
      <c r="CA5" s="172"/>
      <c r="CB5" s="172"/>
    </row>
    <row r="6" spans="1:80" s="169" customFormat="1" ht="23.25" customHeight="1">
      <c r="A6" s="580"/>
      <c r="B6" s="582"/>
      <c r="C6" s="582"/>
      <c r="D6" s="582"/>
      <c r="E6" s="582"/>
      <c r="F6" s="580"/>
      <c r="G6" s="584"/>
      <c r="H6" s="584"/>
      <c r="I6" s="584"/>
      <c r="J6" s="584"/>
      <c r="K6" s="584"/>
      <c r="L6" s="584"/>
      <c r="M6" s="586"/>
      <c r="N6" s="578"/>
      <c r="O6" s="578"/>
      <c r="P6" s="586"/>
      <c r="Q6" s="588"/>
      <c r="R6" s="588"/>
      <c r="S6" s="584"/>
      <c r="T6" s="588"/>
      <c r="U6" s="588"/>
      <c r="V6" s="584"/>
      <c r="W6" s="588"/>
      <c r="X6" s="588"/>
      <c r="Y6" s="584"/>
      <c r="Z6" s="588"/>
      <c r="AA6" s="588"/>
      <c r="AB6" s="584"/>
      <c r="AC6" s="588"/>
      <c r="AD6" s="588"/>
      <c r="AE6" s="584"/>
      <c r="AF6" s="588"/>
      <c r="AG6" s="588"/>
      <c r="AH6" s="584"/>
      <c r="AI6" s="588"/>
      <c r="AJ6" s="588"/>
      <c r="AK6" s="584"/>
      <c r="AL6" s="588"/>
      <c r="AM6" s="588"/>
      <c r="AN6" s="584"/>
      <c r="AO6" s="582"/>
      <c r="AP6" s="582"/>
      <c r="AQ6" s="590"/>
      <c r="AR6" s="592"/>
      <c r="AS6" s="399"/>
      <c r="AT6" s="594"/>
      <c r="AU6" s="590"/>
      <c r="AV6" s="590"/>
      <c r="AW6" s="590"/>
      <c r="AX6" s="590"/>
      <c r="AY6" s="590"/>
      <c r="AZ6" s="590"/>
      <c r="BA6" s="590"/>
      <c r="BB6" s="590"/>
      <c r="BC6" s="590"/>
      <c r="BD6" s="590"/>
      <c r="BE6" s="590"/>
      <c r="BF6" s="590"/>
      <c r="BG6" s="590"/>
      <c r="BH6" s="598"/>
      <c r="BI6" s="600"/>
      <c r="BJ6" s="600"/>
      <c r="BK6" s="590"/>
      <c r="BL6" s="596"/>
      <c r="BM6" s="172"/>
      <c r="BN6" s="172"/>
      <c r="BO6" s="172"/>
      <c r="BP6" s="172"/>
      <c r="BQ6" s="172"/>
      <c r="BR6" s="172"/>
      <c r="BS6" s="172"/>
      <c r="BT6" s="172"/>
      <c r="BU6" s="172"/>
      <c r="BV6" s="172"/>
      <c r="BW6" s="172"/>
      <c r="BX6" s="172"/>
      <c r="BY6" s="172"/>
      <c r="BZ6" s="172"/>
      <c r="CA6" s="172"/>
      <c r="CB6" s="172"/>
    </row>
    <row r="7" spans="1:80" ht="15" customHeight="1">
      <c r="A7" s="327">
        <v>1</v>
      </c>
      <c r="B7" s="328" t="s">
        <v>141</v>
      </c>
      <c r="C7" s="328" t="s">
        <v>102</v>
      </c>
      <c r="D7" s="328" t="s">
        <v>103</v>
      </c>
      <c r="E7" s="329"/>
      <c r="F7" s="330"/>
      <c r="G7" s="329" t="s">
        <v>104</v>
      </c>
      <c r="H7" s="329" t="s">
        <v>105</v>
      </c>
      <c r="I7" s="329" t="s">
        <v>106</v>
      </c>
      <c r="J7" s="331" t="s">
        <v>107</v>
      </c>
      <c r="K7" s="332">
        <f>IF(ISERROR(VLOOKUP(J7,人事资料!D:AR,26,0)),"",VLOOKUP(J7,人事资料!D:AR,26,0))</f>
        <v>41802</v>
      </c>
      <c r="L7" s="333">
        <f>IF(ISERROR(VLOOKUP(J7,人事资料!D:AR,27,0)),"",VLOOKUP(J7,人事资料!D:AR,27,0))</f>
        <v>102</v>
      </c>
      <c r="M7" s="334">
        <f>IF(ISERROR(+L7+BP7),"",+L7+BP7)</f>
        <v>124</v>
      </c>
      <c r="N7" s="336">
        <v>30</v>
      </c>
      <c r="O7" s="336">
        <v>30</v>
      </c>
      <c r="P7" s="337"/>
      <c r="Q7" s="400">
        <f>213+(39+88)*0.7</f>
        <v>301.89999999999998</v>
      </c>
      <c r="R7" s="400">
        <v>10</v>
      </c>
      <c r="S7" s="401">
        <f>Q7*R7</f>
        <v>3019</v>
      </c>
      <c r="T7" s="402">
        <v>28</v>
      </c>
      <c r="U7" s="402">
        <f>50*0.7</f>
        <v>35</v>
      </c>
      <c r="V7" s="401">
        <f>T7*U7</f>
        <v>980</v>
      </c>
      <c r="W7" s="402">
        <f>700+400</f>
        <v>1100</v>
      </c>
      <c r="X7" s="402">
        <f>0.5*0.7</f>
        <v>0.35</v>
      </c>
      <c r="Y7" s="401">
        <f>W7*X7</f>
        <v>385</v>
      </c>
      <c r="Z7" s="402">
        <v>1</v>
      </c>
      <c r="AA7" s="402">
        <v>50</v>
      </c>
      <c r="AB7" s="401">
        <f>Z7*AA7</f>
        <v>50</v>
      </c>
      <c r="AC7" s="402">
        <v>3</v>
      </c>
      <c r="AD7" s="402">
        <v>300</v>
      </c>
      <c r="AE7" s="401">
        <f>AC7*AD7</f>
        <v>900</v>
      </c>
      <c r="AF7" s="402">
        <v>41</v>
      </c>
      <c r="AG7" s="402">
        <v>15</v>
      </c>
      <c r="AH7" s="401">
        <f>AF7*AG7</f>
        <v>615</v>
      </c>
      <c r="AI7" s="403">
        <f>397601+125560</f>
        <v>523161</v>
      </c>
      <c r="AJ7" s="404">
        <v>2E-3</v>
      </c>
      <c r="AK7" s="401">
        <f>AI7*AJ7</f>
        <v>1046.3220000000001</v>
      </c>
      <c r="AL7" s="402">
        <v>1</v>
      </c>
      <c r="AM7" s="402">
        <v>200</v>
      </c>
      <c r="AN7" s="401">
        <f>AL7*AM7</f>
        <v>200</v>
      </c>
      <c r="AO7" s="405">
        <f>S7+V7+Y7+AB7+AE7+AH7+AK7+AN7</f>
        <v>7195.3220000000001</v>
      </c>
      <c r="AP7" s="346"/>
      <c r="AQ7" s="346"/>
      <c r="AR7" s="347"/>
      <c r="AS7" s="347"/>
      <c r="AT7" s="327"/>
      <c r="AU7" s="346">
        <v>100</v>
      </c>
      <c r="AV7" s="346"/>
      <c r="AW7" s="346"/>
      <c r="AX7" s="346"/>
      <c r="AY7" s="346"/>
      <c r="AZ7" s="346">
        <v>60</v>
      </c>
      <c r="BA7" s="348">
        <f>SUM(AO7:AZ7)</f>
        <v>7355.3220000000001</v>
      </c>
      <c r="BB7" s="349"/>
      <c r="BC7" s="350"/>
      <c r="BD7" s="350"/>
      <c r="BE7" s="350"/>
      <c r="BF7" s="348">
        <f>SUM(BB7:BE7)</f>
        <v>0</v>
      </c>
      <c r="BG7" s="348">
        <f>BA7</f>
        <v>7355.3220000000001</v>
      </c>
      <c r="BH7" s="343">
        <v>750</v>
      </c>
      <c r="BI7" s="359">
        <v>317.43</v>
      </c>
      <c r="BJ7" s="352">
        <f>IF(G7="外教",ROUND(MAX((BG7-BH7-BI7-4800)*{0.03,0.1,0.2,0.25,0.3,0.35,0.45}-{0,105,555,1005,2755,5505,13505},0),2),ROUND(MAX((BG7-BH7-BI7-3500)*{0.03,0.1,0.2,0.25,0.3,0.35,0.45}-{0,105,555,1005,2755,5505,13505},0),2))</f>
        <v>173.79</v>
      </c>
      <c r="BK7" s="315">
        <f>+BG7-BH7-BI7-BJ7</f>
        <v>6114.1019999999999</v>
      </c>
      <c r="BL7" s="349"/>
      <c r="BO7" s="174">
        <f t="shared" ref="BO7:BO20" si="0">IF(ISERROR(VLOOKUP(B7,BN:BZ,13,0)),,VLOOKUP(B7,BN:BZ,13,0))</f>
        <v>42490</v>
      </c>
      <c r="BP7" s="353">
        <f>IF(ISERROR(DATEDIF(K7,BO7,"M")),"",DATEDIF(K7,BO7,"M"))</f>
        <v>22</v>
      </c>
    </row>
    <row r="8" spans="1:80" ht="15" customHeight="1">
      <c r="A8" s="327">
        <v>2</v>
      </c>
      <c r="B8" s="329" t="str">
        <f>IF(J8&lt;&gt;"",B7,"")</f>
        <v>4月</v>
      </c>
      <c r="C8" s="329" t="str">
        <f>IF(J8&lt;&gt;"",C7,"")</f>
        <v>华景</v>
      </c>
      <c r="D8" s="329" t="str">
        <f>IF(J8&lt;&gt;"",D7,"")</f>
        <v>行政部</v>
      </c>
      <c r="E8" s="329"/>
      <c r="F8" s="330"/>
      <c r="G8" s="329" t="s">
        <v>110</v>
      </c>
      <c r="H8" s="329" t="s">
        <v>105</v>
      </c>
      <c r="I8" s="329" t="s">
        <v>106</v>
      </c>
      <c r="J8" s="354" t="s">
        <v>109</v>
      </c>
      <c r="K8" s="332">
        <f>IF(ISERROR(VLOOKUP(J8,人事资料!D:AR,26,0)),"",VLOOKUP(J8,人事资料!D:AR,26,0))</f>
        <v>42491</v>
      </c>
      <c r="L8" s="333">
        <f>IF(ISERROR(VLOOKUP(J8,人事资料!D:AR,27,0)),"",VLOOKUP(J8,人事资料!D:AR,27,0))</f>
        <v>0</v>
      </c>
      <c r="M8" s="334" t="str">
        <f t="shared" ref="M8:M20" si="1">IF(ISERROR(+L8+BP8),"",+L8+BP8)</f>
        <v/>
      </c>
      <c r="N8" s="336">
        <v>30</v>
      </c>
      <c r="O8" s="336">
        <v>30</v>
      </c>
      <c r="P8" s="337"/>
      <c r="Q8" s="402"/>
      <c r="R8" s="402"/>
      <c r="S8" s="401">
        <f t="shared" ref="S8:S20" si="2">Q8*R8</f>
        <v>0</v>
      </c>
      <c r="T8" s="402"/>
      <c r="U8" s="402"/>
      <c r="V8" s="401">
        <f t="shared" ref="V8:V20" si="3">T8*U8</f>
        <v>0</v>
      </c>
      <c r="W8" s="402"/>
      <c r="X8" s="402"/>
      <c r="Y8" s="401">
        <f t="shared" ref="Y8:Y20" si="4">W8*X8</f>
        <v>0</v>
      </c>
      <c r="Z8" s="402"/>
      <c r="AA8" s="402"/>
      <c r="AB8" s="401">
        <f t="shared" ref="AB8:AB20" si="5">Z8*AA8</f>
        <v>0</v>
      </c>
      <c r="AC8" s="402"/>
      <c r="AD8" s="402"/>
      <c r="AE8" s="401">
        <f t="shared" ref="AE8:AE20" si="6">AC8*AD8</f>
        <v>0</v>
      </c>
      <c r="AF8" s="402"/>
      <c r="AG8" s="402"/>
      <c r="AH8" s="401">
        <f t="shared" ref="AH8:AH20" si="7">AF8*AG8</f>
        <v>0</v>
      </c>
      <c r="AI8" s="403"/>
      <c r="AJ8" s="404"/>
      <c r="AK8" s="401">
        <f t="shared" ref="AK8:AK20" si="8">AI8*AJ8</f>
        <v>0</v>
      </c>
      <c r="AL8" s="402"/>
      <c r="AM8" s="402"/>
      <c r="AN8" s="401">
        <f t="shared" ref="AN8:AN20" si="9">AL8*AM8</f>
        <v>0</v>
      </c>
      <c r="AO8" s="405">
        <f t="shared" ref="AO8:AO20" si="10">S8+V8+Y8+AB8+AE8+AH8+AK8+AN8</f>
        <v>0</v>
      </c>
      <c r="AP8" s="346">
        <v>2400</v>
      </c>
      <c r="AQ8" s="346"/>
      <c r="AR8" s="347"/>
      <c r="AS8" s="347"/>
      <c r="AT8" s="327"/>
      <c r="AU8" s="346">
        <v>100</v>
      </c>
      <c r="AV8" s="346"/>
      <c r="AW8" s="346"/>
      <c r="AX8" s="346"/>
      <c r="AY8" s="346"/>
      <c r="AZ8" s="346">
        <v>54.3</v>
      </c>
      <c r="BA8" s="348">
        <f t="shared" ref="BA8:BA20" si="11">SUM(AO8:AZ8)</f>
        <v>2554.3000000000002</v>
      </c>
      <c r="BB8" s="350"/>
      <c r="BC8" s="350"/>
      <c r="BD8" s="350"/>
      <c r="BE8" s="350"/>
      <c r="BF8" s="348">
        <f t="shared" ref="BF8:BF20" si="12">SUM(BB8:BE8)</f>
        <v>0</v>
      </c>
      <c r="BG8" s="348">
        <f t="shared" ref="BG8:BG20" si="13">BA8</f>
        <v>2554.3000000000002</v>
      </c>
      <c r="BH8" s="357">
        <v>0</v>
      </c>
      <c r="BI8" s="359">
        <v>0</v>
      </c>
      <c r="BJ8" s="352">
        <f>IF(G8="外教",ROUND(MAX((BG8-BH8-BI8-4800)*{0.03,0.1,0.2,0.25,0.3,0.35,0.45}-{0,105,555,1005,2755,5505,13505},0),2),ROUND(MAX((BG8-BH8-BI8-3500)*{0.03,0.1,0.2,0.25,0.3,0.35,0.45}-{0,105,555,1005,2755,5505,13505},0),2))</f>
        <v>0</v>
      </c>
      <c r="BK8" s="315">
        <f t="shared" ref="BK8:BK20" si="14">+BG8-BH8-BI8-BJ8</f>
        <v>2554.3000000000002</v>
      </c>
      <c r="BL8" s="349"/>
      <c r="BO8" s="174">
        <f t="shared" si="0"/>
        <v>42490</v>
      </c>
      <c r="BP8" s="353" t="str">
        <f t="shared" ref="BP8:BP20" si="15">IF(ISERROR(DATEDIF(K8,BO8,"M")),"",DATEDIF(K8,BO8,"M"))</f>
        <v/>
      </c>
    </row>
    <row r="9" spans="1:80" ht="15" customHeight="1">
      <c r="A9" s="327">
        <v>3</v>
      </c>
      <c r="B9" s="329" t="str">
        <f t="shared" ref="B9:B20" si="16">IF(J9&lt;&gt;"",B8,"")</f>
        <v>4月</v>
      </c>
      <c r="C9" s="329" t="str">
        <f t="shared" ref="C9:C20" si="17">IF(J9&lt;&gt;"",C8,"")</f>
        <v>华景</v>
      </c>
      <c r="D9" s="329" t="str">
        <f t="shared" ref="D9:D20" si="18">IF(J9&lt;&gt;"",D8,"")</f>
        <v>行政部</v>
      </c>
      <c r="E9" s="329"/>
      <c r="F9" s="360"/>
      <c r="G9" s="329" t="s">
        <v>175</v>
      </c>
      <c r="H9" s="329" t="s">
        <v>105</v>
      </c>
      <c r="I9" s="329" t="s">
        <v>106</v>
      </c>
      <c r="J9" s="354" t="s">
        <v>111</v>
      </c>
      <c r="K9" s="332">
        <f>IF(ISERROR(VLOOKUP(J9,人事资料!D:AR,26,0)),"",VLOOKUP(J9,人事资料!D:AR,26,0))</f>
        <v>42676</v>
      </c>
      <c r="L9" s="333">
        <f>IF(ISERROR(VLOOKUP(J9,人事资料!D:AR,27,0)),"",VLOOKUP(J9,人事资料!D:AR,27,0))</f>
        <v>0</v>
      </c>
      <c r="M9" s="334" t="str">
        <f t="shared" si="1"/>
        <v/>
      </c>
      <c r="N9" s="336">
        <v>30</v>
      </c>
      <c r="O9" s="336">
        <v>30</v>
      </c>
      <c r="P9" s="337"/>
      <c r="Q9" s="402">
        <f>39+88</f>
        <v>127</v>
      </c>
      <c r="R9" s="402">
        <v>3</v>
      </c>
      <c r="S9" s="401">
        <f t="shared" si="2"/>
        <v>381</v>
      </c>
      <c r="T9" s="402">
        <v>28</v>
      </c>
      <c r="U9" s="402">
        <v>15</v>
      </c>
      <c r="V9" s="401">
        <f t="shared" si="3"/>
        <v>420</v>
      </c>
      <c r="W9" s="402">
        <f>700+400</f>
        <v>1100</v>
      </c>
      <c r="X9" s="402">
        <f>0.5*0.3</f>
        <v>0.15</v>
      </c>
      <c r="Y9" s="401">
        <f t="shared" si="4"/>
        <v>165</v>
      </c>
      <c r="Z9" s="402">
        <v>0</v>
      </c>
      <c r="AA9" s="402"/>
      <c r="AB9" s="401">
        <f t="shared" si="5"/>
        <v>0</v>
      </c>
      <c r="AC9" s="402">
        <v>0</v>
      </c>
      <c r="AD9" s="402"/>
      <c r="AE9" s="401">
        <f t="shared" si="6"/>
        <v>0</v>
      </c>
      <c r="AF9" s="402">
        <v>4</v>
      </c>
      <c r="AG9" s="402">
        <v>15</v>
      </c>
      <c r="AH9" s="401">
        <f t="shared" si="7"/>
        <v>60</v>
      </c>
      <c r="AI9" s="403">
        <f>345910</f>
        <v>345910</v>
      </c>
      <c r="AJ9" s="404">
        <v>2E-3</v>
      </c>
      <c r="AK9" s="401">
        <f t="shared" si="8"/>
        <v>691.82</v>
      </c>
      <c r="AL9" s="402"/>
      <c r="AM9" s="402"/>
      <c r="AN9" s="401">
        <f t="shared" si="9"/>
        <v>0</v>
      </c>
      <c r="AO9" s="405">
        <f t="shared" si="10"/>
        <v>1717.8200000000002</v>
      </c>
      <c r="AP9" s="346">
        <v>1200</v>
      </c>
      <c r="AQ9" s="346"/>
      <c r="AR9" s="347"/>
      <c r="AS9" s="347"/>
      <c r="AT9" s="327"/>
      <c r="AU9" s="346">
        <v>100</v>
      </c>
      <c r="AV9" s="346"/>
      <c r="AW9" s="346"/>
      <c r="AX9" s="346"/>
      <c r="AY9" s="346"/>
      <c r="AZ9" s="346"/>
      <c r="BA9" s="348">
        <f t="shared" si="11"/>
        <v>3017.82</v>
      </c>
      <c r="BB9" s="350"/>
      <c r="BC9" s="350"/>
      <c r="BD9" s="350"/>
      <c r="BE9" s="350"/>
      <c r="BF9" s="348">
        <f t="shared" si="12"/>
        <v>0</v>
      </c>
      <c r="BG9" s="348">
        <f t="shared" si="13"/>
        <v>3017.82</v>
      </c>
      <c r="BH9" s="357">
        <v>100</v>
      </c>
      <c r="BI9" s="359">
        <v>317.43</v>
      </c>
      <c r="BJ9" s="352">
        <f>IF(G9="外教",ROUND(MAX((BG9-BH9-BI9-4800)*{0.03,0.1,0.2,0.25,0.3,0.35,0.45}-{0,105,555,1005,2755,5505,13505},0),2),ROUND(MAX((BG9-BH9-BI9-3500)*{0.03,0.1,0.2,0.25,0.3,0.35,0.45}-{0,105,555,1005,2755,5505,13505},0),2))</f>
        <v>0</v>
      </c>
      <c r="BK9" s="315">
        <f t="shared" si="14"/>
        <v>2600.3900000000003</v>
      </c>
      <c r="BL9" s="349"/>
      <c r="BO9" s="174">
        <f t="shared" si="0"/>
        <v>42490</v>
      </c>
      <c r="BP9" s="353" t="str">
        <f t="shared" si="15"/>
        <v/>
      </c>
      <c r="CB9" s="168"/>
    </row>
    <row r="10" spans="1:80" ht="15" customHeight="1">
      <c r="A10" s="327">
        <v>4</v>
      </c>
      <c r="B10" s="329" t="str">
        <f t="shared" si="16"/>
        <v>4月</v>
      </c>
      <c r="C10" s="329" t="str">
        <f t="shared" si="17"/>
        <v>华景</v>
      </c>
      <c r="D10" s="329" t="str">
        <f t="shared" si="18"/>
        <v>行政部</v>
      </c>
      <c r="E10" s="329"/>
      <c r="F10" s="330"/>
      <c r="G10" s="329" t="s">
        <v>104</v>
      </c>
      <c r="H10" s="329" t="s">
        <v>105</v>
      </c>
      <c r="I10" s="329" t="s">
        <v>136</v>
      </c>
      <c r="J10" s="354" t="s">
        <v>567</v>
      </c>
      <c r="K10" s="332">
        <f>IF(ISERROR(VLOOKUP(J10,人事资料!D:AR,26,0)),"",VLOOKUP(J10,人事资料!D:AR,26,0))</f>
        <v>42812</v>
      </c>
      <c r="L10" s="333">
        <f>IF(ISERROR(VLOOKUP(J10,人事资料!D:AR,27,0)),"",VLOOKUP(J10,人事资料!D:AR,27,0))</f>
        <v>0</v>
      </c>
      <c r="M10" s="334" t="str">
        <f t="shared" si="1"/>
        <v/>
      </c>
      <c r="N10" s="336">
        <v>30</v>
      </c>
      <c r="O10" s="336">
        <v>30</v>
      </c>
      <c r="P10" s="337"/>
      <c r="Q10" s="402"/>
      <c r="R10" s="402"/>
      <c r="S10" s="401">
        <f t="shared" si="2"/>
        <v>0</v>
      </c>
      <c r="T10" s="402"/>
      <c r="U10" s="402"/>
      <c r="V10" s="401">
        <f t="shared" si="3"/>
        <v>0</v>
      </c>
      <c r="W10" s="402"/>
      <c r="X10" s="402"/>
      <c r="Y10" s="401">
        <f t="shared" si="4"/>
        <v>0</v>
      </c>
      <c r="Z10" s="402"/>
      <c r="AA10" s="402"/>
      <c r="AB10" s="401">
        <f t="shared" si="5"/>
        <v>0</v>
      </c>
      <c r="AC10" s="402"/>
      <c r="AD10" s="402"/>
      <c r="AE10" s="401">
        <f t="shared" si="6"/>
        <v>0</v>
      </c>
      <c r="AF10" s="402"/>
      <c r="AG10" s="402"/>
      <c r="AH10" s="401">
        <f t="shared" si="7"/>
        <v>0</v>
      </c>
      <c r="AI10" s="403"/>
      <c r="AJ10" s="404"/>
      <c r="AK10" s="401">
        <f t="shared" si="8"/>
        <v>0</v>
      </c>
      <c r="AL10" s="402"/>
      <c r="AM10" s="402"/>
      <c r="AN10" s="401">
        <f t="shared" si="9"/>
        <v>0</v>
      </c>
      <c r="AO10" s="405">
        <f t="shared" si="10"/>
        <v>0</v>
      </c>
      <c r="AP10" s="346">
        <v>4400</v>
      </c>
      <c r="AQ10" s="346"/>
      <c r="AR10" s="347"/>
      <c r="AS10" s="347"/>
      <c r="AT10" s="327"/>
      <c r="AU10" s="346">
        <v>100</v>
      </c>
      <c r="AV10" s="346"/>
      <c r="AW10" s="346"/>
      <c r="AX10" s="346"/>
      <c r="AY10" s="346"/>
      <c r="AZ10" s="346"/>
      <c r="BA10" s="348">
        <f t="shared" si="11"/>
        <v>4500</v>
      </c>
      <c r="BB10" s="350"/>
      <c r="BC10" s="350"/>
      <c r="BD10" s="350"/>
      <c r="BE10" s="350"/>
      <c r="BF10" s="348">
        <f t="shared" si="12"/>
        <v>0</v>
      </c>
      <c r="BG10" s="348">
        <f t="shared" si="13"/>
        <v>4500</v>
      </c>
      <c r="BH10" s="357">
        <v>100</v>
      </c>
      <c r="BI10" s="359">
        <v>317.43</v>
      </c>
      <c r="BJ10" s="352">
        <f>IF(G10="外教",ROUND(MAX((BG10-BH10-BI10-4800)*{0.03,0.1,0.2,0.25,0.3,0.35,0.45}-{0,105,555,1005,2755,5505,13505},0),2),ROUND(MAX((BG10-BH10-BI10-3500)*{0.03,0.1,0.2,0.25,0.3,0.35,0.45}-{0,105,555,1005,2755,5505,13505},0),2))</f>
        <v>17.48</v>
      </c>
      <c r="BK10" s="315">
        <f t="shared" si="14"/>
        <v>4065.09</v>
      </c>
      <c r="BL10" s="349"/>
      <c r="BO10" s="174">
        <f t="shared" si="0"/>
        <v>42490</v>
      </c>
      <c r="BP10" s="353" t="str">
        <f t="shared" si="15"/>
        <v/>
      </c>
      <c r="CB10" s="169"/>
    </row>
    <row r="11" spans="1:80" ht="15" customHeight="1">
      <c r="A11" s="327">
        <v>5</v>
      </c>
      <c r="B11" s="329" t="str">
        <f t="shared" si="16"/>
        <v/>
      </c>
      <c r="C11" s="329" t="str">
        <f t="shared" si="17"/>
        <v/>
      </c>
      <c r="D11" s="329" t="str">
        <f t="shared" si="18"/>
        <v/>
      </c>
      <c r="E11" s="329"/>
      <c r="F11" s="360"/>
      <c r="G11" s="329"/>
      <c r="H11" s="329"/>
      <c r="I11" s="329"/>
      <c r="J11" s="354"/>
      <c r="K11" s="332" t="str">
        <f>IF(ISERROR(VLOOKUP(J11,人事资料!D:AR,26,0)),"",VLOOKUP(J11,人事资料!D:AR,26,0))</f>
        <v/>
      </c>
      <c r="L11" s="333" t="str">
        <f>IF(ISERROR(VLOOKUP(J11,人事资料!D:AR,27,0)),"",VLOOKUP(J11,人事资料!D:AR,27,0))</f>
        <v/>
      </c>
      <c r="M11" s="334" t="str">
        <f t="shared" si="1"/>
        <v/>
      </c>
      <c r="N11" s="336"/>
      <c r="O11" s="336"/>
      <c r="P11" s="337"/>
      <c r="Q11" s="402"/>
      <c r="R11" s="402"/>
      <c r="S11" s="401">
        <f t="shared" si="2"/>
        <v>0</v>
      </c>
      <c r="T11" s="402"/>
      <c r="U11" s="402"/>
      <c r="V11" s="401">
        <f t="shared" si="3"/>
        <v>0</v>
      </c>
      <c r="W11" s="402"/>
      <c r="X11" s="402"/>
      <c r="Y11" s="401">
        <f t="shared" si="4"/>
        <v>0</v>
      </c>
      <c r="Z11" s="402"/>
      <c r="AA11" s="402"/>
      <c r="AB11" s="401">
        <f t="shared" si="5"/>
        <v>0</v>
      </c>
      <c r="AC11" s="402"/>
      <c r="AD11" s="402"/>
      <c r="AE11" s="401">
        <f t="shared" si="6"/>
        <v>0</v>
      </c>
      <c r="AF11" s="402"/>
      <c r="AG11" s="402"/>
      <c r="AH11" s="401">
        <f t="shared" si="7"/>
        <v>0</v>
      </c>
      <c r="AI11" s="403"/>
      <c r="AJ11" s="404"/>
      <c r="AK11" s="401">
        <f t="shared" si="8"/>
        <v>0</v>
      </c>
      <c r="AL11" s="402"/>
      <c r="AM11" s="402"/>
      <c r="AN11" s="401">
        <f t="shared" si="9"/>
        <v>0</v>
      </c>
      <c r="AO11" s="405">
        <f t="shared" si="10"/>
        <v>0</v>
      </c>
      <c r="AP11" s="346"/>
      <c r="AQ11" s="346"/>
      <c r="AR11" s="347"/>
      <c r="AS11" s="347"/>
      <c r="AT11" s="327"/>
      <c r="AU11" s="346"/>
      <c r="AV11" s="346"/>
      <c r="AW11" s="346"/>
      <c r="AX11" s="346"/>
      <c r="AY11" s="346"/>
      <c r="AZ11" s="346"/>
      <c r="BA11" s="348">
        <f t="shared" si="11"/>
        <v>0</v>
      </c>
      <c r="BB11" s="350"/>
      <c r="BC11" s="350"/>
      <c r="BD11" s="350"/>
      <c r="BE11" s="350"/>
      <c r="BF11" s="348">
        <f t="shared" si="12"/>
        <v>0</v>
      </c>
      <c r="BG11" s="348">
        <f t="shared" si="13"/>
        <v>0</v>
      </c>
      <c r="BH11" s="357"/>
      <c r="BI11" s="359"/>
      <c r="BJ11" s="352">
        <f>IF(G11="外教",ROUND(MAX((BG11-BH11-BI11-4800)*{0.03,0.1,0.2,0.25,0.3,0.35,0.45}-{0,105,555,1005,2755,5505,13505},0),2),ROUND(MAX((BG11-BH11-BI11-3500)*{0.03,0.1,0.2,0.25,0.3,0.35,0.45}-{0,105,555,1005,2755,5505,13505},0),2))</f>
        <v>0</v>
      </c>
      <c r="BK11" s="315">
        <f t="shared" si="14"/>
        <v>0</v>
      </c>
      <c r="BL11" s="349"/>
      <c r="BO11" s="174">
        <f t="shared" si="0"/>
        <v>0</v>
      </c>
      <c r="BP11" s="353" t="str">
        <f t="shared" si="15"/>
        <v/>
      </c>
    </row>
    <row r="12" spans="1:80" ht="15" customHeight="1">
      <c r="A12" s="327">
        <v>6</v>
      </c>
      <c r="B12" s="329" t="str">
        <f t="shared" si="16"/>
        <v/>
      </c>
      <c r="C12" s="329" t="str">
        <f t="shared" si="17"/>
        <v/>
      </c>
      <c r="D12" s="329" t="str">
        <f t="shared" si="18"/>
        <v/>
      </c>
      <c r="E12" s="329"/>
      <c r="F12" s="361"/>
      <c r="G12" s="329"/>
      <c r="H12" s="329"/>
      <c r="I12" s="329"/>
      <c r="J12" s="362"/>
      <c r="K12" s="332" t="str">
        <f>IF(ISERROR(VLOOKUP(J12,人事资料!D:AR,26,0)),"",VLOOKUP(J12,人事资料!D:AR,26,0))</f>
        <v/>
      </c>
      <c r="L12" s="333" t="str">
        <f>IF(ISERROR(VLOOKUP(J12,人事资料!D:AR,27,0)),"",VLOOKUP(J12,人事资料!D:AR,27,0))</f>
        <v/>
      </c>
      <c r="M12" s="334" t="str">
        <f t="shared" si="1"/>
        <v/>
      </c>
      <c r="N12" s="336"/>
      <c r="O12" s="336"/>
      <c r="P12" s="337"/>
      <c r="Q12" s="402"/>
      <c r="R12" s="402"/>
      <c r="S12" s="401">
        <f t="shared" si="2"/>
        <v>0</v>
      </c>
      <c r="T12" s="402"/>
      <c r="U12" s="402"/>
      <c r="V12" s="401">
        <f t="shared" si="3"/>
        <v>0</v>
      </c>
      <c r="W12" s="402"/>
      <c r="X12" s="402"/>
      <c r="Y12" s="401">
        <f t="shared" si="4"/>
        <v>0</v>
      </c>
      <c r="Z12" s="402"/>
      <c r="AA12" s="402"/>
      <c r="AB12" s="401">
        <f>Z12*AA12</f>
        <v>0</v>
      </c>
      <c r="AC12" s="402"/>
      <c r="AD12" s="402"/>
      <c r="AE12" s="401">
        <f t="shared" si="6"/>
        <v>0</v>
      </c>
      <c r="AF12" s="402"/>
      <c r="AG12" s="402"/>
      <c r="AH12" s="401">
        <f t="shared" si="7"/>
        <v>0</v>
      </c>
      <c r="AI12" s="403"/>
      <c r="AJ12" s="404"/>
      <c r="AK12" s="401">
        <f t="shared" si="8"/>
        <v>0</v>
      </c>
      <c r="AL12" s="402"/>
      <c r="AM12" s="402"/>
      <c r="AN12" s="401">
        <f t="shared" si="9"/>
        <v>0</v>
      </c>
      <c r="AO12" s="405">
        <f t="shared" si="10"/>
        <v>0</v>
      </c>
      <c r="AP12" s="346"/>
      <c r="AQ12" s="346"/>
      <c r="AR12" s="347"/>
      <c r="AS12" s="347"/>
      <c r="AT12" s="327"/>
      <c r="AU12" s="346"/>
      <c r="AV12" s="346"/>
      <c r="AW12" s="346"/>
      <c r="AX12" s="346"/>
      <c r="AY12" s="346"/>
      <c r="AZ12" s="346"/>
      <c r="BA12" s="348">
        <f t="shared" si="11"/>
        <v>0</v>
      </c>
      <c r="BB12" s="350"/>
      <c r="BC12" s="350"/>
      <c r="BD12" s="350"/>
      <c r="BE12" s="350"/>
      <c r="BF12" s="348">
        <f t="shared" si="12"/>
        <v>0</v>
      </c>
      <c r="BG12" s="348">
        <f t="shared" si="13"/>
        <v>0</v>
      </c>
      <c r="BH12" s="357"/>
      <c r="BI12" s="359"/>
      <c r="BJ12" s="352">
        <f>IF(G12="外教",ROUND(MAX((BG12-BH12-BI12-4800)*{0.03,0.1,0.2,0.25,0.3,0.35,0.45}-{0,105,555,1005,2755,5505,13505},0),2),ROUND(MAX((BG12-BH12-BI12-3500)*{0.03,0.1,0.2,0.25,0.3,0.35,0.45}-{0,105,555,1005,2755,5505,13505},0),2))</f>
        <v>0</v>
      </c>
      <c r="BK12" s="315">
        <f t="shared" si="14"/>
        <v>0</v>
      </c>
      <c r="BL12" s="349"/>
      <c r="BO12" s="174">
        <f t="shared" si="0"/>
        <v>0</v>
      </c>
      <c r="BP12" s="353" t="str">
        <f t="shared" si="15"/>
        <v/>
      </c>
    </row>
    <row r="13" spans="1:80" ht="15" customHeight="1">
      <c r="A13" s="327">
        <v>7</v>
      </c>
      <c r="B13" s="329" t="str">
        <f t="shared" si="16"/>
        <v/>
      </c>
      <c r="C13" s="329" t="str">
        <f t="shared" si="17"/>
        <v/>
      </c>
      <c r="D13" s="329" t="str">
        <f t="shared" si="18"/>
        <v/>
      </c>
      <c r="E13" s="329"/>
      <c r="F13" s="361"/>
      <c r="G13" s="329"/>
      <c r="H13" s="329"/>
      <c r="I13" s="329"/>
      <c r="J13" s="363"/>
      <c r="K13" s="332" t="str">
        <f>IF(ISERROR(VLOOKUP(J13,人事资料!D:AR,26,0)),"",VLOOKUP(J13,人事资料!D:AR,26,0))</f>
        <v/>
      </c>
      <c r="L13" s="333" t="str">
        <f>IF(ISERROR(VLOOKUP(J13,人事资料!D:AR,27,0)),"",VLOOKUP(J13,人事资料!D:AR,27,0))</f>
        <v/>
      </c>
      <c r="M13" s="334" t="str">
        <f t="shared" si="1"/>
        <v/>
      </c>
      <c r="N13" s="336"/>
      <c r="O13" s="336"/>
      <c r="P13" s="337"/>
      <c r="Q13" s="402"/>
      <c r="R13" s="402"/>
      <c r="S13" s="401">
        <f t="shared" si="2"/>
        <v>0</v>
      </c>
      <c r="T13" s="402"/>
      <c r="U13" s="402"/>
      <c r="V13" s="401">
        <f t="shared" si="3"/>
        <v>0</v>
      </c>
      <c r="W13" s="402"/>
      <c r="X13" s="402"/>
      <c r="Y13" s="401">
        <f t="shared" si="4"/>
        <v>0</v>
      </c>
      <c r="Z13" s="402"/>
      <c r="AA13" s="402"/>
      <c r="AB13" s="401">
        <f t="shared" si="5"/>
        <v>0</v>
      </c>
      <c r="AC13" s="402"/>
      <c r="AD13" s="402"/>
      <c r="AE13" s="401">
        <f t="shared" si="6"/>
        <v>0</v>
      </c>
      <c r="AF13" s="402"/>
      <c r="AG13" s="402"/>
      <c r="AH13" s="401">
        <f t="shared" si="7"/>
        <v>0</v>
      </c>
      <c r="AI13" s="403"/>
      <c r="AJ13" s="404"/>
      <c r="AK13" s="401">
        <f t="shared" si="8"/>
        <v>0</v>
      </c>
      <c r="AL13" s="402"/>
      <c r="AM13" s="402"/>
      <c r="AN13" s="401">
        <f t="shared" si="9"/>
        <v>0</v>
      </c>
      <c r="AO13" s="405">
        <f t="shared" si="10"/>
        <v>0</v>
      </c>
      <c r="AP13" s="346"/>
      <c r="AQ13" s="346"/>
      <c r="AR13" s="347"/>
      <c r="AS13" s="347"/>
      <c r="AT13" s="327"/>
      <c r="AU13" s="346"/>
      <c r="AV13" s="346"/>
      <c r="AW13" s="346"/>
      <c r="AX13" s="346"/>
      <c r="AY13" s="346"/>
      <c r="AZ13" s="346"/>
      <c r="BA13" s="348">
        <f t="shared" si="11"/>
        <v>0</v>
      </c>
      <c r="BB13" s="350"/>
      <c r="BC13" s="350"/>
      <c r="BD13" s="350"/>
      <c r="BE13" s="350"/>
      <c r="BF13" s="348">
        <f t="shared" si="12"/>
        <v>0</v>
      </c>
      <c r="BG13" s="348">
        <f t="shared" si="13"/>
        <v>0</v>
      </c>
      <c r="BH13" s="357"/>
      <c r="BI13" s="359"/>
      <c r="BJ13" s="352">
        <f>IF(G13="外教",ROUND(MAX((BG13-BH13-BI13-4800)*{0.03,0.1,0.2,0.25,0.3,0.35,0.45}-{0,105,555,1005,2755,5505,13505},0),2),ROUND(MAX((BG13-BH13-BI13-3500)*{0.03,0.1,0.2,0.25,0.3,0.35,0.45}-{0,105,555,1005,2755,5505,13505},0),2))</f>
        <v>0</v>
      </c>
      <c r="BK13" s="315">
        <f t="shared" si="14"/>
        <v>0</v>
      </c>
      <c r="BL13" s="349"/>
      <c r="BO13" s="174">
        <f t="shared" si="0"/>
        <v>0</v>
      </c>
      <c r="BP13" s="353" t="str">
        <f t="shared" si="15"/>
        <v/>
      </c>
    </row>
    <row r="14" spans="1:80" ht="15" customHeight="1">
      <c r="A14" s="327">
        <v>8</v>
      </c>
      <c r="B14" s="329" t="str">
        <f t="shared" si="16"/>
        <v/>
      </c>
      <c r="C14" s="329" t="str">
        <f t="shared" si="17"/>
        <v/>
      </c>
      <c r="D14" s="329" t="str">
        <f t="shared" si="18"/>
        <v/>
      </c>
      <c r="E14" s="329"/>
      <c r="F14" s="361"/>
      <c r="G14" s="329"/>
      <c r="H14" s="329"/>
      <c r="I14" s="329"/>
      <c r="J14" s="363"/>
      <c r="K14" s="332" t="str">
        <f>IF(ISERROR(VLOOKUP(J14,人事资料!D:AR,26,0)),"",VLOOKUP(J14,人事资料!D:AR,26,0))</f>
        <v/>
      </c>
      <c r="L14" s="333" t="str">
        <f>IF(ISERROR(VLOOKUP(J14,人事资料!D:AR,27,0)),"",VLOOKUP(J14,人事资料!D:AR,27,0))</f>
        <v/>
      </c>
      <c r="M14" s="334" t="str">
        <f t="shared" si="1"/>
        <v/>
      </c>
      <c r="N14" s="336"/>
      <c r="O14" s="336"/>
      <c r="P14" s="337"/>
      <c r="Q14" s="402"/>
      <c r="R14" s="402"/>
      <c r="S14" s="401">
        <f t="shared" si="2"/>
        <v>0</v>
      </c>
      <c r="T14" s="402"/>
      <c r="U14" s="402"/>
      <c r="V14" s="401">
        <f t="shared" si="3"/>
        <v>0</v>
      </c>
      <c r="W14" s="402"/>
      <c r="X14" s="402"/>
      <c r="Y14" s="401">
        <f t="shared" si="4"/>
        <v>0</v>
      </c>
      <c r="Z14" s="402"/>
      <c r="AA14" s="402"/>
      <c r="AB14" s="401">
        <f t="shared" si="5"/>
        <v>0</v>
      </c>
      <c r="AC14" s="402"/>
      <c r="AD14" s="402"/>
      <c r="AE14" s="401">
        <f t="shared" si="6"/>
        <v>0</v>
      </c>
      <c r="AF14" s="402"/>
      <c r="AG14" s="402"/>
      <c r="AH14" s="401">
        <f t="shared" si="7"/>
        <v>0</v>
      </c>
      <c r="AI14" s="403"/>
      <c r="AJ14" s="404"/>
      <c r="AK14" s="401">
        <f t="shared" si="8"/>
        <v>0</v>
      </c>
      <c r="AL14" s="402"/>
      <c r="AM14" s="402"/>
      <c r="AN14" s="401">
        <f t="shared" si="9"/>
        <v>0</v>
      </c>
      <c r="AO14" s="405">
        <f t="shared" si="10"/>
        <v>0</v>
      </c>
      <c r="AP14" s="346"/>
      <c r="AQ14" s="346"/>
      <c r="AR14" s="347"/>
      <c r="AS14" s="347"/>
      <c r="AT14" s="327"/>
      <c r="AU14" s="346"/>
      <c r="AV14" s="346"/>
      <c r="AW14" s="346"/>
      <c r="AX14" s="346"/>
      <c r="AY14" s="346"/>
      <c r="AZ14" s="346"/>
      <c r="BA14" s="348">
        <f t="shared" si="11"/>
        <v>0</v>
      </c>
      <c r="BB14" s="350"/>
      <c r="BC14" s="350"/>
      <c r="BD14" s="350"/>
      <c r="BE14" s="350"/>
      <c r="BF14" s="348">
        <f t="shared" si="12"/>
        <v>0</v>
      </c>
      <c r="BG14" s="348">
        <f t="shared" si="13"/>
        <v>0</v>
      </c>
      <c r="BH14" s="357"/>
      <c r="BI14" s="359"/>
      <c r="BJ14" s="352">
        <f>IF(G14="外教",ROUND(MAX((BG14-BH14-BI14-4800)*{0.03,0.1,0.2,0.25,0.3,0.35,0.45}-{0,105,555,1005,2755,5505,13505},0),2),ROUND(MAX((BG14-BH14-BI14-3500)*{0.03,0.1,0.2,0.25,0.3,0.35,0.45}-{0,105,555,1005,2755,5505,13505},0),2))</f>
        <v>0</v>
      </c>
      <c r="BK14" s="315">
        <f t="shared" si="14"/>
        <v>0</v>
      </c>
      <c r="BL14" s="349"/>
      <c r="BO14" s="174">
        <f t="shared" si="0"/>
        <v>0</v>
      </c>
      <c r="BP14" s="353" t="str">
        <f t="shared" si="15"/>
        <v/>
      </c>
    </row>
    <row r="15" spans="1:80" ht="15" customHeight="1">
      <c r="A15" s="327">
        <v>9</v>
      </c>
      <c r="B15" s="329" t="str">
        <f t="shared" si="16"/>
        <v/>
      </c>
      <c r="C15" s="329" t="str">
        <f t="shared" si="17"/>
        <v/>
      </c>
      <c r="D15" s="329" t="str">
        <f t="shared" si="18"/>
        <v/>
      </c>
      <c r="E15" s="329"/>
      <c r="F15" s="361"/>
      <c r="G15" s="329"/>
      <c r="H15" s="329"/>
      <c r="I15" s="329"/>
      <c r="J15" s="363"/>
      <c r="K15" s="332" t="str">
        <f>IF(ISERROR(VLOOKUP(J15,人事资料!D:AR,26,0)),"",VLOOKUP(J15,人事资料!D:AR,26,0))</f>
        <v/>
      </c>
      <c r="L15" s="333" t="str">
        <f>IF(ISERROR(VLOOKUP(J15,人事资料!D:AR,27,0)),"",VLOOKUP(J15,人事资料!D:AR,27,0))</f>
        <v/>
      </c>
      <c r="M15" s="334" t="str">
        <f t="shared" si="1"/>
        <v/>
      </c>
      <c r="N15" s="336"/>
      <c r="O15" s="336"/>
      <c r="P15" s="337"/>
      <c r="Q15" s="402"/>
      <c r="R15" s="402"/>
      <c r="S15" s="401">
        <f t="shared" si="2"/>
        <v>0</v>
      </c>
      <c r="T15" s="402"/>
      <c r="U15" s="402"/>
      <c r="V15" s="401">
        <f t="shared" si="3"/>
        <v>0</v>
      </c>
      <c r="W15" s="402"/>
      <c r="X15" s="402"/>
      <c r="Y15" s="401">
        <f t="shared" si="4"/>
        <v>0</v>
      </c>
      <c r="Z15" s="402"/>
      <c r="AA15" s="402"/>
      <c r="AB15" s="401">
        <f t="shared" si="5"/>
        <v>0</v>
      </c>
      <c r="AC15" s="402"/>
      <c r="AD15" s="402"/>
      <c r="AE15" s="401">
        <f t="shared" si="6"/>
        <v>0</v>
      </c>
      <c r="AF15" s="402"/>
      <c r="AG15" s="402"/>
      <c r="AH15" s="401">
        <f t="shared" si="7"/>
        <v>0</v>
      </c>
      <c r="AI15" s="403"/>
      <c r="AJ15" s="404"/>
      <c r="AK15" s="401">
        <f t="shared" si="8"/>
        <v>0</v>
      </c>
      <c r="AL15" s="402"/>
      <c r="AM15" s="402"/>
      <c r="AN15" s="401">
        <f t="shared" si="9"/>
        <v>0</v>
      </c>
      <c r="AO15" s="405">
        <f t="shared" si="10"/>
        <v>0</v>
      </c>
      <c r="AP15" s="346"/>
      <c r="AQ15" s="346"/>
      <c r="AR15" s="347"/>
      <c r="AS15" s="347"/>
      <c r="AT15" s="327"/>
      <c r="AU15" s="346"/>
      <c r="AV15" s="346"/>
      <c r="AW15" s="346"/>
      <c r="AX15" s="346"/>
      <c r="AY15" s="346"/>
      <c r="AZ15" s="346"/>
      <c r="BA15" s="348">
        <f t="shared" si="11"/>
        <v>0</v>
      </c>
      <c r="BB15" s="350"/>
      <c r="BC15" s="350"/>
      <c r="BD15" s="350"/>
      <c r="BE15" s="350"/>
      <c r="BF15" s="348">
        <f t="shared" si="12"/>
        <v>0</v>
      </c>
      <c r="BG15" s="348">
        <f t="shared" si="13"/>
        <v>0</v>
      </c>
      <c r="BH15" s="357"/>
      <c r="BI15" s="359"/>
      <c r="BJ15" s="352">
        <f>IF(G15="外教",ROUND(MAX((BG15-BH15-BI15-4800)*{0.03,0.1,0.2,0.25,0.3,0.35,0.45}-{0,105,555,1005,2755,5505,13505},0),2),ROUND(MAX((BG15-BH15-BI15-3500)*{0.03,0.1,0.2,0.25,0.3,0.35,0.45}-{0,105,555,1005,2755,5505,13505},0),2))</f>
        <v>0</v>
      </c>
      <c r="BK15" s="315">
        <f t="shared" si="14"/>
        <v>0</v>
      </c>
      <c r="BL15" s="349"/>
      <c r="BO15" s="174">
        <f t="shared" si="0"/>
        <v>0</v>
      </c>
      <c r="BP15" s="353" t="str">
        <f t="shared" si="15"/>
        <v/>
      </c>
    </row>
    <row r="16" spans="1:80" ht="15" customHeight="1">
      <c r="A16" s="327">
        <v>10</v>
      </c>
      <c r="B16" s="329" t="str">
        <f t="shared" si="16"/>
        <v/>
      </c>
      <c r="C16" s="329" t="str">
        <f t="shared" si="17"/>
        <v/>
      </c>
      <c r="D16" s="329" t="str">
        <f t="shared" si="18"/>
        <v/>
      </c>
      <c r="E16" s="329"/>
      <c r="F16" s="361"/>
      <c r="G16" s="329"/>
      <c r="H16" s="329"/>
      <c r="I16" s="329"/>
      <c r="J16" s="363"/>
      <c r="K16" s="332" t="str">
        <f>IF(ISERROR(VLOOKUP(J16,人事资料!D:AR,26,0)),"",VLOOKUP(J16,人事资料!D:AR,26,0))</f>
        <v/>
      </c>
      <c r="L16" s="333" t="str">
        <f>IF(ISERROR(VLOOKUP(J16,人事资料!D:AR,27,0)),"",VLOOKUP(J16,人事资料!D:AR,27,0))</f>
        <v/>
      </c>
      <c r="M16" s="334" t="str">
        <f t="shared" si="1"/>
        <v/>
      </c>
      <c r="N16" s="336"/>
      <c r="O16" s="336"/>
      <c r="P16" s="337"/>
      <c r="Q16" s="402"/>
      <c r="R16" s="402"/>
      <c r="S16" s="401">
        <f t="shared" si="2"/>
        <v>0</v>
      </c>
      <c r="T16" s="402"/>
      <c r="U16" s="402"/>
      <c r="V16" s="401">
        <f t="shared" si="3"/>
        <v>0</v>
      </c>
      <c r="W16" s="402"/>
      <c r="X16" s="402"/>
      <c r="Y16" s="401">
        <f t="shared" si="4"/>
        <v>0</v>
      </c>
      <c r="Z16" s="402"/>
      <c r="AA16" s="402"/>
      <c r="AB16" s="401">
        <f t="shared" si="5"/>
        <v>0</v>
      </c>
      <c r="AC16" s="402"/>
      <c r="AD16" s="402"/>
      <c r="AE16" s="401">
        <f t="shared" si="6"/>
        <v>0</v>
      </c>
      <c r="AF16" s="402"/>
      <c r="AG16" s="402"/>
      <c r="AH16" s="401">
        <f t="shared" si="7"/>
        <v>0</v>
      </c>
      <c r="AI16" s="403"/>
      <c r="AJ16" s="404"/>
      <c r="AK16" s="401">
        <f t="shared" si="8"/>
        <v>0</v>
      </c>
      <c r="AL16" s="402"/>
      <c r="AM16" s="402"/>
      <c r="AN16" s="401">
        <f t="shared" si="9"/>
        <v>0</v>
      </c>
      <c r="AO16" s="405">
        <f t="shared" si="10"/>
        <v>0</v>
      </c>
      <c r="AP16" s="346"/>
      <c r="AQ16" s="346"/>
      <c r="AR16" s="347"/>
      <c r="AS16" s="347"/>
      <c r="AT16" s="327"/>
      <c r="AU16" s="346"/>
      <c r="AV16" s="346"/>
      <c r="AW16" s="346"/>
      <c r="AX16" s="346"/>
      <c r="AY16" s="346"/>
      <c r="AZ16" s="346"/>
      <c r="BA16" s="348">
        <f t="shared" si="11"/>
        <v>0</v>
      </c>
      <c r="BB16" s="350"/>
      <c r="BC16" s="350"/>
      <c r="BD16" s="350"/>
      <c r="BE16" s="350"/>
      <c r="BF16" s="348">
        <f t="shared" si="12"/>
        <v>0</v>
      </c>
      <c r="BG16" s="348">
        <f t="shared" si="13"/>
        <v>0</v>
      </c>
      <c r="BH16" s="357"/>
      <c r="BI16" s="359"/>
      <c r="BJ16" s="352">
        <f>IF(G16="外教",ROUND(MAX((BG16-BH16-BI16-4800)*{0.03,0.1,0.2,0.25,0.3,0.35,0.45}-{0,105,555,1005,2755,5505,13505},0),2),ROUND(MAX((BG16-BH16-BI16-3500)*{0.03,0.1,0.2,0.25,0.3,0.35,0.45}-{0,105,555,1005,2755,5505,13505},0),2))</f>
        <v>0</v>
      </c>
      <c r="BK16" s="315">
        <f t="shared" si="14"/>
        <v>0</v>
      </c>
      <c r="BL16" s="349"/>
      <c r="BO16" s="174">
        <f t="shared" si="0"/>
        <v>0</v>
      </c>
      <c r="BP16" s="353" t="str">
        <f t="shared" si="15"/>
        <v/>
      </c>
    </row>
    <row r="17" spans="1:80" ht="15" customHeight="1">
      <c r="A17" s="327">
        <v>11</v>
      </c>
      <c r="B17" s="329" t="str">
        <f t="shared" si="16"/>
        <v/>
      </c>
      <c r="C17" s="329" t="str">
        <f t="shared" si="17"/>
        <v/>
      </c>
      <c r="D17" s="329" t="str">
        <f t="shared" si="18"/>
        <v/>
      </c>
      <c r="E17" s="329"/>
      <c r="F17" s="361"/>
      <c r="G17" s="329"/>
      <c r="H17" s="329"/>
      <c r="I17" s="329"/>
      <c r="J17" s="363"/>
      <c r="K17" s="332" t="str">
        <f>IF(ISERROR(VLOOKUP(J17,人事资料!D:AR,26,0)),"",VLOOKUP(J17,人事资料!D:AR,26,0))</f>
        <v/>
      </c>
      <c r="L17" s="333" t="str">
        <f>IF(ISERROR(VLOOKUP(J17,人事资料!D:AR,27,0)),"",VLOOKUP(J17,人事资料!D:AR,27,0))</f>
        <v/>
      </c>
      <c r="M17" s="334" t="str">
        <f t="shared" si="1"/>
        <v/>
      </c>
      <c r="N17" s="336"/>
      <c r="O17" s="336"/>
      <c r="P17" s="337"/>
      <c r="Q17" s="402"/>
      <c r="R17" s="402"/>
      <c r="S17" s="401">
        <f t="shared" si="2"/>
        <v>0</v>
      </c>
      <c r="T17" s="402"/>
      <c r="U17" s="402"/>
      <c r="V17" s="401">
        <f t="shared" si="3"/>
        <v>0</v>
      </c>
      <c r="W17" s="402"/>
      <c r="X17" s="402"/>
      <c r="Y17" s="401">
        <f t="shared" si="4"/>
        <v>0</v>
      </c>
      <c r="Z17" s="402"/>
      <c r="AA17" s="402"/>
      <c r="AB17" s="401">
        <f t="shared" si="5"/>
        <v>0</v>
      </c>
      <c r="AC17" s="402"/>
      <c r="AD17" s="402"/>
      <c r="AE17" s="401">
        <f t="shared" si="6"/>
        <v>0</v>
      </c>
      <c r="AF17" s="402"/>
      <c r="AG17" s="402"/>
      <c r="AH17" s="401">
        <f t="shared" si="7"/>
        <v>0</v>
      </c>
      <c r="AI17" s="403"/>
      <c r="AJ17" s="404"/>
      <c r="AK17" s="401">
        <f t="shared" si="8"/>
        <v>0</v>
      </c>
      <c r="AL17" s="402"/>
      <c r="AM17" s="402"/>
      <c r="AN17" s="401">
        <f t="shared" si="9"/>
        <v>0</v>
      </c>
      <c r="AO17" s="405">
        <f t="shared" si="10"/>
        <v>0</v>
      </c>
      <c r="AP17" s="346"/>
      <c r="AQ17" s="346"/>
      <c r="AR17" s="347"/>
      <c r="AS17" s="347"/>
      <c r="AT17" s="327"/>
      <c r="AU17" s="346"/>
      <c r="AV17" s="346"/>
      <c r="AW17" s="346"/>
      <c r="AX17" s="346"/>
      <c r="AY17" s="346"/>
      <c r="AZ17" s="346"/>
      <c r="BA17" s="348">
        <f t="shared" si="11"/>
        <v>0</v>
      </c>
      <c r="BB17" s="350"/>
      <c r="BC17" s="350"/>
      <c r="BD17" s="350"/>
      <c r="BE17" s="350"/>
      <c r="BF17" s="348">
        <f t="shared" si="12"/>
        <v>0</v>
      </c>
      <c r="BG17" s="348">
        <f t="shared" si="13"/>
        <v>0</v>
      </c>
      <c r="BH17" s="357"/>
      <c r="BI17" s="359"/>
      <c r="BJ17" s="352">
        <f>IF(G17="外教",ROUND(MAX((BG17-BH17-BI17-4800)*{0.03,0.1,0.2,0.25,0.3,0.35,0.45}-{0,105,555,1005,2755,5505,13505},0),2),ROUND(MAX((BG17-BH17-BI17-3500)*{0.03,0.1,0.2,0.25,0.3,0.35,0.45}-{0,105,555,1005,2755,5505,13505},0),2))</f>
        <v>0</v>
      </c>
      <c r="BK17" s="315">
        <f t="shared" si="14"/>
        <v>0</v>
      </c>
      <c r="BL17" s="349"/>
      <c r="BO17" s="174">
        <f t="shared" si="0"/>
        <v>0</v>
      </c>
      <c r="BP17" s="353" t="str">
        <f t="shared" si="15"/>
        <v/>
      </c>
    </row>
    <row r="18" spans="1:80" ht="15" customHeight="1">
      <c r="A18" s="327">
        <v>12</v>
      </c>
      <c r="B18" s="329" t="str">
        <f t="shared" si="16"/>
        <v/>
      </c>
      <c r="C18" s="329" t="str">
        <f t="shared" si="17"/>
        <v/>
      </c>
      <c r="D18" s="329" t="str">
        <f t="shared" si="18"/>
        <v/>
      </c>
      <c r="E18" s="329"/>
      <c r="F18" s="361"/>
      <c r="G18" s="329"/>
      <c r="H18" s="329"/>
      <c r="I18" s="329"/>
      <c r="J18" s="363"/>
      <c r="K18" s="332" t="str">
        <f>IF(ISERROR(VLOOKUP(J18,人事资料!D:AR,26,0)),"",VLOOKUP(J18,人事资料!D:AR,26,0))</f>
        <v/>
      </c>
      <c r="L18" s="333" t="str">
        <f>IF(ISERROR(VLOOKUP(J18,人事资料!D:AR,27,0)),"",VLOOKUP(J18,人事资料!D:AR,27,0))</f>
        <v/>
      </c>
      <c r="M18" s="334" t="str">
        <f t="shared" si="1"/>
        <v/>
      </c>
      <c r="N18" s="336"/>
      <c r="O18" s="336"/>
      <c r="P18" s="337"/>
      <c r="Q18" s="402"/>
      <c r="R18" s="402"/>
      <c r="S18" s="401">
        <f t="shared" si="2"/>
        <v>0</v>
      </c>
      <c r="T18" s="402"/>
      <c r="U18" s="402"/>
      <c r="V18" s="401">
        <f t="shared" si="3"/>
        <v>0</v>
      </c>
      <c r="W18" s="402"/>
      <c r="X18" s="402"/>
      <c r="Y18" s="401">
        <f t="shared" si="4"/>
        <v>0</v>
      </c>
      <c r="Z18" s="402"/>
      <c r="AA18" s="402"/>
      <c r="AB18" s="401">
        <f t="shared" si="5"/>
        <v>0</v>
      </c>
      <c r="AC18" s="402"/>
      <c r="AD18" s="402"/>
      <c r="AE18" s="401">
        <f t="shared" si="6"/>
        <v>0</v>
      </c>
      <c r="AF18" s="402"/>
      <c r="AG18" s="402"/>
      <c r="AH18" s="401">
        <f t="shared" si="7"/>
        <v>0</v>
      </c>
      <c r="AI18" s="403"/>
      <c r="AJ18" s="404"/>
      <c r="AK18" s="401">
        <f t="shared" si="8"/>
        <v>0</v>
      </c>
      <c r="AL18" s="402"/>
      <c r="AM18" s="402"/>
      <c r="AN18" s="401">
        <f t="shared" si="9"/>
        <v>0</v>
      </c>
      <c r="AO18" s="405">
        <f t="shared" si="10"/>
        <v>0</v>
      </c>
      <c r="AP18" s="346"/>
      <c r="AQ18" s="346"/>
      <c r="AR18" s="347"/>
      <c r="AS18" s="347"/>
      <c r="AT18" s="327"/>
      <c r="AU18" s="346"/>
      <c r="AV18" s="346"/>
      <c r="AW18" s="346"/>
      <c r="AX18" s="346"/>
      <c r="AY18" s="346"/>
      <c r="AZ18" s="346"/>
      <c r="BA18" s="348">
        <f t="shared" si="11"/>
        <v>0</v>
      </c>
      <c r="BB18" s="350"/>
      <c r="BC18" s="350"/>
      <c r="BD18" s="350"/>
      <c r="BE18" s="350"/>
      <c r="BF18" s="348">
        <f t="shared" si="12"/>
        <v>0</v>
      </c>
      <c r="BG18" s="348">
        <f t="shared" si="13"/>
        <v>0</v>
      </c>
      <c r="BH18" s="357"/>
      <c r="BI18" s="359"/>
      <c r="BJ18" s="352">
        <f>IF(G18="外教",ROUND(MAX((BG18-BH18-BI18-4800)*{0.03,0.1,0.2,0.25,0.3,0.35,0.45}-{0,105,555,1005,2755,5505,13505},0),2),ROUND(MAX((BG18-BH18-BI18-3500)*{0.03,0.1,0.2,0.25,0.3,0.35,0.45}-{0,105,555,1005,2755,5505,13505},0),2))</f>
        <v>0</v>
      </c>
      <c r="BK18" s="315">
        <f t="shared" si="14"/>
        <v>0</v>
      </c>
      <c r="BL18" s="349"/>
      <c r="BO18" s="174">
        <f t="shared" si="0"/>
        <v>0</v>
      </c>
      <c r="BP18" s="353" t="str">
        <f t="shared" si="15"/>
        <v/>
      </c>
    </row>
    <row r="19" spans="1:80" ht="15" customHeight="1">
      <c r="A19" s="327">
        <v>13</v>
      </c>
      <c r="B19" s="329" t="str">
        <f t="shared" si="16"/>
        <v/>
      </c>
      <c r="C19" s="329" t="str">
        <f t="shared" si="17"/>
        <v/>
      </c>
      <c r="D19" s="329" t="str">
        <f t="shared" si="18"/>
        <v/>
      </c>
      <c r="E19" s="329"/>
      <c r="F19" s="330"/>
      <c r="G19" s="329"/>
      <c r="H19" s="329"/>
      <c r="I19" s="329"/>
      <c r="J19" s="363"/>
      <c r="K19" s="332" t="str">
        <f>IF(ISERROR(VLOOKUP(J19,人事资料!D:AR,26,0)),"",VLOOKUP(J19,人事资料!D:AR,26,0))</f>
        <v/>
      </c>
      <c r="L19" s="333" t="str">
        <f>IF(ISERROR(VLOOKUP(J19,人事资料!D:AR,27,0)),"",VLOOKUP(J19,人事资料!D:AR,27,0))</f>
        <v/>
      </c>
      <c r="M19" s="334" t="str">
        <f t="shared" si="1"/>
        <v/>
      </c>
      <c r="N19" s="336"/>
      <c r="O19" s="336"/>
      <c r="P19" s="337"/>
      <c r="Q19" s="402"/>
      <c r="R19" s="402"/>
      <c r="S19" s="401">
        <f t="shared" si="2"/>
        <v>0</v>
      </c>
      <c r="T19" s="402"/>
      <c r="U19" s="402"/>
      <c r="V19" s="401">
        <f t="shared" si="3"/>
        <v>0</v>
      </c>
      <c r="W19" s="402"/>
      <c r="X19" s="402"/>
      <c r="Y19" s="401">
        <f t="shared" si="4"/>
        <v>0</v>
      </c>
      <c r="Z19" s="402"/>
      <c r="AA19" s="402"/>
      <c r="AB19" s="401">
        <f t="shared" si="5"/>
        <v>0</v>
      </c>
      <c r="AC19" s="402"/>
      <c r="AD19" s="402"/>
      <c r="AE19" s="401">
        <f t="shared" si="6"/>
        <v>0</v>
      </c>
      <c r="AF19" s="402"/>
      <c r="AG19" s="402"/>
      <c r="AH19" s="401">
        <f t="shared" si="7"/>
        <v>0</v>
      </c>
      <c r="AI19" s="403"/>
      <c r="AJ19" s="404"/>
      <c r="AK19" s="401">
        <f t="shared" si="8"/>
        <v>0</v>
      </c>
      <c r="AL19" s="402"/>
      <c r="AM19" s="402"/>
      <c r="AN19" s="401">
        <f t="shared" si="9"/>
        <v>0</v>
      </c>
      <c r="AO19" s="405">
        <f t="shared" si="10"/>
        <v>0</v>
      </c>
      <c r="AP19" s="346"/>
      <c r="AQ19" s="346"/>
      <c r="AR19" s="347"/>
      <c r="AS19" s="347"/>
      <c r="AT19" s="327"/>
      <c r="AU19" s="346"/>
      <c r="AV19" s="346"/>
      <c r="AW19" s="346"/>
      <c r="AX19" s="346"/>
      <c r="AY19" s="346"/>
      <c r="AZ19" s="346"/>
      <c r="BA19" s="348">
        <f t="shared" si="11"/>
        <v>0</v>
      </c>
      <c r="BB19" s="350"/>
      <c r="BC19" s="350"/>
      <c r="BD19" s="350"/>
      <c r="BE19" s="350"/>
      <c r="BF19" s="348">
        <f t="shared" si="12"/>
        <v>0</v>
      </c>
      <c r="BG19" s="348">
        <f t="shared" si="13"/>
        <v>0</v>
      </c>
      <c r="BH19" s="357"/>
      <c r="BI19" s="359"/>
      <c r="BJ19" s="352">
        <f>IF(G19="外教",ROUND(MAX((BG19-BH19-BI19-4800)*{0.03,0.1,0.2,0.25,0.3,0.35,0.45}-{0,105,555,1005,2755,5505,13505},0),2),ROUND(MAX((BG19-BH19-BI19-3500)*{0.03,0.1,0.2,0.25,0.3,0.35,0.45}-{0,105,555,1005,2755,5505,13505},0),2))</f>
        <v>0</v>
      </c>
      <c r="BK19" s="315">
        <f t="shared" si="14"/>
        <v>0</v>
      </c>
      <c r="BL19" s="349"/>
      <c r="BO19" s="174">
        <f t="shared" si="0"/>
        <v>0</v>
      </c>
      <c r="BP19" s="353" t="str">
        <f t="shared" si="15"/>
        <v/>
      </c>
    </row>
    <row r="20" spans="1:80" ht="15" customHeight="1">
      <c r="A20" s="327">
        <v>14</v>
      </c>
      <c r="B20" s="329" t="str">
        <f t="shared" si="16"/>
        <v/>
      </c>
      <c r="C20" s="329" t="str">
        <f t="shared" si="17"/>
        <v/>
      </c>
      <c r="D20" s="329" t="str">
        <f t="shared" si="18"/>
        <v/>
      </c>
      <c r="E20" s="329"/>
      <c r="F20" s="330"/>
      <c r="G20" s="329"/>
      <c r="H20" s="329"/>
      <c r="I20" s="329"/>
      <c r="J20" s="363"/>
      <c r="K20" s="332" t="str">
        <f>IF(ISERROR(VLOOKUP(J20,人事资料!D:AR,26,0)),"",VLOOKUP(J20,人事资料!D:AR,26,0))</f>
        <v/>
      </c>
      <c r="L20" s="333" t="str">
        <f>IF(ISERROR(VLOOKUP(J20,人事资料!D:AR,27,0)),"",VLOOKUP(J20,人事资料!D:AR,27,0))</f>
        <v/>
      </c>
      <c r="M20" s="334" t="str">
        <f t="shared" si="1"/>
        <v/>
      </c>
      <c r="N20" s="336"/>
      <c r="O20" s="336"/>
      <c r="P20" s="337"/>
      <c r="Q20" s="402"/>
      <c r="R20" s="402"/>
      <c r="S20" s="401">
        <f t="shared" si="2"/>
        <v>0</v>
      </c>
      <c r="T20" s="402"/>
      <c r="U20" s="402"/>
      <c r="V20" s="401">
        <f t="shared" si="3"/>
        <v>0</v>
      </c>
      <c r="W20" s="402"/>
      <c r="X20" s="402"/>
      <c r="Y20" s="401">
        <f t="shared" si="4"/>
        <v>0</v>
      </c>
      <c r="Z20" s="402"/>
      <c r="AA20" s="402"/>
      <c r="AB20" s="401">
        <f t="shared" si="5"/>
        <v>0</v>
      </c>
      <c r="AC20" s="402"/>
      <c r="AD20" s="402"/>
      <c r="AE20" s="401">
        <f t="shared" si="6"/>
        <v>0</v>
      </c>
      <c r="AF20" s="402"/>
      <c r="AG20" s="402"/>
      <c r="AH20" s="401">
        <f t="shared" si="7"/>
        <v>0</v>
      </c>
      <c r="AI20" s="403"/>
      <c r="AJ20" s="404"/>
      <c r="AK20" s="401">
        <f t="shared" si="8"/>
        <v>0</v>
      </c>
      <c r="AL20" s="402"/>
      <c r="AM20" s="402"/>
      <c r="AN20" s="401">
        <f t="shared" si="9"/>
        <v>0</v>
      </c>
      <c r="AO20" s="405">
        <f t="shared" si="10"/>
        <v>0</v>
      </c>
      <c r="AP20" s="346"/>
      <c r="AQ20" s="346"/>
      <c r="AR20" s="347"/>
      <c r="AS20" s="347"/>
      <c r="AT20" s="327"/>
      <c r="AU20" s="346"/>
      <c r="AV20" s="346"/>
      <c r="AW20" s="346"/>
      <c r="AX20" s="346"/>
      <c r="AY20" s="346"/>
      <c r="AZ20" s="346"/>
      <c r="BA20" s="348">
        <f t="shared" si="11"/>
        <v>0</v>
      </c>
      <c r="BB20" s="350"/>
      <c r="BC20" s="350"/>
      <c r="BD20" s="350"/>
      <c r="BE20" s="350"/>
      <c r="BF20" s="348">
        <f t="shared" si="12"/>
        <v>0</v>
      </c>
      <c r="BG20" s="348">
        <f t="shared" si="13"/>
        <v>0</v>
      </c>
      <c r="BH20" s="357"/>
      <c r="BI20" s="359"/>
      <c r="BJ20" s="352">
        <f>IF(G20="外教",ROUND(MAX((BG20-BH20-BI20-4800)*{0.03,0.1,0.2,0.25,0.3,0.35,0.45}-{0,105,555,1005,2755,5505,13505},0),2),ROUND(MAX((BG20-BH20-BI20-3500)*{0.03,0.1,0.2,0.25,0.3,0.35,0.45}-{0,105,555,1005,2755,5505,13505},0),2))</f>
        <v>0</v>
      </c>
      <c r="BK20" s="315">
        <f t="shared" si="14"/>
        <v>0</v>
      </c>
      <c r="BL20" s="349"/>
      <c r="BO20" s="174">
        <f t="shared" si="0"/>
        <v>0</v>
      </c>
      <c r="BP20" s="353" t="str">
        <f t="shared" si="15"/>
        <v/>
      </c>
    </row>
    <row r="21" spans="1:80" s="170" customFormat="1" ht="23.25" customHeight="1">
      <c r="A21" s="601" t="s">
        <v>113</v>
      </c>
      <c r="B21" s="602"/>
      <c r="C21" s="602"/>
      <c r="D21" s="602"/>
      <c r="E21" s="602"/>
      <c r="F21" s="602"/>
      <c r="G21" s="602"/>
      <c r="H21" s="602"/>
      <c r="I21" s="602"/>
      <c r="J21" s="602"/>
      <c r="K21" s="602"/>
      <c r="L21" s="602"/>
      <c r="M21" s="602"/>
      <c r="N21" s="602"/>
      <c r="O21" s="602"/>
      <c r="P21" s="603"/>
      <c r="Q21" s="345">
        <f t="shared" ref="Q21:X21" si="19">SUM(Q7:Q20)</f>
        <v>428.9</v>
      </c>
      <c r="R21" s="345">
        <f t="shared" si="19"/>
        <v>13</v>
      </c>
      <c r="S21" s="406">
        <f t="shared" si="19"/>
        <v>3400</v>
      </c>
      <c r="T21" s="345">
        <f t="shared" si="19"/>
        <v>56</v>
      </c>
      <c r="U21" s="345">
        <f t="shared" si="19"/>
        <v>50</v>
      </c>
      <c r="V21" s="406">
        <f t="shared" si="19"/>
        <v>1400</v>
      </c>
      <c r="W21" s="345">
        <f t="shared" si="19"/>
        <v>2200</v>
      </c>
      <c r="X21" s="345">
        <f t="shared" si="19"/>
        <v>0.5</v>
      </c>
      <c r="Y21" s="406">
        <f t="shared" ref="Y21:AR21" si="20">SUM(Y7:Y20)</f>
        <v>550</v>
      </c>
      <c r="Z21" s="345">
        <f t="shared" si="20"/>
        <v>1</v>
      </c>
      <c r="AA21" s="345">
        <f t="shared" si="20"/>
        <v>50</v>
      </c>
      <c r="AB21" s="406">
        <f>SUM(AB7:AB20)</f>
        <v>50</v>
      </c>
      <c r="AC21" s="345">
        <f t="shared" si="20"/>
        <v>3</v>
      </c>
      <c r="AD21" s="345">
        <f t="shared" si="20"/>
        <v>300</v>
      </c>
      <c r="AE21" s="406">
        <f t="shared" si="20"/>
        <v>900</v>
      </c>
      <c r="AF21" s="345">
        <f t="shared" si="20"/>
        <v>45</v>
      </c>
      <c r="AG21" s="345">
        <f t="shared" si="20"/>
        <v>30</v>
      </c>
      <c r="AH21" s="345">
        <f t="shared" si="20"/>
        <v>675</v>
      </c>
      <c r="AI21" s="345">
        <f t="shared" si="20"/>
        <v>869071</v>
      </c>
      <c r="AJ21" s="407">
        <f t="shared" si="20"/>
        <v>4.0000000000000001E-3</v>
      </c>
      <c r="AK21" s="345">
        <f t="shared" si="20"/>
        <v>1738.1420000000003</v>
      </c>
      <c r="AL21" s="345">
        <f t="shared" si="20"/>
        <v>1</v>
      </c>
      <c r="AM21" s="345">
        <f t="shared" si="20"/>
        <v>200</v>
      </c>
      <c r="AN21" s="345">
        <f t="shared" si="20"/>
        <v>200</v>
      </c>
      <c r="AO21" s="345">
        <f t="shared" si="20"/>
        <v>8913.1419999999998</v>
      </c>
      <c r="AP21" s="345">
        <f t="shared" si="20"/>
        <v>8000</v>
      </c>
      <c r="AQ21" s="345">
        <f t="shared" si="20"/>
        <v>0</v>
      </c>
      <c r="AR21" s="345">
        <f t="shared" si="20"/>
        <v>0</v>
      </c>
      <c r="AS21" s="345"/>
      <c r="AT21" s="345">
        <f t="shared" ref="AT21:BK21" si="21">SUM(AT7:AT20)</f>
        <v>0</v>
      </c>
      <c r="AU21" s="345">
        <f t="shared" si="21"/>
        <v>400</v>
      </c>
      <c r="AV21" s="345">
        <f t="shared" si="21"/>
        <v>0</v>
      </c>
      <c r="AW21" s="345">
        <f t="shared" si="21"/>
        <v>0</v>
      </c>
      <c r="AX21" s="345">
        <f t="shared" si="21"/>
        <v>0</v>
      </c>
      <c r="AY21" s="345">
        <f t="shared" si="21"/>
        <v>0</v>
      </c>
      <c r="AZ21" s="345">
        <f t="shared" si="21"/>
        <v>114.3</v>
      </c>
      <c r="BA21" s="345">
        <f t="shared" si="21"/>
        <v>17427.441999999999</v>
      </c>
      <c r="BB21" s="345">
        <f t="shared" si="21"/>
        <v>0</v>
      </c>
      <c r="BC21" s="345">
        <f t="shared" si="21"/>
        <v>0</v>
      </c>
      <c r="BD21" s="345">
        <f t="shared" si="21"/>
        <v>0</v>
      </c>
      <c r="BE21" s="345">
        <f t="shared" si="21"/>
        <v>0</v>
      </c>
      <c r="BF21" s="345">
        <f t="shared" si="21"/>
        <v>0</v>
      </c>
      <c r="BG21" s="345">
        <f t="shared" si="21"/>
        <v>17427.441999999999</v>
      </c>
      <c r="BH21" s="345">
        <f t="shared" si="21"/>
        <v>950</v>
      </c>
      <c r="BI21" s="345">
        <f t="shared" si="21"/>
        <v>952.29</v>
      </c>
      <c r="BJ21" s="345">
        <f t="shared" si="21"/>
        <v>191.26999999999998</v>
      </c>
      <c r="BK21" s="345">
        <f t="shared" si="21"/>
        <v>15333.882000000001</v>
      </c>
      <c r="BL21" s="345"/>
      <c r="BM21" s="172"/>
      <c r="BN21" s="172"/>
      <c r="BO21" s="172"/>
      <c r="BP21" s="172"/>
      <c r="BQ21" s="172"/>
      <c r="BR21" s="172"/>
      <c r="BS21" s="172"/>
      <c r="BT21" s="172"/>
      <c r="BU21" s="172"/>
      <c r="BV21" s="172"/>
      <c r="BW21" s="172"/>
      <c r="BX21" s="172"/>
      <c r="BY21" s="172"/>
      <c r="BZ21" s="172"/>
      <c r="CA21" s="172"/>
      <c r="CB21" s="172"/>
    </row>
    <row r="22" spans="1:80" s="170" customFormat="1" ht="23.25" customHeight="1">
      <c r="A22" s="175"/>
      <c r="F22" s="175"/>
      <c r="G22" s="170" t="s">
        <v>114</v>
      </c>
      <c r="H22" s="604" t="s">
        <v>426</v>
      </c>
      <c r="I22" s="604"/>
      <c r="K22" s="175"/>
      <c r="L22" s="175"/>
      <c r="M22" s="218" t="s">
        <v>115</v>
      </c>
      <c r="N22" s="604"/>
      <c r="O22" s="604"/>
      <c r="P22" s="175"/>
      <c r="Q22" s="605" t="s">
        <v>116</v>
      </c>
      <c r="R22" s="605"/>
      <c r="S22" s="604"/>
      <c r="T22" s="604"/>
      <c r="AF22" s="175"/>
      <c r="AG22" s="175"/>
      <c r="AH22" s="175"/>
      <c r="AI22" s="175"/>
      <c r="AJ22" s="175"/>
      <c r="AK22" s="175"/>
      <c r="AL22" s="175"/>
      <c r="AM22" s="175"/>
      <c r="AN22" s="175"/>
      <c r="AO22" s="175"/>
      <c r="AP22" s="175"/>
      <c r="AQ22" s="175"/>
      <c r="AR22" s="175"/>
      <c r="AS22" s="175"/>
      <c r="AT22" s="175"/>
      <c r="AU22" s="175"/>
      <c r="AV22" s="175"/>
      <c r="AW22" s="175"/>
      <c r="AX22" s="175"/>
      <c r="AY22" s="175">
        <f>3*12*60.84*0.105</f>
        <v>229.97520000000003</v>
      </c>
      <c r="AZ22" s="175">
        <f>1.5*2*12*73.46*0.13</f>
        <v>343.7928</v>
      </c>
      <c r="BA22" s="175">
        <f>1.5*6*12*60.84*0.08</f>
        <v>525.6576</v>
      </c>
      <c r="BB22" s="175"/>
      <c r="BF22" s="175"/>
      <c r="BG22" s="175"/>
      <c r="BI22" s="175"/>
      <c r="BJ22" s="175"/>
      <c r="BL22" s="175"/>
      <c r="BM22" s="172"/>
      <c r="BN22" s="172"/>
      <c r="BO22" s="172"/>
      <c r="BP22" s="172"/>
      <c r="BQ22" s="172"/>
      <c r="BR22" s="172"/>
      <c r="BS22" s="172"/>
      <c r="BT22" s="172"/>
      <c r="BU22" s="172"/>
      <c r="BV22" s="172"/>
      <c r="BW22" s="172"/>
      <c r="BX22" s="172"/>
      <c r="BY22" s="172"/>
      <c r="BZ22" s="172"/>
      <c r="CA22" s="172"/>
      <c r="CB22" s="172"/>
    </row>
    <row r="23" spans="1:80" ht="23.25" customHeight="1">
      <c r="B23" s="172" t="s">
        <v>117</v>
      </c>
      <c r="C23" s="173" t="s">
        <v>118</v>
      </c>
    </row>
    <row r="24" spans="1:80" ht="23.25" customHeight="1">
      <c r="A24" s="173"/>
      <c r="C24" s="173" t="s">
        <v>119</v>
      </c>
      <c r="P24" s="219"/>
      <c r="Q24" s="219"/>
      <c r="R24" s="219"/>
    </row>
    <row r="25" spans="1:80" ht="23.25" customHeight="1">
      <c r="A25" s="173"/>
      <c r="C25" s="173" t="s">
        <v>120</v>
      </c>
      <c r="P25" s="219"/>
      <c r="Q25" s="219"/>
      <c r="R25" s="219"/>
      <c r="CB25" s="170"/>
    </row>
    <row r="26" spans="1:80" ht="23.25" customHeight="1">
      <c r="A26" s="173"/>
      <c r="C26" s="173" t="s">
        <v>121</v>
      </c>
      <c r="P26" s="219"/>
      <c r="Q26" s="219"/>
      <c r="R26" s="219"/>
      <c r="CB26" s="170"/>
    </row>
    <row r="27" spans="1:80" ht="23.25" customHeight="1">
      <c r="A27" s="173"/>
      <c r="C27" s="172" t="s">
        <v>122</v>
      </c>
      <c r="P27" s="219"/>
      <c r="Q27" s="219"/>
      <c r="R27" s="219"/>
    </row>
    <row r="28" spans="1:80" ht="23.25" customHeight="1">
      <c r="A28" s="173"/>
      <c r="C28" s="172" t="s">
        <v>123</v>
      </c>
      <c r="P28" s="219"/>
      <c r="Q28" s="219"/>
      <c r="R28" s="219"/>
    </row>
    <row r="29" spans="1:80" ht="23.25" customHeight="1">
      <c r="A29" s="173"/>
    </row>
    <row r="30" spans="1:80" s="171" customFormat="1" ht="23.25" customHeight="1">
      <c r="A30" s="198"/>
      <c r="F30" s="199"/>
      <c r="G30" s="198"/>
      <c r="H30" s="198"/>
      <c r="I30" s="198"/>
      <c r="J30" s="199"/>
      <c r="K30" s="199"/>
      <c r="L30" s="199"/>
      <c r="M30" s="220"/>
      <c r="N30" s="221"/>
      <c r="O30" s="221"/>
      <c r="P30" s="220"/>
      <c r="AF30" s="199"/>
      <c r="AG30" s="199"/>
      <c r="AH30" s="199"/>
      <c r="AI30" s="279"/>
      <c r="AJ30" s="199"/>
      <c r="AK30" s="199"/>
      <c r="AL30" s="199"/>
      <c r="AM30" s="199"/>
      <c r="AN30" s="199"/>
      <c r="AO30" s="199"/>
      <c r="AP30" s="199"/>
      <c r="AQ30" s="199"/>
      <c r="AR30" s="199"/>
      <c r="AS30" s="199"/>
      <c r="AT30" s="199"/>
      <c r="AU30" s="199"/>
      <c r="AV30" s="199"/>
      <c r="AW30" s="199"/>
      <c r="AX30" s="199"/>
      <c r="AY30" s="199"/>
      <c r="AZ30" s="199"/>
      <c r="BA30" s="199"/>
      <c r="BB30" s="199"/>
      <c r="BF30" s="199"/>
      <c r="BG30" s="199"/>
      <c r="BI30" s="279"/>
      <c r="BJ30" s="279"/>
      <c r="BL30" s="199"/>
      <c r="BM30" s="172"/>
      <c r="BN30" s="172"/>
      <c r="BO30" s="172"/>
      <c r="BP30" s="172"/>
      <c r="BQ30" s="172"/>
      <c r="BR30" s="172"/>
      <c r="BS30" s="172"/>
      <c r="BT30" s="172"/>
      <c r="BU30" s="172"/>
      <c r="BV30" s="172"/>
      <c r="BW30" s="172"/>
      <c r="BX30" s="172"/>
      <c r="BY30" s="172"/>
      <c r="BZ30" s="172"/>
      <c r="CA30" s="172"/>
      <c r="CB30" s="172"/>
    </row>
    <row r="31" spans="1:80" s="171" customFormat="1" ht="23.25" customHeight="1">
      <c r="A31" s="199"/>
      <c r="B31" s="171" t="s">
        <v>124</v>
      </c>
      <c r="F31" s="199"/>
      <c r="G31" s="198"/>
      <c r="H31" s="198"/>
      <c r="I31" s="198"/>
      <c r="J31" s="199"/>
      <c r="K31" s="199"/>
      <c r="L31" s="199"/>
      <c r="M31" s="220"/>
      <c r="N31" s="221"/>
      <c r="O31" s="221"/>
      <c r="P31" s="220"/>
      <c r="AF31" s="199"/>
      <c r="AG31" s="199"/>
      <c r="AH31" s="199"/>
      <c r="AI31" s="279"/>
      <c r="AJ31" s="199"/>
      <c r="AK31" s="199"/>
      <c r="AL31" s="199"/>
      <c r="AM31" s="199"/>
      <c r="AN31" s="199"/>
      <c r="AO31" s="199"/>
      <c r="AP31" s="199"/>
      <c r="AQ31" s="199"/>
      <c r="AR31" s="199"/>
      <c r="AS31" s="199"/>
      <c r="AT31" s="199"/>
      <c r="AU31" s="199"/>
      <c r="AV31" s="199"/>
      <c r="AW31" s="199"/>
      <c r="AX31" s="199"/>
      <c r="AY31" s="199"/>
      <c r="AZ31" s="199"/>
      <c r="BA31" s="199"/>
      <c r="BB31" s="199"/>
      <c r="BF31" s="199"/>
      <c r="BG31" s="199"/>
      <c r="BI31" s="279"/>
      <c r="BJ31" s="279"/>
      <c r="BL31" s="199"/>
      <c r="BM31" s="172"/>
      <c r="BN31" s="172"/>
      <c r="BO31" s="172"/>
      <c r="BP31" s="172"/>
      <c r="BQ31" s="172"/>
      <c r="BR31" s="172"/>
      <c r="BS31" s="172"/>
      <c r="BT31" s="172"/>
      <c r="BU31" s="172"/>
      <c r="BV31" s="172"/>
      <c r="BW31" s="172"/>
      <c r="BX31" s="172"/>
      <c r="BY31" s="172"/>
      <c r="BZ31" s="172"/>
      <c r="CA31" s="172"/>
      <c r="CB31" s="172"/>
    </row>
    <row r="32" spans="1:80" s="171" customFormat="1" ht="23.25" customHeight="1">
      <c r="A32" s="199"/>
      <c r="B32" s="171" t="s">
        <v>125</v>
      </c>
      <c r="F32" s="199"/>
      <c r="G32" s="198"/>
      <c r="H32" s="198"/>
      <c r="I32" s="198"/>
      <c r="J32" s="199"/>
      <c r="K32" s="199"/>
      <c r="L32" s="199"/>
      <c r="M32" s="222" t="s">
        <v>126</v>
      </c>
      <c r="N32" s="221"/>
      <c r="O32" s="221"/>
      <c r="P32" s="220"/>
      <c r="AF32" s="199"/>
      <c r="AG32" s="199"/>
      <c r="AH32" s="199"/>
      <c r="AI32" s="279"/>
      <c r="AJ32" s="199"/>
      <c r="AK32" s="199"/>
      <c r="AL32" s="199"/>
      <c r="AM32" s="199"/>
      <c r="AN32" s="199"/>
      <c r="AO32" s="199"/>
      <c r="AP32" s="199"/>
      <c r="AQ32" s="199"/>
      <c r="AR32" s="199"/>
      <c r="AS32" s="199"/>
      <c r="AT32" s="199"/>
      <c r="AU32" s="199"/>
      <c r="AV32" s="199"/>
      <c r="AW32" s="199"/>
      <c r="AX32" s="199"/>
      <c r="AY32" s="199"/>
      <c r="AZ32" s="199"/>
      <c r="BA32" s="199"/>
      <c r="BB32" s="199"/>
      <c r="BF32" s="199"/>
      <c r="BG32" s="199"/>
      <c r="BI32" s="279"/>
      <c r="BJ32" s="279"/>
      <c r="BL32" s="199"/>
      <c r="BM32" s="172"/>
      <c r="BN32" s="172"/>
      <c r="BO32" s="172"/>
      <c r="BP32" s="172"/>
      <c r="BQ32" s="172"/>
      <c r="BR32" s="172"/>
      <c r="BS32" s="172"/>
      <c r="BT32" s="172"/>
      <c r="BU32" s="172"/>
      <c r="BV32" s="172"/>
      <c r="BW32" s="172"/>
      <c r="BX32" s="172"/>
      <c r="BY32" s="172"/>
      <c r="BZ32" s="172"/>
      <c r="CA32" s="172"/>
      <c r="CB32" s="172"/>
    </row>
    <row r="33" spans="1:80" s="171" customFormat="1" ht="23.25" customHeight="1">
      <c r="A33" s="199"/>
      <c r="B33" s="171" t="s">
        <v>127</v>
      </c>
      <c r="F33" s="199"/>
      <c r="G33" s="198"/>
      <c r="H33" s="198"/>
      <c r="I33" s="198"/>
      <c r="J33" s="199"/>
      <c r="K33" s="199"/>
      <c r="L33" s="199"/>
      <c r="M33" s="222" t="s">
        <v>125</v>
      </c>
      <c r="N33" s="221"/>
      <c r="O33" s="221"/>
      <c r="P33" s="220"/>
      <c r="AF33" s="199"/>
      <c r="AG33" s="199"/>
      <c r="AH33" s="199"/>
      <c r="AI33" s="279"/>
      <c r="AJ33" s="199"/>
      <c r="AK33" s="199"/>
      <c r="AL33" s="199"/>
      <c r="AM33" s="199"/>
      <c r="AN33" s="199"/>
      <c r="AO33" s="199"/>
      <c r="AP33" s="199"/>
      <c r="AQ33" s="199"/>
      <c r="AR33" s="199"/>
      <c r="AS33" s="199"/>
      <c r="AT33" s="199"/>
      <c r="AU33" s="199"/>
      <c r="AV33" s="199"/>
      <c r="AW33" s="199"/>
      <c r="AX33" s="199"/>
      <c r="AY33" s="199"/>
      <c r="AZ33" s="199"/>
      <c r="BA33" s="199"/>
      <c r="BB33" s="199"/>
      <c r="BF33" s="199"/>
      <c r="BG33" s="199"/>
      <c r="BI33" s="279"/>
      <c r="BJ33" s="279"/>
      <c r="BL33" s="199"/>
      <c r="BM33" s="172"/>
      <c r="BN33" s="172"/>
      <c r="BO33" s="172"/>
      <c r="BP33" s="172"/>
      <c r="BQ33" s="172"/>
      <c r="BR33" s="172"/>
      <c r="BS33" s="172"/>
      <c r="BT33" s="172"/>
      <c r="BU33" s="172"/>
      <c r="BV33" s="172"/>
      <c r="BW33" s="172"/>
      <c r="BX33" s="172"/>
      <c r="BY33" s="172"/>
      <c r="BZ33" s="172"/>
      <c r="CA33" s="172"/>
      <c r="CB33" s="172"/>
    </row>
    <row r="34" spans="1:80" s="171" customFormat="1" ht="23.25" customHeight="1">
      <c r="A34" s="199"/>
      <c r="F34" s="199"/>
      <c r="G34" s="198"/>
      <c r="H34" s="198"/>
      <c r="I34" s="198"/>
      <c r="J34" s="199"/>
      <c r="K34" s="199"/>
      <c r="L34" s="199"/>
      <c r="M34" s="220"/>
      <c r="N34" s="221"/>
      <c r="O34" s="221"/>
      <c r="P34" s="220"/>
      <c r="AF34" s="199"/>
      <c r="AG34" s="199"/>
      <c r="AH34" s="199"/>
      <c r="AI34" s="279"/>
      <c r="AJ34" s="199"/>
      <c r="AK34" s="199"/>
      <c r="AL34" s="199"/>
      <c r="AM34" s="199"/>
      <c r="AN34" s="199"/>
      <c r="AO34" s="199"/>
      <c r="AP34" s="199"/>
      <c r="AQ34" s="199"/>
      <c r="AR34" s="199"/>
      <c r="AS34" s="199"/>
      <c r="AT34" s="199"/>
      <c r="AU34" s="199"/>
      <c r="AV34" s="199"/>
      <c r="AW34" s="199"/>
      <c r="AX34" s="199"/>
      <c r="AY34" s="199"/>
      <c r="AZ34" s="199"/>
      <c r="BA34" s="199"/>
      <c r="BB34" s="199"/>
      <c r="BF34" s="199"/>
      <c r="BG34" s="199"/>
      <c r="BI34" s="279"/>
      <c r="BJ34" s="279"/>
      <c r="BL34" s="199"/>
      <c r="BM34" s="172"/>
      <c r="BN34" s="172"/>
      <c r="BO34" s="172"/>
      <c r="BP34" s="172"/>
      <c r="BQ34" s="172"/>
      <c r="BR34" s="172"/>
      <c r="BS34" s="172"/>
      <c r="BT34" s="172"/>
      <c r="BU34" s="172"/>
      <c r="BV34" s="172"/>
      <c r="BW34" s="172"/>
      <c r="BX34" s="172"/>
      <c r="BY34" s="172"/>
      <c r="BZ34" s="172"/>
      <c r="CA34" s="172"/>
      <c r="CB34" s="172"/>
    </row>
    <row r="35" spans="1:80" s="171" customFormat="1" ht="23.25" customHeight="1">
      <c r="A35" s="199"/>
      <c r="F35" s="199"/>
      <c r="G35" s="198"/>
      <c r="H35" s="198"/>
      <c r="I35" s="198"/>
      <c r="J35" s="199"/>
      <c r="K35" s="199"/>
      <c r="L35" s="199"/>
      <c r="M35" s="220"/>
      <c r="N35" s="221"/>
      <c r="O35" s="221"/>
      <c r="P35" s="220"/>
      <c r="AF35" s="199"/>
      <c r="AG35" s="199"/>
      <c r="AH35" s="199"/>
      <c r="AI35" s="279"/>
      <c r="AJ35" s="199"/>
      <c r="AK35" s="199"/>
      <c r="AL35" s="199"/>
      <c r="AM35" s="199"/>
      <c r="AN35" s="199"/>
      <c r="AO35" s="199"/>
      <c r="AP35" s="199"/>
      <c r="AQ35" s="199"/>
      <c r="AR35" s="199"/>
      <c r="AS35" s="199"/>
      <c r="AT35" s="199"/>
      <c r="AU35" s="199"/>
      <c r="AV35" s="199"/>
      <c r="AW35" s="199"/>
      <c r="AX35" s="199"/>
      <c r="AY35" s="199"/>
      <c r="AZ35" s="199"/>
      <c r="BA35" s="199"/>
      <c r="BB35" s="199"/>
      <c r="BF35" s="199"/>
      <c r="BG35" s="199"/>
      <c r="BI35" s="279"/>
      <c r="BJ35" s="279"/>
      <c r="BL35" s="199"/>
      <c r="BM35" s="172"/>
      <c r="BN35" s="172"/>
      <c r="BO35" s="172"/>
      <c r="BP35" s="172"/>
      <c r="BQ35" s="172"/>
      <c r="BR35" s="172"/>
      <c r="BS35" s="172"/>
      <c r="BT35" s="172"/>
      <c r="BU35" s="172"/>
      <c r="BV35" s="172"/>
      <c r="BW35" s="172"/>
      <c r="BX35" s="172"/>
      <c r="BY35" s="172"/>
      <c r="BZ35" s="172"/>
      <c r="CA35" s="172"/>
      <c r="CB35" s="172"/>
    </row>
    <row r="36" spans="1:80" s="171" customFormat="1" ht="23.25" customHeight="1">
      <c r="A36" s="199"/>
      <c r="F36" s="199"/>
      <c r="G36" s="198"/>
      <c r="H36" s="198"/>
      <c r="I36" s="198"/>
      <c r="J36" s="199"/>
      <c r="K36" s="199"/>
      <c r="L36" s="199"/>
      <c r="M36" s="220"/>
      <c r="N36" s="221"/>
      <c r="O36" s="221"/>
      <c r="P36" s="220"/>
      <c r="AF36" s="199"/>
      <c r="AG36" s="199"/>
      <c r="AH36" s="199"/>
      <c r="AI36" s="279"/>
      <c r="AJ36" s="199"/>
      <c r="AK36" s="199"/>
      <c r="AL36" s="199"/>
      <c r="AM36" s="199"/>
      <c r="AN36" s="199"/>
      <c r="AO36" s="199"/>
      <c r="AP36" s="199"/>
      <c r="AQ36" s="199"/>
      <c r="AR36" s="199"/>
      <c r="AS36" s="199"/>
      <c r="AT36" s="199"/>
      <c r="AU36" s="199"/>
      <c r="AV36" s="199"/>
      <c r="AW36" s="199"/>
      <c r="AX36" s="199"/>
      <c r="AY36" s="199"/>
      <c r="AZ36" s="199"/>
      <c r="BA36" s="199"/>
      <c r="BB36" s="199"/>
      <c r="BF36" s="199"/>
      <c r="BG36" s="199"/>
      <c r="BI36" s="279"/>
      <c r="BJ36" s="279"/>
      <c r="BL36" s="199"/>
      <c r="BM36" s="172"/>
      <c r="BN36" s="172"/>
      <c r="BO36" s="172"/>
      <c r="BP36" s="172"/>
      <c r="BQ36" s="172"/>
      <c r="BR36" s="172"/>
      <c r="BS36" s="172"/>
      <c r="BT36" s="172"/>
      <c r="BU36" s="172"/>
      <c r="BV36" s="172"/>
      <c r="BW36" s="172"/>
      <c r="BX36" s="172"/>
      <c r="BY36" s="172"/>
      <c r="BZ36" s="172"/>
      <c r="CA36" s="172"/>
      <c r="CB36" s="172"/>
    </row>
    <row r="37" spans="1:80" s="171" customFormat="1" ht="23.25" customHeight="1">
      <c r="A37" s="199"/>
      <c r="F37" s="199"/>
      <c r="G37" s="198"/>
      <c r="H37" s="198"/>
      <c r="I37" s="198"/>
      <c r="J37" s="199"/>
      <c r="K37" s="199"/>
      <c r="L37" s="199"/>
      <c r="M37" s="220"/>
      <c r="N37" s="221"/>
      <c r="O37" s="221"/>
      <c r="P37" s="220"/>
      <c r="AF37" s="199"/>
      <c r="AG37" s="199"/>
      <c r="AH37" s="199"/>
      <c r="AI37" s="279"/>
      <c r="AJ37" s="199"/>
      <c r="AK37" s="199"/>
      <c r="AL37" s="199"/>
      <c r="AM37" s="199"/>
      <c r="AN37" s="199"/>
      <c r="AO37" s="199"/>
      <c r="AP37" s="199"/>
      <c r="AQ37" s="199"/>
      <c r="AR37" s="199"/>
      <c r="AS37" s="199"/>
      <c r="AT37" s="199"/>
      <c r="AU37" s="199"/>
      <c r="AV37" s="199"/>
      <c r="AW37" s="199"/>
      <c r="AX37" s="199"/>
      <c r="AY37" s="199"/>
      <c r="AZ37" s="199"/>
      <c r="BA37" s="199"/>
      <c r="BB37" s="199"/>
      <c r="BF37" s="199"/>
      <c r="BG37" s="199"/>
      <c r="BI37" s="279"/>
      <c r="BJ37" s="279"/>
      <c r="BL37" s="199"/>
      <c r="BM37" s="172"/>
      <c r="BN37" s="172"/>
      <c r="BO37" s="172"/>
      <c r="BP37" s="172"/>
      <c r="BQ37" s="172"/>
      <c r="BR37" s="172"/>
      <c r="BS37" s="172"/>
      <c r="BT37" s="172"/>
      <c r="BU37" s="172"/>
      <c r="BV37" s="172"/>
      <c r="BW37" s="172"/>
      <c r="BX37" s="172"/>
      <c r="BY37" s="172"/>
      <c r="BZ37" s="172"/>
      <c r="CA37" s="172"/>
      <c r="CB37" s="172"/>
    </row>
    <row r="38" spans="1:80" s="171" customFormat="1" ht="23.25" customHeight="1">
      <c r="A38" s="199"/>
      <c r="F38" s="199"/>
      <c r="G38" s="198"/>
      <c r="H38" s="198"/>
      <c r="I38" s="198"/>
      <c r="J38" s="199"/>
      <c r="K38" s="199"/>
      <c r="L38" s="199"/>
      <c r="M38" s="220"/>
      <c r="N38" s="221"/>
      <c r="O38" s="221"/>
      <c r="P38" s="220"/>
      <c r="AF38" s="199"/>
      <c r="AG38" s="199"/>
      <c r="AH38" s="199"/>
      <c r="AI38" s="279"/>
      <c r="AJ38" s="199"/>
      <c r="AK38" s="199"/>
      <c r="AL38" s="199"/>
      <c r="AM38" s="199"/>
      <c r="AN38" s="199"/>
      <c r="AO38" s="199"/>
      <c r="AP38" s="199"/>
      <c r="AQ38" s="199"/>
      <c r="AR38" s="199"/>
      <c r="AS38" s="199"/>
      <c r="AT38" s="199"/>
      <c r="AU38" s="199"/>
      <c r="AV38" s="199"/>
      <c r="AW38" s="199"/>
      <c r="AX38" s="199"/>
      <c r="AY38" s="199"/>
      <c r="AZ38" s="199"/>
      <c r="BA38" s="199"/>
      <c r="BB38" s="199"/>
      <c r="BF38" s="199"/>
      <c r="BG38" s="199"/>
      <c r="BI38" s="279"/>
      <c r="BJ38" s="279"/>
      <c r="BL38" s="199"/>
      <c r="BM38" s="168"/>
      <c r="BN38" s="168"/>
      <c r="BO38" s="168"/>
      <c r="BP38" s="168"/>
      <c r="BQ38" s="168"/>
      <c r="BR38" s="168"/>
      <c r="BS38" s="168"/>
      <c r="BT38" s="168"/>
      <c r="BU38" s="168"/>
      <c r="BV38" s="168"/>
      <c r="BW38" s="168"/>
      <c r="BX38" s="168"/>
      <c r="BY38" s="168"/>
      <c r="BZ38" s="168"/>
      <c r="CA38" s="168"/>
      <c r="CB38" s="172"/>
    </row>
    <row r="39" spans="1:80" s="171" customFormat="1" ht="23.25" customHeight="1">
      <c r="A39" s="199"/>
      <c r="F39" s="199"/>
      <c r="G39" s="198"/>
      <c r="H39" s="198"/>
      <c r="I39" s="198"/>
      <c r="J39" s="199"/>
      <c r="K39" s="199"/>
      <c r="L39" s="199"/>
      <c r="M39" s="220"/>
      <c r="N39" s="221"/>
      <c r="O39" s="221"/>
      <c r="P39" s="220"/>
      <c r="AF39" s="199"/>
      <c r="AG39" s="199"/>
      <c r="AH39" s="199"/>
      <c r="AI39" s="279"/>
      <c r="AJ39" s="199"/>
      <c r="AK39" s="199"/>
      <c r="AL39" s="199"/>
      <c r="AM39" s="199"/>
      <c r="AN39" s="199"/>
      <c r="AO39" s="199"/>
      <c r="AP39" s="199"/>
      <c r="AQ39" s="199"/>
      <c r="AR39" s="199"/>
      <c r="AS39" s="199"/>
      <c r="AT39" s="199"/>
      <c r="AU39" s="199"/>
      <c r="AV39" s="199"/>
      <c r="AW39" s="199"/>
      <c r="AX39" s="199"/>
      <c r="AY39" s="199"/>
      <c r="AZ39" s="199"/>
      <c r="BA39" s="199"/>
      <c r="BB39" s="199"/>
      <c r="BF39" s="199"/>
      <c r="BG39" s="199"/>
      <c r="BI39" s="279"/>
      <c r="BJ39" s="279"/>
      <c r="BL39" s="199"/>
      <c r="BM39" s="169"/>
      <c r="BN39" s="169" t="s">
        <v>39</v>
      </c>
      <c r="BO39" s="169" t="s">
        <v>40</v>
      </c>
      <c r="BP39" s="169" t="s">
        <v>41</v>
      </c>
      <c r="BQ39" s="169" t="s">
        <v>42</v>
      </c>
      <c r="BR39" s="169" t="s">
        <v>43</v>
      </c>
      <c r="BS39" s="169" t="s">
        <v>44</v>
      </c>
      <c r="BT39" s="169" t="s">
        <v>45</v>
      </c>
      <c r="BU39" s="169" t="s">
        <v>46</v>
      </c>
      <c r="BV39" s="172">
        <v>28</v>
      </c>
      <c r="BW39" s="172">
        <v>1</v>
      </c>
      <c r="BX39" s="172">
        <v>1</v>
      </c>
      <c r="BY39" s="169"/>
      <c r="BZ39" s="169"/>
      <c r="CA39" s="169"/>
    </row>
    <row r="40" spans="1:80" s="171" customFormat="1" ht="23.25" customHeight="1">
      <c r="A40" s="199"/>
      <c r="F40" s="199"/>
      <c r="G40" s="198"/>
      <c r="H40" s="198"/>
      <c r="I40" s="198"/>
      <c r="J40" s="199"/>
      <c r="K40" s="199"/>
      <c r="L40" s="199"/>
      <c r="M40" s="220"/>
      <c r="N40" s="221"/>
      <c r="O40" s="221"/>
      <c r="P40" s="220"/>
      <c r="AF40" s="199"/>
      <c r="AG40" s="199"/>
      <c r="AH40" s="199"/>
      <c r="AI40" s="279"/>
      <c r="AJ40" s="199"/>
      <c r="AK40" s="199"/>
      <c r="AL40" s="199"/>
      <c r="AM40" s="199"/>
      <c r="AN40" s="199"/>
      <c r="AO40" s="199"/>
      <c r="AP40" s="199"/>
      <c r="AQ40" s="199"/>
      <c r="AR40" s="199"/>
      <c r="AS40" s="199"/>
      <c r="AT40" s="199"/>
      <c r="AU40" s="199"/>
      <c r="AV40" s="199"/>
      <c r="AW40" s="199"/>
      <c r="AX40" s="199"/>
      <c r="AY40" s="199"/>
      <c r="AZ40" s="199"/>
      <c r="BA40" s="199"/>
      <c r="BB40" s="199"/>
      <c r="BF40" s="199"/>
      <c r="BG40" s="199"/>
      <c r="BI40" s="279"/>
      <c r="BJ40" s="279"/>
      <c r="BL40" s="199"/>
      <c r="BM40" s="172"/>
      <c r="BN40" s="172" t="s">
        <v>522</v>
      </c>
      <c r="BO40" s="172" t="s">
        <v>523</v>
      </c>
      <c r="BP40" s="172" t="s">
        <v>524</v>
      </c>
      <c r="BQ40" s="172" t="s">
        <v>525</v>
      </c>
      <c r="BR40" s="172">
        <v>0</v>
      </c>
      <c r="BS40" s="172" t="s">
        <v>526</v>
      </c>
      <c r="BT40" s="172" t="s">
        <v>527</v>
      </c>
      <c r="BU40" s="172" t="s">
        <v>528</v>
      </c>
      <c r="BV40" s="172">
        <v>29</v>
      </c>
      <c r="BW40" s="172">
        <v>2</v>
      </c>
      <c r="BX40" s="172">
        <v>2</v>
      </c>
      <c r="BY40" s="172"/>
      <c r="BZ40" s="174">
        <v>42400</v>
      </c>
      <c r="CA40" s="174">
        <f t="shared" ref="CA40:CA53" si="22">VLOOKUP(B7,BN:BZ,13,0)</f>
        <v>42490</v>
      </c>
    </row>
    <row r="41" spans="1:80" s="171" customFormat="1" ht="23.25" customHeight="1">
      <c r="A41" s="199"/>
      <c r="F41" s="199"/>
      <c r="G41" s="198"/>
      <c r="H41" s="198"/>
      <c r="I41" s="198"/>
      <c r="J41" s="199"/>
      <c r="K41" s="199"/>
      <c r="L41" s="199"/>
      <c r="M41" s="220"/>
      <c r="N41" s="221"/>
      <c r="O41" s="221"/>
      <c r="P41" s="220"/>
      <c r="AF41" s="199"/>
      <c r="AG41" s="199"/>
      <c r="AH41" s="199"/>
      <c r="AI41" s="279"/>
      <c r="AJ41" s="199"/>
      <c r="AK41" s="199"/>
      <c r="AL41" s="199"/>
      <c r="AM41" s="199"/>
      <c r="AN41" s="199"/>
      <c r="AO41" s="199"/>
      <c r="AP41" s="199"/>
      <c r="AQ41" s="199"/>
      <c r="AR41" s="199"/>
      <c r="AS41" s="199"/>
      <c r="AT41" s="199"/>
      <c r="AU41" s="199"/>
      <c r="AV41" s="199"/>
      <c r="AW41" s="199"/>
      <c r="AX41" s="199"/>
      <c r="AY41" s="199"/>
      <c r="AZ41" s="199"/>
      <c r="BA41" s="199"/>
      <c r="BB41" s="199"/>
      <c r="BF41" s="199"/>
      <c r="BG41" s="199"/>
      <c r="BI41" s="279"/>
      <c r="BJ41" s="279"/>
      <c r="BL41" s="199"/>
      <c r="BM41" s="172"/>
      <c r="BN41" s="172" t="s">
        <v>529</v>
      </c>
      <c r="BO41" s="172" t="s">
        <v>530</v>
      </c>
      <c r="BP41" s="172" t="s">
        <v>531</v>
      </c>
      <c r="BQ41" s="172" t="s">
        <v>532</v>
      </c>
      <c r="BR41" s="172">
        <v>0.5</v>
      </c>
      <c r="BS41" s="172" t="s">
        <v>533</v>
      </c>
      <c r="BT41" s="172" t="s">
        <v>534</v>
      </c>
      <c r="BU41" s="172" t="s">
        <v>535</v>
      </c>
      <c r="BV41" s="172">
        <v>30</v>
      </c>
      <c r="BW41" s="172">
        <v>3</v>
      </c>
      <c r="BX41" s="172">
        <v>3</v>
      </c>
      <c r="BY41" s="172"/>
      <c r="BZ41" s="174">
        <v>42428</v>
      </c>
      <c r="CA41" s="174">
        <f t="shared" si="22"/>
        <v>42490</v>
      </c>
    </row>
    <row r="42" spans="1:80" s="171" customFormat="1" ht="23.25" customHeight="1">
      <c r="A42" s="199"/>
      <c r="F42" s="199"/>
      <c r="G42" s="198"/>
      <c r="H42" s="198"/>
      <c r="I42" s="198"/>
      <c r="J42" s="199"/>
      <c r="K42" s="199"/>
      <c r="L42" s="199"/>
      <c r="M42" s="220"/>
      <c r="N42" s="221"/>
      <c r="O42" s="221"/>
      <c r="P42" s="220"/>
      <c r="AF42" s="199"/>
      <c r="AG42" s="199"/>
      <c r="AH42" s="199"/>
      <c r="AI42" s="279"/>
      <c r="AJ42" s="199"/>
      <c r="AK42" s="199"/>
      <c r="AL42" s="199"/>
      <c r="AM42" s="199"/>
      <c r="AN42" s="199"/>
      <c r="AO42" s="199"/>
      <c r="AP42" s="199"/>
      <c r="AQ42" s="199"/>
      <c r="AR42" s="199"/>
      <c r="AS42" s="199"/>
      <c r="AT42" s="199"/>
      <c r="AU42" s="199"/>
      <c r="AV42" s="199"/>
      <c r="AW42" s="199"/>
      <c r="AX42" s="199"/>
      <c r="AY42" s="199"/>
      <c r="AZ42" s="199"/>
      <c r="BA42" s="199"/>
      <c r="BB42" s="199"/>
      <c r="BF42" s="199"/>
      <c r="BG42" s="199"/>
      <c r="BI42" s="279"/>
      <c r="BJ42" s="279"/>
      <c r="BL42" s="199"/>
      <c r="BM42" s="172"/>
      <c r="BN42" s="172" t="s">
        <v>137</v>
      </c>
      <c r="BO42" s="172" t="s">
        <v>536</v>
      </c>
      <c r="BP42" s="172" t="s">
        <v>537</v>
      </c>
      <c r="BQ42" s="172" t="s">
        <v>538</v>
      </c>
      <c r="BR42" s="172">
        <v>1</v>
      </c>
      <c r="BS42" s="172" t="s">
        <v>539</v>
      </c>
      <c r="BT42" s="172"/>
      <c r="BU42" s="172" t="s">
        <v>540</v>
      </c>
      <c r="BV42" s="172">
        <v>31</v>
      </c>
      <c r="BW42" s="172">
        <v>4</v>
      </c>
      <c r="BX42" s="172">
        <v>4</v>
      </c>
      <c r="BY42" s="172"/>
      <c r="BZ42" s="174">
        <v>42460</v>
      </c>
      <c r="CA42" s="174">
        <f t="shared" si="22"/>
        <v>42490</v>
      </c>
    </row>
    <row r="43" spans="1:80" s="171" customFormat="1" ht="23.25" customHeight="1">
      <c r="A43" s="199"/>
      <c r="F43" s="199"/>
      <c r="G43" s="198"/>
      <c r="H43" s="198"/>
      <c r="I43" s="198"/>
      <c r="J43" s="199"/>
      <c r="K43" s="199"/>
      <c r="L43" s="199"/>
      <c r="M43" s="220"/>
      <c r="N43" s="221"/>
      <c r="O43" s="221"/>
      <c r="P43" s="220"/>
      <c r="AF43" s="199"/>
      <c r="AG43" s="199"/>
      <c r="AH43" s="199"/>
      <c r="AI43" s="279"/>
      <c r="AJ43" s="199"/>
      <c r="AK43" s="199"/>
      <c r="AL43" s="199"/>
      <c r="AM43" s="199"/>
      <c r="AN43" s="199"/>
      <c r="AO43" s="199"/>
      <c r="AP43" s="199"/>
      <c r="AQ43" s="199"/>
      <c r="AR43" s="199"/>
      <c r="AS43" s="199"/>
      <c r="AT43" s="199"/>
      <c r="AU43" s="199"/>
      <c r="AV43" s="199"/>
      <c r="AW43" s="199"/>
      <c r="AX43" s="199"/>
      <c r="AY43" s="199"/>
      <c r="AZ43" s="199"/>
      <c r="BA43" s="199"/>
      <c r="BB43" s="199"/>
      <c r="BF43" s="199"/>
      <c r="BG43" s="199"/>
      <c r="BI43" s="279"/>
      <c r="BJ43" s="279"/>
      <c r="BL43" s="199"/>
      <c r="BM43" s="172"/>
      <c r="BN43" s="172" t="s">
        <v>141</v>
      </c>
      <c r="BO43" s="172" t="s">
        <v>541</v>
      </c>
      <c r="BP43" s="172"/>
      <c r="BQ43" s="172"/>
      <c r="BR43" s="172">
        <v>1.5</v>
      </c>
      <c r="BS43" s="172" t="s">
        <v>542</v>
      </c>
      <c r="BT43" s="172"/>
      <c r="BU43" s="172" t="s">
        <v>543</v>
      </c>
      <c r="BV43" s="172"/>
      <c r="BW43" s="172">
        <v>5</v>
      </c>
      <c r="BX43" s="172">
        <v>5</v>
      </c>
      <c r="BY43" s="172"/>
      <c r="BZ43" s="174">
        <v>42490</v>
      </c>
      <c r="CA43" s="174">
        <f t="shared" si="22"/>
        <v>42490</v>
      </c>
    </row>
    <row r="44" spans="1:80" s="171" customFormat="1" ht="23.25" customHeight="1">
      <c r="A44" s="199"/>
      <c r="F44" s="199"/>
      <c r="G44" s="198"/>
      <c r="H44" s="198"/>
      <c r="I44" s="198"/>
      <c r="J44" s="199"/>
      <c r="K44" s="199"/>
      <c r="L44" s="199"/>
      <c r="M44" s="220"/>
      <c r="N44" s="221"/>
      <c r="O44" s="221"/>
      <c r="P44" s="220"/>
      <c r="AF44" s="199"/>
      <c r="AG44" s="199"/>
      <c r="AH44" s="199"/>
      <c r="AI44" s="279"/>
      <c r="AJ44" s="199"/>
      <c r="AK44" s="199"/>
      <c r="AL44" s="199"/>
      <c r="AM44" s="199"/>
      <c r="AN44" s="199"/>
      <c r="AO44" s="199"/>
      <c r="AP44" s="199"/>
      <c r="AQ44" s="199"/>
      <c r="AR44" s="199"/>
      <c r="AS44" s="199"/>
      <c r="AT44" s="199"/>
      <c r="AU44" s="199"/>
      <c r="AV44" s="199"/>
      <c r="AW44" s="199"/>
      <c r="AX44" s="199"/>
      <c r="AY44" s="199"/>
      <c r="AZ44" s="199"/>
      <c r="BA44" s="199"/>
      <c r="BB44" s="199"/>
      <c r="BF44" s="199"/>
      <c r="BG44" s="199"/>
      <c r="BI44" s="279"/>
      <c r="BJ44" s="279"/>
      <c r="BL44" s="199"/>
      <c r="BM44" s="172"/>
      <c r="BN44" s="172" t="s">
        <v>145</v>
      </c>
      <c r="BO44" s="172" t="s">
        <v>544</v>
      </c>
      <c r="BP44" s="172"/>
      <c r="BQ44" s="172"/>
      <c r="BR44" s="172"/>
      <c r="BS44" s="172" t="s">
        <v>545</v>
      </c>
      <c r="BT44" s="172"/>
      <c r="BU44" s="172" t="s">
        <v>148</v>
      </c>
      <c r="BV44" s="172"/>
      <c r="BW44" s="172">
        <v>6</v>
      </c>
      <c r="BX44" s="172">
        <v>6</v>
      </c>
      <c r="BY44" s="172"/>
      <c r="BZ44" s="174">
        <v>42521</v>
      </c>
      <c r="CA44" s="174" t="e">
        <f t="shared" si="22"/>
        <v>#N/A</v>
      </c>
    </row>
    <row r="45" spans="1:80" s="171" customFormat="1" ht="23.25" customHeight="1">
      <c r="A45" s="199"/>
      <c r="F45" s="199"/>
      <c r="G45" s="198"/>
      <c r="H45" s="198"/>
      <c r="I45" s="198"/>
      <c r="J45" s="199"/>
      <c r="K45" s="199"/>
      <c r="L45" s="199"/>
      <c r="M45" s="220"/>
      <c r="N45" s="221"/>
      <c r="O45" s="221"/>
      <c r="P45" s="220"/>
      <c r="AF45" s="199"/>
      <c r="AG45" s="199"/>
      <c r="AH45" s="199"/>
      <c r="AI45" s="279"/>
      <c r="AJ45" s="199"/>
      <c r="AK45" s="199"/>
      <c r="AL45" s="199"/>
      <c r="AM45" s="199"/>
      <c r="AN45" s="199"/>
      <c r="AO45" s="199"/>
      <c r="AP45" s="199"/>
      <c r="AQ45" s="199"/>
      <c r="AR45" s="199"/>
      <c r="AS45" s="199"/>
      <c r="AT45" s="199"/>
      <c r="AU45" s="199"/>
      <c r="AV45" s="199"/>
      <c r="AW45" s="199"/>
      <c r="AX45" s="199"/>
      <c r="AY45" s="199"/>
      <c r="AZ45" s="199"/>
      <c r="BA45" s="199"/>
      <c r="BB45" s="199"/>
      <c r="BF45" s="199"/>
      <c r="BG45" s="199"/>
      <c r="BI45" s="279"/>
      <c r="BJ45" s="279"/>
      <c r="BL45" s="199"/>
      <c r="BM45" s="172"/>
      <c r="BN45" s="172" t="s">
        <v>149</v>
      </c>
      <c r="BO45" s="172" t="s">
        <v>546</v>
      </c>
      <c r="BP45" s="172"/>
      <c r="BQ45" s="172"/>
      <c r="BR45" s="172"/>
      <c r="BS45" s="172" t="s">
        <v>547</v>
      </c>
      <c r="BT45" s="172"/>
      <c r="BU45" s="172"/>
      <c r="BV45" s="172"/>
      <c r="BW45" s="172">
        <v>7</v>
      </c>
      <c r="BX45" s="172">
        <v>7</v>
      </c>
      <c r="BY45" s="172"/>
      <c r="BZ45" s="174">
        <v>42551</v>
      </c>
      <c r="CA45" s="174" t="e">
        <f t="shared" si="22"/>
        <v>#N/A</v>
      </c>
    </row>
    <row r="46" spans="1:80" s="171" customFormat="1" ht="23.25" customHeight="1">
      <c r="A46" s="199"/>
      <c r="F46" s="199"/>
      <c r="G46" s="198"/>
      <c r="H46" s="198"/>
      <c r="I46" s="198"/>
      <c r="J46" s="199"/>
      <c r="K46" s="199"/>
      <c r="L46" s="199"/>
      <c r="M46" s="220"/>
      <c r="N46" s="221"/>
      <c r="O46" s="221"/>
      <c r="P46" s="220"/>
      <c r="AF46" s="199"/>
      <c r="AG46" s="199"/>
      <c r="AH46" s="199"/>
      <c r="AI46" s="279"/>
      <c r="AJ46" s="199"/>
      <c r="AK46" s="199"/>
      <c r="AL46" s="199"/>
      <c r="AM46" s="199"/>
      <c r="AN46" s="199"/>
      <c r="AO46" s="199"/>
      <c r="AP46" s="199"/>
      <c r="AQ46" s="199"/>
      <c r="AR46" s="199"/>
      <c r="AS46" s="199"/>
      <c r="AT46" s="199"/>
      <c r="AU46" s="199"/>
      <c r="AV46" s="199"/>
      <c r="AW46" s="199"/>
      <c r="AX46" s="199"/>
      <c r="AY46" s="199"/>
      <c r="AZ46" s="199"/>
      <c r="BA46" s="199"/>
      <c r="BB46" s="199"/>
      <c r="BF46" s="199"/>
      <c r="BG46" s="199"/>
      <c r="BI46" s="279"/>
      <c r="BJ46" s="279"/>
      <c r="BL46" s="199"/>
      <c r="BM46" s="172"/>
      <c r="BN46" s="172" t="s">
        <v>152</v>
      </c>
      <c r="BO46" s="172" t="s">
        <v>548</v>
      </c>
      <c r="BP46" s="172"/>
      <c r="BQ46" s="172"/>
      <c r="BR46" s="172"/>
      <c r="BS46" s="172" t="s">
        <v>549</v>
      </c>
      <c r="BT46" s="172"/>
      <c r="BU46" s="172"/>
      <c r="BV46" s="172"/>
      <c r="BW46" s="172">
        <v>8</v>
      </c>
      <c r="BX46" s="172">
        <v>8</v>
      </c>
      <c r="BY46" s="172"/>
      <c r="BZ46" s="174">
        <v>42582</v>
      </c>
      <c r="CA46" s="174" t="e">
        <f t="shared" si="22"/>
        <v>#N/A</v>
      </c>
    </row>
    <row r="47" spans="1:80" s="171" customFormat="1" ht="23.25" customHeight="1">
      <c r="A47" s="199"/>
      <c r="F47" s="199"/>
      <c r="G47" s="198"/>
      <c r="H47" s="198"/>
      <c r="I47" s="198"/>
      <c r="J47" s="199"/>
      <c r="K47" s="199"/>
      <c r="L47" s="199"/>
      <c r="M47" s="220"/>
      <c r="N47" s="221"/>
      <c r="O47" s="221"/>
      <c r="P47" s="220"/>
      <c r="AF47" s="199"/>
      <c r="AG47" s="199"/>
      <c r="AH47" s="199"/>
      <c r="AI47" s="279"/>
      <c r="AJ47" s="199"/>
      <c r="AK47" s="199"/>
      <c r="AL47" s="199"/>
      <c r="AM47" s="199"/>
      <c r="AN47" s="199"/>
      <c r="AO47" s="199"/>
      <c r="AP47" s="199"/>
      <c r="AQ47" s="199"/>
      <c r="AR47" s="199"/>
      <c r="AS47" s="199"/>
      <c r="AT47" s="199"/>
      <c r="AU47" s="199"/>
      <c r="AV47" s="199"/>
      <c r="AW47" s="199"/>
      <c r="AX47" s="199"/>
      <c r="AY47" s="199"/>
      <c r="AZ47" s="199"/>
      <c r="BA47" s="199"/>
      <c r="BB47" s="199"/>
      <c r="BF47" s="199"/>
      <c r="BG47" s="199"/>
      <c r="BI47" s="279"/>
      <c r="BJ47" s="279"/>
      <c r="BL47" s="199"/>
      <c r="BM47" s="172"/>
      <c r="BN47" s="172" t="s">
        <v>155</v>
      </c>
      <c r="BO47" s="172" t="s">
        <v>550</v>
      </c>
      <c r="BP47" s="172"/>
      <c r="BQ47" s="172"/>
      <c r="BR47" s="172"/>
      <c r="BS47" s="172" t="s">
        <v>551</v>
      </c>
      <c r="BT47" s="172"/>
      <c r="BU47" s="172"/>
      <c r="BV47" s="172"/>
      <c r="BW47" s="172">
        <v>9</v>
      </c>
      <c r="BX47" s="172">
        <v>9</v>
      </c>
      <c r="BY47" s="172"/>
      <c r="BZ47" s="174">
        <v>42613</v>
      </c>
      <c r="CA47" s="174" t="e">
        <f t="shared" si="22"/>
        <v>#N/A</v>
      </c>
    </row>
    <row r="48" spans="1:80" s="171" customFormat="1" ht="23.25" customHeight="1">
      <c r="A48" s="199"/>
      <c r="F48" s="199"/>
      <c r="G48" s="198"/>
      <c r="H48" s="198"/>
      <c r="I48" s="198"/>
      <c r="J48" s="199"/>
      <c r="K48" s="199"/>
      <c r="L48" s="199"/>
      <c r="M48" s="220"/>
      <c r="N48" s="221"/>
      <c r="O48" s="221"/>
      <c r="P48" s="220"/>
      <c r="AF48" s="199"/>
      <c r="AG48" s="199"/>
      <c r="AH48" s="199"/>
      <c r="AI48" s="279"/>
      <c r="AJ48" s="199"/>
      <c r="AK48" s="199"/>
      <c r="AL48" s="199"/>
      <c r="AM48" s="199"/>
      <c r="AN48" s="199"/>
      <c r="AO48" s="199"/>
      <c r="AP48" s="199"/>
      <c r="AQ48" s="199"/>
      <c r="AR48" s="199"/>
      <c r="AS48" s="199"/>
      <c r="AT48" s="199"/>
      <c r="AU48" s="199"/>
      <c r="AV48" s="199"/>
      <c r="AW48" s="199"/>
      <c r="AX48" s="199"/>
      <c r="AY48" s="199"/>
      <c r="AZ48" s="199"/>
      <c r="BA48" s="199"/>
      <c r="BB48" s="199"/>
      <c r="BF48" s="199"/>
      <c r="BG48" s="199"/>
      <c r="BI48" s="279"/>
      <c r="BJ48" s="279"/>
      <c r="BL48" s="199"/>
      <c r="BM48" s="172"/>
      <c r="BN48" s="172" t="s">
        <v>158</v>
      </c>
      <c r="BO48" s="172" t="s">
        <v>552</v>
      </c>
      <c r="BP48" s="172"/>
      <c r="BQ48" s="172"/>
      <c r="BR48" s="172"/>
      <c r="BS48" s="172" t="s">
        <v>553</v>
      </c>
      <c r="BT48" s="172"/>
      <c r="BU48" s="172"/>
      <c r="BV48" s="172"/>
      <c r="BW48" s="172">
        <v>10</v>
      </c>
      <c r="BX48" s="172">
        <v>10</v>
      </c>
      <c r="BY48" s="172"/>
      <c r="BZ48" s="174">
        <v>42643</v>
      </c>
      <c r="CA48" s="174" t="e">
        <f t="shared" si="22"/>
        <v>#N/A</v>
      </c>
    </row>
    <row r="49" spans="1:79" s="171" customFormat="1" ht="23.25" customHeight="1">
      <c r="A49" s="199"/>
      <c r="F49" s="199"/>
      <c r="G49" s="198"/>
      <c r="H49" s="198"/>
      <c r="I49" s="198"/>
      <c r="J49" s="199"/>
      <c r="K49" s="199"/>
      <c r="L49" s="199"/>
      <c r="M49" s="220"/>
      <c r="N49" s="221"/>
      <c r="O49" s="221"/>
      <c r="P49" s="220"/>
      <c r="AF49" s="199"/>
      <c r="AG49" s="199"/>
      <c r="AH49" s="199"/>
      <c r="AI49" s="279"/>
      <c r="AJ49" s="199"/>
      <c r="AK49" s="199"/>
      <c r="AL49" s="199"/>
      <c r="AM49" s="199"/>
      <c r="AN49" s="199"/>
      <c r="AO49" s="199"/>
      <c r="AP49" s="199"/>
      <c r="AQ49" s="199"/>
      <c r="AR49" s="199"/>
      <c r="AS49" s="199"/>
      <c r="AT49" s="199"/>
      <c r="AU49" s="199"/>
      <c r="AV49" s="199"/>
      <c r="AW49" s="199"/>
      <c r="AX49" s="199"/>
      <c r="AY49" s="199"/>
      <c r="AZ49" s="199"/>
      <c r="BA49" s="199"/>
      <c r="BB49" s="199"/>
      <c r="BF49" s="199"/>
      <c r="BG49" s="199"/>
      <c r="BI49" s="279"/>
      <c r="BJ49" s="279"/>
      <c r="BL49" s="199"/>
      <c r="BM49" s="172"/>
      <c r="BN49" s="172" t="s">
        <v>161</v>
      </c>
      <c r="BO49" s="172" t="s">
        <v>554</v>
      </c>
      <c r="BP49" s="172"/>
      <c r="BQ49" s="172"/>
      <c r="BR49" s="172"/>
      <c r="BS49" s="172" t="s">
        <v>555</v>
      </c>
      <c r="BT49" s="172"/>
      <c r="BU49" s="172"/>
      <c r="BV49" s="172"/>
      <c r="BW49" s="172">
        <v>11</v>
      </c>
      <c r="BX49" s="172">
        <v>11</v>
      </c>
      <c r="BY49" s="172"/>
      <c r="BZ49" s="174">
        <v>42674</v>
      </c>
      <c r="CA49" s="174" t="e">
        <f t="shared" si="22"/>
        <v>#N/A</v>
      </c>
    </row>
    <row r="50" spans="1:79" s="171" customFormat="1" ht="23.25" customHeight="1">
      <c r="A50" s="199"/>
      <c r="F50" s="199"/>
      <c r="G50" s="198"/>
      <c r="H50" s="198"/>
      <c r="I50" s="198"/>
      <c r="J50" s="199"/>
      <c r="K50" s="199"/>
      <c r="L50" s="199"/>
      <c r="M50" s="220"/>
      <c r="N50" s="221"/>
      <c r="O50" s="221"/>
      <c r="P50" s="220"/>
      <c r="AF50" s="199"/>
      <c r="AG50" s="199"/>
      <c r="AH50" s="199"/>
      <c r="AI50" s="279"/>
      <c r="AJ50" s="199"/>
      <c r="AK50" s="199"/>
      <c r="AL50" s="199"/>
      <c r="AM50" s="199"/>
      <c r="AN50" s="199"/>
      <c r="AO50" s="199"/>
      <c r="AP50" s="199"/>
      <c r="AQ50" s="199"/>
      <c r="AR50" s="199"/>
      <c r="AS50" s="199"/>
      <c r="AT50" s="199"/>
      <c r="AU50" s="199"/>
      <c r="AV50" s="199"/>
      <c r="AW50" s="199"/>
      <c r="AX50" s="199"/>
      <c r="AY50" s="199"/>
      <c r="AZ50" s="199"/>
      <c r="BA50" s="199"/>
      <c r="BB50" s="199"/>
      <c r="BF50" s="199"/>
      <c r="BG50" s="199"/>
      <c r="BI50" s="279"/>
      <c r="BJ50" s="279"/>
      <c r="BL50" s="199"/>
      <c r="BM50" s="172"/>
      <c r="BN50" s="172" t="s">
        <v>164</v>
      </c>
      <c r="BO50" s="172" t="s">
        <v>556</v>
      </c>
      <c r="BP50" s="172"/>
      <c r="BQ50" s="172"/>
      <c r="BR50" s="172"/>
      <c r="BS50" s="172" t="s">
        <v>557</v>
      </c>
      <c r="BT50" s="172"/>
      <c r="BU50" s="172"/>
      <c r="BV50" s="172"/>
      <c r="BW50" s="172">
        <v>12</v>
      </c>
      <c r="BX50" s="172">
        <v>12</v>
      </c>
      <c r="BY50" s="172"/>
      <c r="BZ50" s="174">
        <v>42704</v>
      </c>
      <c r="CA50" s="174" t="e">
        <f t="shared" si="22"/>
        <v>#N/A</v>
      </c>
    </row>
    <row r="51" spans="1:79" s="171" customFormat="1" ht="23.25" customHeight="1">
      <c r="A51" s="199"/>
      <c r="F51" s="199"/>
      <c r="G51" s="198"/>
      <c r="H51" s="198"/>
      <c r="I51" s="198"/>
      <c r="J51" s="199"/>
      <c r="K51" s="199"/>
      <c r="L51" s="199"/>
      <c r="M51" s="220"/>
      <c r="N51" s="221"/>
      <c r="O51" s="221"/>
      <c r="P51" s="220"/>
      <c r="AF51" s="199"/>
      <c r="AG51" s="199"/>
      <c r="AH51" s="199"/>
      <c r="AI51" s="279"/>
      <c r="AJ51" s="199"/>
      <c r="AK51" s="199"/>
      <c r="AL51" s="199"/>
      <c r="AM51" s="199"/>
      <c r="AN51" s="199"/>
      <c r="AO51" s="199"/>
      <c r="AP51" s="199"/>
      <c r="AQ51" s="199"/>
      <c r="AR51" s="199"/>
      <c r="AS51" s="199"/>
      <c r="AT51" s="199"/>
      <c r="AU51" s="199"/>
      <c r="AV51" s="199"/>
      <c r="AW51" s="199"/>
      <c r="AX51" s="199"/>
      <c r="AY51" s="199"/>
      <c r="AZ51" s="199"/>
      <c r="BA51" s="199"/>
      <c r="BB51" s="199"/>
      <c r="BF51" s="199"/>
      <c r="BG51" s="199"/>
      <c r="BI51" s="279"/>
      <c r="BJ51" s="279"/>
      <c r="BL51" s="199"/>
      <c r="BM51" s="172"/>
      <c r="BN51" s="172" t="s">
        <v>167</v>
      </c>
      <c r="BO51" s="172" t="s">
        <v>558</v>
      </c>
      <c r="BP51" s="172"/>
      <c r="BQ51" s="172"/>
      <c r="BR51" s="172"/>
      <c r="BS51" s="172" t="s">
        <v>559</v>
      </c>
      <c r="BT51" s="172"/>
      <c r="BU51" s="172"/>
      <c r="BV51" s="172"/>
      <c r="BW51" s="172">
        <v>13</v>
      </c>
      <c r="BX51" s="172">
        <v>13</v>
      </c>
      <c r="BY51" s="172"/>
      <c r="BZ51" s="174">
        <v>42735</v>
      </c>
      <c r="CA51" s="174" t="e">
        <f t="shared" si="22"/>
        <v>#N/A</v>
      </c>
    </row>
    <row r="52" spans="1:79" s="171" customFormat="1" ht="23.25" customHeight="1">
      <c r="A52" s="199"/>
      <c r="F52" s="199"/>
      <c r="G52" s="198"/>
      <c r="H52" s="198"/>
      <c r="I52" s="198"/>
      <c r="J52" s="199"/>
      <c r="K52" s="199"/>
      <c r="L52" s="199"/>
      <c r="M52" s="220"/>
      <c r="N52" s="221"/>
      <c r="O52" s="221"/>
      <c r="P52" s="220"/>
      <c r="AF52" s="199"/>
      <c r="AG52" s="199"/>
      <c r="AH52" s="199"/>
      <c r="AI52" s="279"/>
      <c r="AJ52" s="199"/>
      <c r="AK52" s="199"/>
      <c r="AL52" s="199"/>
      <c r="AM52" s="199"/>
      <c r="AN52" s="199"/>
      <c r="AO52" s="199"/>
      <c r="AP52" s="199"/>
      <c r="AQ52" s="199"/>
      <c r="AR52" s="199"/>
      <c r="AS52" s="199"/>
      <c r="AT52" s="199"/>
      <c r="AU52" s="199"/>
      <c r="AV52" s="199"/>
      <c r="AW52" s="199"/>
      <c r="AX52" s="199"/>
      <c r="AY52" s="199"/>
      <c r="AZ52" s="199"/>
      <c r="BA52" s="199"/>
      <c r="BB52" s="199"/>
      <c r="BF52" s="199"/>
      <c r="BG52" s="199"/>
      <c r="BI52" s="279"/>
      <c r="BJ52" s="279"/>
      <c r="BL52" s="199"/>
      <c r="BM52" s="172"/>
      <c r="BN52" s="172"/>
      <c r="BO52" s="172" t="s">
        <v>560</v>
      </c>
      <c r="BP52" s="172"/>
      <c r="BQ52" s="172"/>
      <c r="BR52" s="172"/>
      <c r="BS52" s="172" t="s">
        <v>561</v>
      </c>
      <c r="BT52" s="172"/>
      <c r="BU52" s="172"/>
      <c r="BV52" s="172"/>
      <c r="BW52" s="172">
        <v>14</v>
      </c>
      <c r="BX52" s="172">
        <v>14</v>
      </c>
      <c r="BY52" s="172"/>
      <c r="BZ52" s="174"/>
      <c r="CA52" s="174" t="e">
        <f t="shared" si="22"/>
        <v>#N/A</v>
      </c>
    </row>
    <row r="53" spans="1:79" s="171" customFormat="1" ht="23.25" customHeight="1">
      <c r="A53" s="199"/>
      <c r="F53" s="199"/>
      <c r="G53" s="198"/>
      <c r="H53" s="198"/>
      <c r="I53" s="198"/>
      <c r="J53" s="199"/>
      <c r="K53" s="199"/>
      <c r="L53" s="199"/>
      <c r="M53" s="220"/>
      <c r="N53" s="221"/>
      <c r="O53" s="221"/>
      <c r="P53" s="220"/>
      <c r="AF53" s="199"/>
      <c r="AG53" s="199"/>
      <c r="AH53" s="199"/>
      <c r="AI53" s="279"/>
      <c r="AJ53" s="199"/>
      <c r="AK53" s="199"/>
      <c r="AL53" s="199"/>
      <c r="AM53" s="199"/>
      <c r="AN53" s="199"/>
      <c r="AO53" s="199"/>
      <c r="AP53" s="199"/>
      <c r="AQ53" s="199"/>
      <c r="AR53" s="199"/>
      <c r="AS53" s="199"/>
      <c r="AT53" s="199"/>
      <c r="AU53" s="199"/>
      <c r="AV53" s="199"/>
      <c r="AW53" s="199"/>
      <c r="AX53" s="199"/>
      <c r="AY53" s="199"/>
      <c r="AZ53" s="199"/>
      <c r="BA53" s="199"/>
      <c r="BB53" s="199"/>
      <c r="BF53" s="199"/>
      <c r="BG53" s="199"/>
      <c r="BI53" s="279"/>
      <c r="BJ53" s="279"/>
      <c r="BL53" s="199"/>
      <c r="BM53" s="172"/>
      <c r="BN53" s="172"/>
      <c r="BO53" s="172"/>
      <c r="BP53" s="172"/>
      <c r="BQ53" s="172"/>
      <c r="BR53" s="172"/>
      <c r="BS53" s="172" t="s">
        <v>562</v>
      </c>
      <c r="BT53" s="172"/>
      <c r="BU53" s="172"/>
      <c r="BV53" s="172"/>
      <c r="BW53" s="172">
        <v>15</v>
      </c>
      <c r="BX53" s="172">
        <v>15</v>
      </c>
      <c r="BY53" s="172"/>
      <c r="BZ53" s="172"/>
      <c r="CA53" s="174" t="e">
        <f t="shared" si="22"/>
        <v>#N/A</v>
      </c>
    </row>
    <row r="54" spans="1:79" s="171" customFormat="1" ht="23.25" customHeight="1">
      <c r="A54" s="199"/>
      <c r="F54" s="199"/>
      <c r="G54" s="198"/>
      <c r="H54" s="198"/>
      <c r="I54" s="198"/>
      <c r="J54" s="199"/>
      <c r="K54" s="199"/>
      <c r="L54" s="199"/>
      <c r="M54" s="220"/>
      <c r="N54" s="221"/>
      <c r="O54" s="221"/>
      <c r="P54" s="220"/>
      <c r="AF54" s="199"/>
      <c r="AG54" s="199"/>
      <c r="AH54" s="199"/>
      <c r="AI54" s="279"/>
      <c r="AJ54" s="199"/>
      <c r="AK54" s="199"/>
      <c r="AL54" s="199"/>
      <c r="AM54" s="199"/>
      <c r="AN54" s="199"/>
      <c r="AO54" s="199"/>
      <c r="AP54" s="199"/>
      <c r="AQ54" s="199"/>
      <c r="AR54" s="199"/>
      <c r="AS54" s="199"/>
      <c r="AT54" s="199"/>
      <c r="AU54" s="199"/>
      <c r="AV54" s="199"/>
      <c r="AW54" s="199"/>
      <c r="AX54" s="199"/>
      <c r="AY54" s="199"/>
      <c r="AZ54" s="199"/>
      <c r="BA54" s="199"/>
      <c r="BB54" s="199"/>
      <c r="BF54" s="199"/>
      <c r="BG54" s="199"/>
      <c r="BI54" s="279"/>
      <c r="BJ54" s="279"/>
      <c r="BL54" s="199"/>
      <c r="BM54" s="172"/>
      <c r="BN54" s="172"/>
      <c r="BO54" s="312"/>
      <c r="BP54" s="172"/>
      <c r="BQ54" s="172"/>
      <c r="BR54" s="172"/>
      <c r="BS54" s="172" t="s">
        <v>563</v>
      </c>
      <c r="BT54" s="172"/>
      <c r="BU54" s="172"/>
      <c r="BV54" s="172"/>
      <c r="BW54" s="172">
        <v>16</v>
      </c>
      <c r="BX54" s="172">
        <v>16</v>
      </c>
      <c r="BY54" s="172"/>
      <c r="BZ54" s="172"/>
      <c r="CA54" s="174" t="e">
        <f>VLOOKUP(#REF!,BN:BZ,13,0)</f>
        <v>#REF!</v>
      </c>
    </row>
    <row r="55" spans="1:79" s="171" customFormat="1" ht="23.25" customHeight="1">
      <c r="A55" s="199"/>
      <c r="F55" s="199"/>
      <c r="G55" s="198"/>
      <c r="H55" s="198"/>
      <c r="I55" s="198"/>
      <c r="J55" s="199"/>
      <c r="K55" s="199"/>
      <c r="L55" s="199"/>
      <c r="M55" s="220"/>
      <c r="N55" s="221"/>
      <c r="O55" s="221"/>
      <c r="P55" s="220"/>
      <c r="AF55" s="199"/>
      <c r="AG55" s="199"/>
      <c r="AH55" s="199"/>
      <c r="AI55" s="279"/>
      <c r="AJ55" s="199"/>
      <c r="AK55" s="199"/>
      <c r="AL55" s="199"/>
      <c r="AM55" s="199"/>
      <c r="AN55" s="199"/>
      <c r="AO55" s="199"/>
      <c r="AP55" s="199"/>
      <c r="AQ55" s="199"/>
      <c r="AR55" s="199"/>
      <c r="AS55" s="199"/>
      <c r="AT55" s="199"/>
      <c r="AU55" s="199"/>
      <c r="AV55" s="199"/>
      <c r="AW55" s="199"/>
      <c r="AX55" s="199"/>
      <c r="AY55" s="199"/>
      <c r="AZ55" s="199"/>
      <c r="BA55" s="199"/>
      <c r="BB55" s="199"/>
      <c r="BF55" s="199"/>
      <c r="BG55" s="199"/>
      <c r="BI55" s="279"/>
      <c r="BJ55" s="279"/>
      <c r="BL55" s="199"/>
      <c r="BM55" s="172"/>
      <c r="BN55" s="172"/>
      <c r="BO55" s="312"/>
      <c r="BP55" s="172"/>
      <c r="BQ55" s="172"/>
      <c r="BR55" s="172"/>
      <c r="BS55" s="172" t="s">
        <v>564</v>
      </c>
      <c r="BT55" s="172"/>
      <c r="BU55" s="172"/>
      <c r="BV55" s="172"/>
      <c r="BW55" s="172">
        <v>17</v>
      </c>
      <c r="BX55" s="172">
        <v>17</v>
      </c>
      <c r="BY55" s="172"/>
      <c r="BZ55" s="172"/>
      <c r="CA55" s="174" t="e">
        <f>VLOOKUP(#REF!,BN:BZ,13,0)</f>
        <v>#REF!</v>
      </c>
    </row>
    <row r="56" spans="1:79" s="171" customFormat="1" ht="23.25" customHeight="1">
      <c r="A56" s="199"/>
      <c r="F56" s="199"/>
      <c r="G56" s="198"/>
      <c r="H56" s="198"/>
      <c r="I56" s="198"/>
      <c r="J56" s="199"/>
      <c r="K56" s="199"/>
      <c r="L56" s="199"/>
      <c r="M56" s="220"/>
      <c r="N56" s="221"/>
      <c r="O56" s="221"/>
      <c r="P56" s="220"/>
      <c r="AF56" s="199"/>
      <c r="AG56" s="199"/>
      <c r="AH56" s="199"/>
      <c r="AI56" s="279"/>
      <c r="AJ56" s="199"/>
      <c r="AK56" s="199"/>
      <c r="AL56" s="199"/>
      <c r="AM56" s="199"/>
      <c r="AN56" s="199"/>
      <c r="AO56" s="199"/>
      <c r="AP56" s="199"/>
      <c r="AQ56" s="199"/>
      <c r="AR56" s="199"/>
      <c r="AS56" s="199"/>
      <c r="AT56" s="199"/>
      <c r="AU56" s="199"/>
      <c r="AV56" s="199"/>
      <c r="AW56" s="199"/>
      <c r="AX56" s="199"/>
      <c r="AY56" s="199"/>
      <c r="AZ56" s="199"/>
      <c r="BA56" s="199"/>
      <c r="BB56" s="199"/>
      <c r="BF56" s="199"/>
      <c r="BG56" s="199"/>
      <c r="BI56" s="279"/>
      <c r="BJ56" s="279"/>
      <c r="BL56" s="199"/>
      <c r="BM56" s="172"/>
      <c r="BN56" s="172"/>
      <c r="BO56" s="312"/>
      <c r="BP56" s="172"/>
      <c r="BQ56" s="172"/>
      <c r="BR56" s="172"/>
      <c r="BS56" s="172" t="s">
        <v>565</v>
      </c>
      <c r="BT56" s="172"/>
      <c r="BU56" s="172"/>
      <c r="BV56" s="172"/>
      <c r="BW56" s="172">
        <v>18</v>
      </c>
      <c r="BX56" s="172">
        <v>18</v>
      </c>
      <c r="BY56" s="172"/>
      <c r="BZ56" s="172"/>
      <c r="CA56" s="174" t="e">
        <f>VLOOKUP(#REF!,BN:BZ,13,0)</f>
        <v>#REF!</v>
      </c>
    </row>
    <row r="57" spans="1:79" s="171" customFormat="1" ht="23.25" customHeight="1">
      <c r="A57" s="199"/>
      <c r="F57" s="199"/>
      <c r="G57" s="198"/>
      <c r="H57" s="198"/>
      <c r="I57" s="198"/>
      <c r="J57" s="199"/>
      <c r="K57" s="199"/>
      <c r="L57" s="199"/>
      <c r="M57" s="220"/>
      <c r="N57" s="221"/>
      <c r="O57" s="221"/>
      <c r="P57" s="220"/>
      <c r="AF57" s="199"/>
      <c r="AG57" s="199"/>
      <c r="AH57" s="199"/>
      <c r="AI57" s="279"/>
      <c r="AJ57" s="199"/>
      <c r="AK57" s="199"/>
      <c r="AL57" s="199"/>
      <c r="AM57" s="199"/>
      <c r="AN57" s="199"/>
      <c r="AO57" s="199"/>
      <c r="AP57" s="199"/>
      <c r="AQ57" s="199"/>
      <c r="AR57" s="199"/>
      <c r="AS57" s="199"/>
      <c r="AT57" s="199"/>
      <c r="AU57" s="199"/>
      <c r="AV57" s="199"/>
      <c r="AW57" s="199"/>
      <c r="AX57" s="199"/>
      <c r="AY57" s="199"/>
      <c r="AZ57" s="199"/>
      <c r="BA57" s="199"/>
      <c r="BB57" s="199"/>
      <c r="BF57" s="199"/>
      <c r="BG57" s="199"/>
      <c r="BI57" s="279"/>
      <c r="BJ57" s="279"/>
      <c r="BL57" s="199"/>
      <c r="BM57" s="172"/>
      <c r="BN57" s="172"/>
      <c r="BO57" s="312"/>
      <c r="BP57" s="172"/>
      <c r="BQ57" s="172"/>
      <c r="BR57" s="172"/>
      <c r="BS57" s="172" t="s">
        <v>566</v>
      </c>
      <c r="BT57" s="172"/>
      <c r="BU57" s="172"/>
      <c r="BV57" s="172"/>
      <c r="BW57" s="172">
        <v>19</v>
      </c>
      <c r="BX57" s="172">
        <v>19</v>
      </c>
      <c r="BY57" s="172"/>
      <c r="BZ57" s="172"/>
      <c r="CA57" s="174" t="e">
        <f>VLOOKUP(#REF!,BN:BZ,13,0)</f>
        <v>#REF!</v>
      </c>
    </row>
    <row r="58" spans="1:79" s="171" customFormat="1" ht="23.25" customHeight="1">
      <c r="A58" s="199"/>
      <c r="F58" s="199"/>
      <c r="G58" s="198"/>
      <c r="H58" s="198"/>
      <c r="I58" s="198"/>
      <c r="J58" s="199"/>
      <c r="K58" s="199"/>
      <c r="L58" s="199"/>
      <c r="M58" s="220"/>
      <c r="N58" s="221"/>
      <c r="O58" s="221"/>
      <c r="P58" s="220"/>
      <c r="AF58" s="199"/>
      <c r="AG58" s="199"/>
      <c r="AH58" s="199"/>
      <c r="AI58" s="279"/>
      <c r="AJ58" s="199"/>
      <c r="AK58" s="199"/>
      <c r="AL58" s="199"/>
      <c r="AM58" s="199"/>
      <c r="AN58" s="199"/>
      <c r="AO58" s="199"/>
      <c r="AP58" s="199"/>
      <c r="AQ58" s="199"/>
      <c r="AR58" s="199"/>
      <c r="AS58" s="199"/>
      <c r="AT58" s="199"/>
      <c r="AU58" s="199"/>
      <c r="AV58" s="199"/>
      <c r="AW58" s="199"/>
      <c r="AX58" s="199"/>
      <c r="AY58" s="199"/>
      <c r="AZ58" s="199"/>
      <c r="BA58" s="199"/>
      <c r="BB58" s="199"/>
      <c r="BF58" s="199"/>
      <c r="BG58" s="199"/>
      <c r="BI58" s="279"/>
      <c r="BJ58" s="279"/>
      <c r="BL58" s="199"/>
      <c r="BM58" s="172"/>
      <c r="BN58" s="172"/>
      <c r="BO58" s="312"/>
      <c r="BP58" s="172"/>
      <c r="BQ58" s="172"/>
      <c r="BR58" s="172"/>
      <c r="BS58" s="172"/>
      <c r="BT58" s="172"/>
      <c r="BU58" s="172"/>
      <c r="BV58" s="172"/>
      <c r="BW58" s="172">
        <v>20</v>
      </c>
      <c r="BX58" s="172">
        <v>20</v>
      </c>
      <c r="BY58" s="172"/>
      <c r="BZ58" s="172"/>
      <c r="CA58" s="174" t="e">
        <f>VLOOKUP(#REF!,BN:BZ,13,0)</f>
        <v>#REF!</v>
      </c>
    </row>
    <row r="59" spans="1:79" s="171" customFormat="1" ht="23.25" customHeight="1">
      <c r="A59" s="199"/>
      <c r="F59" s="199"/>
      <c r="G59" s="198"/>
      <c r="H59" s="198"/>
      <c r="I59" s="198"/>
      <c r="J59" s="199"/>
      <c r="K59" s="199"/>
      <c r="L59" s="199"/>
      <c r="M59" s="220"/>
      <c r="N59" s="221"/>
      <c r="O59" s="221"/>
      <c r="P59" s="220"/>
      <c r="AF59" s="199"/>
      <c r="AG59" s="199"/>
      <c r="AH59" s="199"/>
      <c r="AI59" s="279"/>
      <c r="AJ59" s="199"/>
      <c r="AK59" s="199"/>
      <c r="AL59" s="199"/>
      <c r="AM59" s="199"/>
      <c r="AN59" s="199"/>
      <c r="AO59" s="199"/>
      <c r="AP59" s="199"/>
      <c r="AQ59" s="199"/>
      <c r="AR59" s="199"/>
      <c r="AS59" s="199"/>
      <c r="AT59" s="199"/>
      <c r="AU59" s="199"/>
      <c r="AV59" s="199"/>
      <c r="AW59" s="199"/>
      <c r="AX59" s="199"/>
      <c r="AY59" s="199"/>
      <c r="AZ59" s="199"/>
      <c r="BA59" s="199"/>
      <c r="BB59" s="199"/>
      <c r="BF59" s="199"/>
      <c r="BG59" s="199"/>
      <c r="BI59" s="279"/>
      <c r="BJ59" s="279"/>
      <c r="BL59" s="199"/>
      <c r="BM59" s="172"/>
      <c r="BN59" s="172"/>
      <c r="BO59" s="172"/>
      <c r="BP59" s="172"/>
      <c r="BQ59" s="172"/>
      <c r="BR59" s="172"/>
      <c r="BS59" s="172"/>
      <c r="BT59" s="172"/>
      <c r="BU59" s="172"/>
      <c r="BV59" s="172"/>
      <c r="BW59" s="172">
        <v>21</v>
      </c>
      <c r="BX59" s="172">
        <v>21</v>
      </c>
      <c r="BY59" s="172"/>
      <c r="BZ59" s="172"/>
      <c r="CA59" s="174" t="e">
        <f>VLOOKUP(#REF!,BN:BZ,13,0)</f>
        <v>#REF!</v>
      </c>
    </row>
    <row r="60" spans="1:79" s="171" customFormat="1" ht="23.25" customHeight="1">
      <c r="A60" s="199"/>
      <c r="F60" s="199"/>
      <c r="G60" s="198"/>
      <c r="H60" s="198"/>
      <c r="I60" s="198"/>
      <c r="J60" s="199"/>
      <c r="K60" s="199"/>
      <c r="L60" s="199"/>
      <c r="M60" s="220"/>
      <c r="N60" s="221"/>
      <c r="O60" s="221"/>
      <c r="P60" s="220"/>
      <c r="AF60" s="199"/>
      <c r="AG60" s="199"/>
      <c r="AH60" s="199"/>
      <c r="AI60" s="279"/>
      <c r="AJ60" s="199"/>
      <c r="AK60" s="199"/>
      <c r="AL60" s="199"/>
      <c r="AM60" s="199"/>
      <c r="AN60" s="199"/>
      <c r="AO60" s="199"/>
      <c r="AP60" s="199"/>
      <c r="AQ60" s="199"/>
      <c r="AR60" s="199"/>
      <c r="AS60" s="199"/>
      <c r="AT60" s="199"/>
      <c r="AU60" s="199"/>
      <c r="AV60" s="199"/>
      <c r="AW60" s="199"/>
      <c r="AX60" s="199"/>
      <c r="AY60" s="199"/>
      <c r="AZ60" s="199"/>
      <c r="BA60" s="199"/>
      <c r="BB60" s="199"/>
      <c r="BF60" s="199"/>
      <c r="BG60" s="199"/>
      <c r="BI60" s="279"/>
      <c r="BJ60" s="279"/>
      <c r="BL60" s="199"/>
      <c r="BM60" s="172"/>
      <c r="BN60" s="172"/>
      <c r="BO60" s="172"/>
      <c r="BP60" s="172"/>
      <c r="BQ60" s="172"/>
      <c r="BR60" s="172"/>
      <c r="BS60" s="172"/>
      <c r="BT60" s="172"/>
      <c r="BU60" s="172"/>
      <c r="BV60" s="172"/>
      <c r="BW60" s="172">
        <v>22</v>
      </c>
      <c r="BX60" s="172">
        <v>22</v>
      </c>
      <c r="BY60" s="172"/>
      <c r="BZ60" s="172"/>
      <c r="CA60" s="172"/>
    </row>
    <row r="61" spans="1:79" s="171" customFormat="1" ht="23.25" customHeight="1">
      <c r="A61" s="199"/>
      <c r="F61" s="199"/>
      <c r="G61" s="198"/>
      <c r="H61" s="198"/>
      <c r="I61" s="198"/>
      <c r="J61" s="199"/>
      <c r="K61" s="199"/>
      <c r="L61" s="199"/>
      <c r="M61" s="220"/>
      <c r="N61" s="221"/>
      <c r="O61" s="221"/>
      <c r="P61" s="220"/>
      <c r="AF61" s="199"/>
      <c r="AG61" s="199"/>
      <c r="AH61" s="199"/>
      <c r="AI61" s="279"/>
      <c r="AJ61" s="199"/>
      <c r="AK61" s="199"/>
      <c r="AL61" s="199"/>
      <c r="AM61" s="199"/>
      <c r="AN61" s="199"/>
      <c r="AO61" s="199"/>
      <c r="AP61" s="199"/>
      <c r="AQ61" s="199"/>
      <c r="AR61" s="199"/>
      <c r="AS61" s="199"/>
      <c r="AT61" s="199"/>
      <c r="AU61" s="199"/>
      <c r="AV61" s="199"/>
      <c r="AW61" s="199"/>
      <c r="AX61" s="199"/>
      <c r="AY61" s="199"/>
      <c r="AZ61" s="199"/>
      <c r="BA61" s="199"/>
      <c r="BB61" s="199"/>
      <c r="BF61" s="199"/>
      <c r="BG61" s="199"/>
      <c r="BI61" s="279"/>
      <c r="BJ61" s="279"/>
      <c r="BL61" s="199"/>
      <c r="BM61" s="170"/>
      <c r="BN61" s="170"/>
      <c r="BO61" s="170"/>
      <c r="BP61" s="170"/>
      <c r="BQ61" s="170"/>
      <c r="BR61" s="170"/>
      <c r="BS61" s="170"/>
      <c r="BT61" s="170"/>
      <c r="BU61" s="170"/>
      <c r="BV61" s="170"/>
      <c r="BW61" s="172">
        <v>23</v>
      </c>
      <c r="BX61" s="172">
        <v>23</v>
      </c>
      <c r="BY61" s="170"/>
      <c r="BZ61" s="170"/>
      <c r="CA61" s="170"/>
    </row>
    <row r="62" spans="1:79" s="171" customFormat="1" ht="23.25" customHeight="1">
      <c r="A62" s="199"/>
      <c r="F62" s="199"/>
      <c r="G62" s="198"/>
      <c r="H62" s="198"/>
      <c r="I62" s="198"/>
      <c r="J62" s="199"/>
      <c r="K62" s="199"/>
      <c r="L62" s="199"/>
      <c r="M62" s="220"/>
      <c r="N62" s="221"/>
      <c r="O62" s="221"/>
      <c r="P62" s="220"/>
      <c r="AF62" s="199"/>
      <c r="AG62" s="199"/>
      <c r="AH62" s="199"/>
      <c r="AI62" s="279"/>
      <c r="AJ62" s="199"/>
      <c r="AK62" s="199"/>
      <c r="AL62" s="199"/>
      <c r="AM62" s="199"/>
      <c r="AN62" s="199"/>
      <c r="AO62" s="199"/>
      <c r="AP62" s="199"/>
      <c r="AQ62" s="199"/>
      <c r="AR62" s="199"/>
      <c r="AS62" s="199"/>
      <c r="AT62" s="199"/>
      <c r="AU62" s="199"/>
      <c r="AV62" s="199"/>
      <c r="AW62" s="199"/>
      <c r="AX62" s="199"/>
      <c r="AY62" s="199"/>
      <c r="AZ62" s="199"/>
      <c r="BA62" s="199"/>
      <c r="BB62" s="199"/>
      <c r="BF62" s="199"/>
      <c r="BG62" s="199"/>
      <c r="BI62" s="279"/>
      <c r="BJ62" s="279"/>
      <c r="BL62" s="199"/>
      <c r="BM62" s="170"/>
      <c r="BN62" s="170"/>
      <c r="BO62" s="170"/>
      <c r="BP62" s="170"/>
      <c r="BQ62" s="170"/>
      <c r="BR62" s="170"/>
      <c r="BS62" s="170"/>
      <c r="BT62" s="170"/>
      <c r="BU62" s="170"/>
      <c r="BV62" s="170"/>
      <c r="BW62" s="172">
        <v>24</v>
      </c>
      <c r="BX62" s="172">
        <v>24</v>
      </c>
      <c r="BY62" s="170"/>
      <c r="BZ62" s="170"/>
      <c r="CA62" s="170"/>
    </row>
    <row r="63" spans="1:79" s="171" customFormat="1" ht="23.25" customHeight="1">
      <c r="A63" s="199"/>
      <c r="F63" s="199"/>
      <c r="G63" s="198"/>
      <c r="H63" s="198"/>
      <c r="I63" s="198"/>
      <c r="J63" s="199"/>
      <c r="K63" s="199"/>
      <c r="L63" s="199"/>
      <c r="M63" s="220"/>
      <c r="N63" s="221"/>
      <c r="O63" s="221"/>
      <c r="P63" s="220"/>
      <c r="AF63" s="199"/>
      <c r="AG63" s="199"/>
      <c r="AH63" s="199"/>
      <c r="AI63" s="279"/>
      <c r="AJ63" s="199"/>
      <c r="AK63" s="199"/>
      <c r="AL63" s="199"/>
      <c r="AM63" s="199"/>
      <c r="AN63" s="199"/>
      <c r="AO63" s="199"/>
      <c r="AP63" s="199"/>
      <c r="AQ63" s="199"/>
      <c r="AR63" s="199"/>
      <c r="AS63" s="199"/>
      <c r="AT63" s="199"/>
      <c r="AU63" s="199"/>
      <c r="AV63" s="199"/>
      <c r="AW63" s="199"/>
      <c r="AX63" s="199"/>
      <c r="AY63" s="199"/>
      <c r="AZ63" s="199"/>
      <c r="BA63" s="199"/>
      <c r="BB63" s="199"/>
      <c r="BF63" s="199"/>
      <c r="BG63" s="199"/>
      <c r="BI63" s="279"/>
      <c r="BJ63" s="279"/>
      <c r="BL63" s="199"/>
      <c r="BM63" s="172"/>
      <c r="BN63" s="172"/>
      <c r="BO63" s="172"/>
      <c r="BP63" s="172"/>
      <c r="BQ63" s="172"/>
      <c r="BR63" s="172"/>
      <c r="BS63" s="172"/>
      <c r="BT63" s="172"/>
      <c r="BU63" s="172"/>
      <c r="BV63" s="172"/>
      <c r="BW63" s="172">
        <v>25</v>
      </c>
      <c r="BX63" s="172">
        <v>25</v>
      </c>
      <c r="BY63" s="172"/>
      <c r="BZ63" s="172"/>
      <c r="CA63" s="172"/>
    </row>
    <row r="64" spans="1:79" s="171" customFormat="1" ht="23.25" customHeight="1">
      <c r="A64" s="199"/>
      <c r="F64" s="199"/>
      <c r="G64" s="198"/>
      <c r="H64" s="198"/>
      <c r="I64" s="198"/>
      <c r="J64" s="199"/>
      <c r="K64" s="199"/>
      <c r="L64" s="199"/>
      <c r="M64" s="220"/>
      <c r="N64" s="221"/>
      <c r="O64" s="221"/>
      <c r="P64" s="220"/>
      <c r="AF64" s="199"/>
      <c r="AG64" s="199"/>
      <c r="AH64" s="199"/>
      <c r="AI64" s="279"/>
      <c r="AJ64" s="199"/>
      <c r="AK64" s="199"/>
      <c r="AL64" s="199"/>
      <c r="AM64" s="199"/>
      <c r="AN64" s="199"/>
      <c r="AO64" s="199"/>
      <c r="AP64" s="199"/>
      <c r="AQ64" s="199"/>
      <c r="AR64" s="199"/>
      <c r="AS64" s="199"/>
      <c r="AT64" s="199"/>
      <c r="AU64" s="199"/>
      <c r="AV64" s="199"/>
      <c r="AW64" s="199"/>
      <c r="AX64" s="199"/>
      <c r="AY64" s="199"/>
      <c r="AZ64" s="199"/>
      <c r="BA64" s="199"/>
      <c r="BB64" s="199"/>
      <c r="BF64" s="199"/>
      <c r="BG64" s="199"/>
      <c r="BI64" s="279"/>
      <c r="BJ64" s="279"/>
      <c r="BL64" s="199"/>
      <c r="BM64" s="172"/>
      <c r="BN64" s="172"/>
      <c r="BO64" s="172"/>
      <c r="BP64" s="172"/>
      <c r="BQ64" s="172"/>
      <c r="BR64" s="172"/>
      <c r="BS64" s="172"/>
      <c r="BT64" s="172"/>
      <c r="BU64" s="172"/>
      <c r="BV64" s="172"/>
      <c r="BW64" s="172">
        <v>26</v>
      </c>
      <c r="BX64" s="172">
        <v>26</v>
      </c>
      <c r="BY64" s="172"/>
      <c r="BZ64" s="172"/>
      <c r="CA64" s="172"/>
    </row>
    <row r="65" spans="1:79" s="171" customFormat="1" ht="23.25" customHeight="1">
      <c r="A65" s="199"/>
      <c r="F65" s="199"/>
      <c r="G65" s="198"/>
      <c r="H65" s="198"/>
      <c r="I65" s="198"/>
      <c r="J65" s="199"/>
      <c r="K65" s="199"/>
      <c r="L65" s="199"/>
      <c r="M65" s="220"/>
      <c r="N65" s="221"/>
      <c r="O65" s="221"/>
      <c r="P65" s="220"/>
      <c r="AF65" s="199"/>
      <c r="AG65" s="199"/>
      <c r="AH65" s="199"/>
      <c r="AI65" s="279"/>
      <c r="AJ65" s="199"/>
      <c r="AK65" s="199"/>
      <c r="AL65" s="199"/>
      <c r="AM65" s="199"/>
      <c r="AN65" s="199"/>
      <c r="AO65" s="199"/>
      <c r="AP65" s="199"/>
      <c r="AQ65" s="199"/>
      <c r="AR65" s="199"/>
      <c r="AS65" s="199"/>
      <c r="AT65" s="199"/>
      <c r="AU65" s="199"/>
      <c r="AV65" s="199"/>
      <c r="AW65" s="199"/>
      <c r="AX65" s="199"/>
      <c r="AY65" s="199"/>
      <c r="AZ65" s="199"/>
      <c r="BA65" s="199"/>
      <c r="BB65" s="199"/>
      <c r="BF65" s="199"/>
      <c r="BG65" s="199"/>
      <c r="BI65" s="279"/>
      <c r="BJ65" s="279"/>
      <c r="BL65" s="199"/>
      <c r="BM65" s="172"/>
      <c r="BN65" s="172"/>
      <c r="BO65" s="172"/>
      <c r="BP65" s="172"/>
      <c r="BQ65" s="172"/>
      <c r="BR65" s="172"/>
      <c r="BS65" s="172"/>
      <c r="BT65" s="172"/>
      <c r="BU65" s="172"/>
      <c r="BV65" s="172"/>
      <c r="BW65" s="172">
        <v>27</v>
      </c>
      <c r="BX65" s="172">
        <v>27</v>
      </c>
      <c r="BY65" s="172"/>
      <c r="BZ65" s="172"/>
      <c r="CA65" s="172"/>
    </row>
    <row r="66" spans="1:79" s="171" customFormat="1" ht="23.25" customHeight="1">
      <c r="A66" s="199"/>
      <c r="F66" s="199"/>
      <c r="G66" s="198"/>
      <c r="H66" s="198"/>
      <c r="I66" s="198"/>
      <c r="J66" s="199"/>
      <c r="K66" s="199"/>
      <c r="L66" s="199"/>
      <c r="M66" s="220"/>
      <c r="N66" s="221"/>
      <c r="O66" s="221"/>
      <c r="P66" s="220"/>
      <c r="AF66" s="199"/>
      <c r="AG66" s="199"/>
      <c r="AH66" s="199"/>
      <c r="AI66" s="279"/>
      <c r="AJ66" s="199"/>
      <c r="AK66" s="199"/>
      <c r="AL66" s="199"/>
      <c r="AM66" s="199"/>
      <c r="AN66" s="199"/>
      <c r="AO66" s="199"/>
      <c r="AP66" s="199"/>
      <c r="AQ66" s="199"/>
      <c r="AR66" s="199"/>
      <c r="AS66" s="199"/>
      <c r="AT66" s="199"/>
      <c r="AU66" s="199"/>
      <c r="AV66" s="199"/>
      <c r="AW66" s="199"/>
      <c r="AX66" s="199"/>
      <c r="AY66" s="199"/>
      <c r="AZ66" s="199"/>
      <c r="BA66" s="199"/>
      <c r="BB66" s="199"/>
      <c r="BF66" s="199"/>
      <c r="BG66" s="199"/>
      <c r="BI66" s="279"/>
      <c r="BJ66" s="279"/>
      <c r="BL66" s="199"/>
      <c r="BM66" s="172"/>
      <c r="BN66" s="172"/>
      <c r="BO66" s="172"/>
      <c r="BP66" s="172"/>
      <c r="BQ66" s="172"/>
      <c r="BR66" s="172"/>
      <c r="BS66" s="172"/>
      <c r="BT66" s="172"/>
      <c r="BU66" s="172"/>
      <c r="BV66" s="172"/>
      <c r="BW66" s="172">
        <v>28</v>
      </c>
      <c r="BX66" s="172">
        <v>28</v>
      </c>
      <c r="BY66" s="172"/>
      <c r="BZ66" s="172"/>
      <c r="CA66" s="172"/>
    </row>
    <row r="67" spans="1:79" s="171" customFormat="1" ht="23.25" customHeight="1">
      <c r="A67" s="199"/>
      <c r="F67" s="199"/>
      <c r="G67" s="198"/>
      <c r="H67" s="198"/>
      <c r="I67" s="198"/>
      <c r="J67" s="199"/>
      <c r="K67" s="199"/>
      <c r="L67" s="199"/>
      <c r="M67" s="220"/>
      <c r="N67" s="221"/>
      <c r="O67" s="221"/>
      <c r="P67" s="220"/>
      <c r="AF67" s="199"/>
      <c r="AG67" s="199"/>
      <c r="AH67" s="199"/>
      <c r="AI67" s="279"/>
      <c r="AJ67" s="199"/>
      <c r="AK67" s="199"/>
      <c r="AL67" s="199"/>
      <c r="AM67" s="199"/>
      <c r="AN67" s="199"/>
      <c r="AO67" s="199"/>
      <c r="AP67" s="199"/>
      <c r="AQ67" s="199"/>
      <c r="AR67" s="199"/>
      <c r="AS67" s="199"/>
      <c r="AT67" s="199"/>
      <c r="AU67" s="199"/>
      <c r="AV67" s="199"/>
      <c r="AW67" s="199"/>
      <c r="AX67" s="199"/>
      <c r="AY67" s="199"/>
      <c r="AZ67" s="199"/>
      <c r="BA67" s="199"/>
      <c r="BB67" s="199"/>
      <c r="BF67" s="199"/>
      <c r="BG67" s="199"/>
      <c r="BI67" s="279"/>
      <c r="BJ67" s="279"/>
      <c r="BL67" s="199"/>
      <c r="BM67" s="172"/>
      <c r="BN67" s="172"/>
      <c r="BO67" s="172"/>
      <c r="BP67" s="172"/>
      <c r="BQ67" s="172"/>
      <c r="BR67" s="172"/>
      <c r="BS67" s="172"/>
      <c r="BT67" s="172"/>
      <c r="BU67" s="172"/>
      <c r="BV67" s="172"/>
      <c r="BW67" s="172">
        <v>29</v>
      </c>
      <c r="BX67" s="172">
        <v>29</v>
      </c>
      <c r="BY67" s="172"/>
      <c r="BZ67" s="172"/>
      <c r="CA67" s="172"/>
    </row>
    <row r="68" spans="1:79" s="171" customFormat="1" ht="23.25" customHeight="1">
      <c r="A68" s="199"/>
      <c r="F68" s="199"/>
      <c r="G68" s="198"/>
      <c r="H68" s="198"/>
      <c r="I68" s="198"/>
      <c r="J68" s="199"/>
      <c r="K68" s="199"/>
      <c r="L68" s="199"/>
      <c r="M68" s="220"/>
      <c r="N68" s="221"/>
      <c r="O68" s="221"/>
      <c r="P68" s="220"/>
      <c r="AF68" s="199"/>
      <c r="AG68" s="199"/>
      <c r="AH68" s="199"/>
      <c r="AI68" s="279"/>
      <c r="AJ68" s="199"/>
      <c r="AK68" s="199"/>
      <c r="AL68" s="199"/>
      <c r="AM68" s="199"/>
      <c r="AN68" s="199"/>
      <c r="AO68" s="199"/>
      <c r="AP68" s="199"/>
      <c r="AQ68" s="199"/>
      <c r="AR68" s="199"/>
      <c r="AS68" s="199"/>
      <c r="AT68" s="199"/>
      <c r="AU68" s="199"/>
      <c r="AV68" s="199"/>
      <c r="AW68" s="199"/>
      <c r="AX68" s="199"/>
      <c r="AY68" s="199"/>
      <c r="AZ68" s="199"/>
      <c r="BA68" s="199"/>
      <c r="BB68" s="199"/>
      <c r="BF68" s="199"/>
      <c r="BG68" s="199"/>
      <c r="BI68" s="279"/>
      <c r="BJ68" s="279"/>
      <c r="BL68" s="199"/>
      <c r="BM68" s="172"/>
      <c r="BN68" s="172"/>
      <c r="BO68" s="172"/>
      <c r="BP68" s="172"/>
      <c r="BQ68" s="172"/>
      <c r="BR68" s="172"/>
      <c r="BS68" s="172"/>
      <c r="BT68" s="172"/>
      <c r="BU68" s="172"/>
      <c r="BV68" s="172"/>
      <c r="BW68" s="172">
        <v>30</v>
      </c>
      <c r="BX68" s="172">
        <v>30</v>
      </c>
      <c r="BY68" s="172"/>
      <c r="BZ68" s="172"/>
      <c r="CA68" s="172"/>
    </row>
    <row r="69" spans="1:79" s="171" customFormat="1" ht="23.25" customHeight="1">
      <c r="A69" s="199"/>
      <c r="F69" s="199"/>
      <c r="G69" s="198"/>
      <c r="H69" s="198"/>
      <c r="I69" s="198"/>
      <c r="J69" s="199"/>
      <c r="K69" s="199"/>
      <c r="L69" s="199"/>
      <c r="M69" s="220"/>
      <c r="N69" s="221"/>
      <c r="O69" s="221"/>
      <c r="P69" s="220"/>
      <c r="AF69" s="199"/>
      <c r="AG69" s="199"/>
      <c r="AH69" s="199"/>
      <c r="AI69" s="279"/>
      <c r="AJ69" s="199"/>
      <c r="AK69" s="199"/>
      <c r="AL69" s="199"/>
      <c r="AM69" s="199"/>
      <c r="AN69" s="199"/>
      <c r="AO69" s="199"/>
      <c r="AP69" s="199"/>
      <c r="AQ69" s="199"/>
      <c r="AR69" s="199"/>
      <c r="AS69" s="199"/>
      <c r="AT69" s="199"/>
      <c r="AU69" s="199"/>
      <c r="AV69" s="199"/>
      <c r="AW69" s="199"/>
      <c r="AX69" s="199"/>
      <c r="AY69" s="199"/>
      <c r="AZ69" s="199"/>
      <c r="BA69" s="199"/>
      <c r="BB69" s="199"/>
      <c r="BF69" s="199"/>
      <c r="BG69" s="199"/>
      <c r="BI69" s="279"/>
      <c r="BJ69" s="279"/>
      <c r="BL69" s="199"/>
      <c r="BM69" s="172"/>
      <c r="BN69" s="172"/>
      <c r="BO69" s="172"/>
      <c r="BP69" s="172"/>
      <c r="BQ69" s="172"/>
      <c r="BR69" s="172"/>
      <c r="BS69" s="172"/>
      <c r="BT69" s="172"/>
      <c r="BU69" s="172"/>
      <c r="BV69" s="172"/>
      <c r="BW69" s="172">
        <v>31</v>
      </c>
      <c r="BX69" s="172">
        <v>31</v>
      </c>
      <c r="BY69" s="172"/>
      <c r="BZ69" s="172"/>
      <c r="CA69" s="172"/>
    </row>
    <row r="70" spans="1:79" s="171" customFormat="1" ht="23.25" customHeight="1">
      <c r="A70" s="199"/>
      <c r="F70" s="199"/>
      <c r="G70" s="198"/>
      <c r="H70" s="198"/>
      <c r="I70" s="198"/>
      <c r="J70" s="199"/>
      <c r="K70" s="199"/>
      <c r="L70" s="199"/>
      <c r="M70" s="220"/>
      <c r="N70" s="221"/>
      <c r="O70" s="221"/>
      <c r="P70" s="220"/>
      <c r="AF70" s="199"/>
      <c r="AG70" s="199"/>
      <c r="AH70" s="199"/>
      <c r="AI70" s="279"/>
      <c r="AJ70" s="199"/>
      <c r="AK70" s="199"/>
      <c r="AL70" s="199"/>
      <c r="AM70" s="199"/>
      <c r="AN70" s="199"/>
      <c r="AO70" s="199"/>
      <c r="AP70" s="199"/>
      <c r="AQ70" s="199"/>
      <c r="AR70" s="199"/>
      <c r="AS70" s="199"/>
      <c r="AT70" s="199"/>
      <c r="AU70" s="199"/>
      <c r="AV70" s="199"/>
      <c r="AW70" s="199"/>
      <c r="AX70" s="199"/>
      <c r="AY70" s="199"/>
      <c r="AZ70" s="199"/>
      <c r="BA70" s="199"/>
      <c r="BB70" s="199"/>
      <c r="BF70" s="199"/>
      <c r="BG70" s="199"/>
      <c r="BI70" s="279"/>
      <c r="BJ70" s="279"/>
      <c r="BL70" s="199"/>
      <c r="BX70" s="172">
        <v>32</v>
      </c>
    </row>
    <row r="71" spans="1:79" s="171" customFormat="1" ht="23.25" customHeight="1">
      <c r="A71" s="199"/>
      <c r="F71" s="199"/>
      <c r="G71" s="198"/>
      <c r="H71" s="198"/>
      <c r="I71" s="198"/>
      <c r="J71" s="199"/>
      <c r="K71" s="199"/>
      <c r="L71" s="199"/>
      <c r="M71" s="220"/>
      <c r="N71" s="221"/>
      <c r="O71" s="221"/>
      <c r="P71" s="220"/>
      <c r="AF71" s="199"/>
      <c r="AG71" s="199"/>
      <c r="AH71" s="199"/>
      <c r="AI71" s="279"/>
      <c r="AJ71" s="199"/>
      <c r="AK71" s="199"/>
      <c r="AL71" s="199"/>
      <c r="AM71" s="199"/>
      <c r="AN71" s="199"/>
      <c r="AO71" s="199"/>
      <c r="AP71" s="199"/>
      <c r="AQ71" s="199"/>
      <c r="AR71" s="199"/>
      <c r="AS71" s="199"/>
      <c r="AT71" s="199"/>
      <c r="AU71" s="199"/>
      <c r="AV71" s="199"/>
      <c r="AW71" s="199"/>
      <c r="AX71" s="199"/>
      <c r="AY71" s="199"/>
      <c r="AZ71" s="199"/>
      <c r="BA71" s="199"/>
      <c r="BB71" s="199"/>
      <c r="BF71" s="199"/>
      <c r="BG71" s="199"/>
      <c r="BI71" s="279"/>
      <c r="BJ71" s="279"/>
      <c r="BL71" s="199"/>
      <c r="BX71" s="172">
        <v>33</v>
      </c>
    </row>
    <row r="72" spans="1:79" s="171" customFormat="1" ht="23.25" customHeight="1">
      <c r="A72" s="199"/>
      <c r="F72" s="199"/>
      <c r="G72" s="198"/>
      <c r="H72" s="198"/>
      <c r="I72" s="198"/>
      <c r="J72" s="199"/>
      <c r="K72" s="199"/>
      <c r="L72" s="199"/>
      <c r="M72" s="220"/>
      <c r="N72" s="221"/>
      <c r="O72" s="221"/>
      <c r="P72" s="220"/>
      <c r="AF72" s="199"/>
      <c r="AG72" s="199"/>
      <c r="AH72" s="199"/>
      <c r="AI72" s="279"/>
      <c r="AJ72" s="199"/>
      <c r="AK72" s="199"/>
      <c r="AL72" s="199"/>
      <c r="AM72" s="199"/>
      <c r="AN72" s="199"/>
      <c r="AO72" s="199"/>
      <c r="AP72" s="199"/>
      <c r="AQ72" s="199"/>
      <c r="AR72" s="199"/>
      <c r="AS72" s="199"/>
      <c r="AT72" s="199"/>
      <c r="AU72" s="199"/>
      <c r="AV72" s="199"/>
      <c r="AW72" s="199"/>
      <c r="AX72" s="199"/>
      <c r="AY72" s="199"/>
      <c r="AZ72" s="199"/>
      <c r="BA72" s="199"/>
      <c r="BB72" s="199"/>
      <c r="BF72" s="199"/>
      <c r="BG72" s="199"/>
      <c r="BI72" s="279"/>
      <c r="BJ72" s="279"/>
      <c r="BL72" s="199"/>
      <c r="BX72" s="172">
        <v>34</v>
      </c>
    </row>
    <row r="73" spans="1:79" s="171" customFormat="1" ht="23.25" customHeight="1">
      <c r="A73" s="199"/>
      <c r="F73" s="199"/>
      <c r="G73" s="198"/>
      <c r="H73" s="198"/>
      <c r="I73" s="198"/>
      <c r="J73" s="199"/>
      <c r="K73" s="199"/>
      <c r="L73" s="199"/>
      <c r="M73" s="220"/>
      <c r="N73" s="221"/>
      <c r="O73" s="221"/>
      <c r="P73" s="220"/>
      <c r="AF73" s="199"/>
      <c r="AG73" s="199"/>
      <c r="AH73" s="199"/>
      <c r="AI73" s="279"/>
      <c r="AJ73" s="199"/>
      <c r="AK73" s="199"/>
      <c r="AL73" s="199"/>
      <c r="AM73" s="199"/>
      <c r="AN73" s="199"/>
      <c r="AO73" s="199"/>
      <c r="AP73" s="199"/>
      <c r="AQ73" s="199"/>
      <c r="AR73" s="199"/>
      <c r="AS73" s="199"/>
      <c r="AT73" s="199"/>
      <c r="AU73" s="199"/>
      <c r="AV73" s="199"/>
      <c r="AW73" s="199"/>
      <c r="AX73" s="199"/>
      <c r="AY73" s="199"/>
      <c r="AZ73" s="199"/>
      <c r="BA73" s="199"/>
      <c r="BB73" s="199"/>
      <c r="BF73" s="199"/>
      <c r="BG73" s="199"/>
      <c r="BI73" s="279"/>
      <c r="BJ73" s="279"/>
      <c r="BL73" s="199"/>
      <c r="BX73" s="172">
        <v>35</v>
      </c>
    </row>
    <row r="74" spans="1:79" s="171" customFormat="1" ht="23.25" customHeight="1">
      <c r="A74" s="199"/>
      <c r="F74" s="199"/>
      <c r="G74" s="198"/>
      <c r="H74" s="198"/>
      <c r="I74" s="198"/>
      <c r="J74" s="199"/>
      <c r="K74" s="199"/>
      <c r="L74" s="199"/>
      <c r="M74" s="220"/>
      <c r="N74" s="221"/>
      <c r="O74" s="221"/>
      <c r="P74" s="220"/>
      <c r="AF74" s="199"/>
      <c r="AG74" s="199"/>
      <c r="AH74" s="199"/>
      <c r="AI74" s="279"/>
      <c r="AJ74" s="199"/>
      <c r="AK74" s="199"/>
      <c r="AL74" s="199"/>
      <c r="AM74" s="199"/>
      <c r="AN74" s="199"/>
      <c r="AO74" s="199"/>
      <c r="AP74" s="199"/>
      <c r="AQ74" s="199"/>
      <c r="AR74" s="199"/>
      <c r="AS74" s="199"/>
      <c r="AT74" s="199"/>
      <c r="AU74" s="199"/>
      <c r="AV74" s="199"/>
      <c r="AW74" s="199"/>
      <c r="AX74" s="199"/>
      <c r="AY74" s="199"/>
      <c r="AZ74" s="199"/>
      <c r="BA74" s="199"/>
      <c r="BB74" s="199"/>
      <c r="BF74" s="199"/>
      <c r="BG74" s="199"/>
      <c r="BI74" s="279"/>
      <c r="BJ74" s="279"/>
      <c r="BL74" s="199"/>
      <c r="BX74" s="172">
        <v>36</v>
      </c>
    </row>
    <row r="75" spans="1:79" s="171" customFormat="1" ht="23.25" customHeight="1">
      <c r="A75" s="199"/>
      <c r="F75" s="199"/>
      <c r="G75" s="198"/>
      <c r="H75" s="198"/>
      <c r="I75" s="198"/>
      <c r="J75" s="199"/>
      <c r="K75" s="199"/>
      <c r="L75" s="199"/>
      <c r="M75" s="220"/>
      <c r="N75" s="221"/>
      <c r="O75" s="221"/>
      <c r="P75" s="220"/>
      <c r="AF75" s="199"/>
      <c r="AG75" s="199"/>
      <c r="AH75" s="199"/>
      <c r="AI75" s="279"/>
      <c r="AJ75" s="199"/>
      <c r="AK75" s="199"/>
      <c r="AL75" s="199"/>
      <c r="AM75" s="199"/>
      <c r="AN75" s="199"/>
      <c r="AO75" s="199"/>
      <c r="AP75" s="199"/>
      <c r="AQ75" s="199"/>
      <c r="AR75" s="199"/>
      <c r="AS75" s="199"/>
      <c r="AT75" s="199"/>
      <c r="AU75" s="199"/>
      <c r="AV75" s="199"/>
      <c r="AW75" s="199"/>
      <c r="AX75" s="199"/>
      <c r="AY75" s="199"/>
      <c r="AZ75" s="199"/>
      <c r="BA75" s="199"/>
      <c r="BB75" s="199"/>
      <c r="BF75" s="199"/>
      <c r="BG75" s="199"/>
      <c r="BI75" s="279"/>
      <c r="BJ75" s="279"/>
      <c r="BL75" s="199"/>
      <c r="BX75" s="172">
        <v>37</v>
      </c>
    </row>
    <row r="76" spans="1:79" s="171" customFormat="1" ht="23.25" customHeight="1">
      <c r="A76" s="199"/>
      <c r="F76" s="199"/>
      <c r="G76" s="198"/>
      <c r="H76" s="198"/>
      <c r="I76" s="198"/>
      <c r="J76" s="199"/>
      <c r="K76" s="199"/>
      <c r="L76" s="199"/>
      <c r="M76" s="220"/>
      <c r="N76" s="221"/>
      <c r="O76" s="221"/>
      <c r="P76" s="220"/>
      <c r="AF76" s="199"/>
      <c r="AG76" s="199"/>
      <c r="AH76" s="199"/>
      <c r="AI76" s="279"/>
      <c r="AJ76" s="199"/>
      <c r="AK76" s="199"/>
      <c r="AL76" s="199"/>
      <c r="AM76" s="199"/>
      <c r="AN76" s="199"/>
      <c r="AO76" s="199"/>
      <c r="AP76" s="199"/>
      <c r="AQ76" s="199"/>
      <c r="AR76" s="199"/>
      <c r="AS76" s="199"/>
      <c r="AT76" s="199"/>
      <c r="AU76" s="199"/>
      <c r="AV76" s="199"/>
      <c r="AW76" s="199"/>
      <c r="AX76" s="199"/>
      <c r="AY76" s="199"/>
      <c r="AZ76" s="199"/>
      <c r="BA76" s="199"/>
      <c r="BB76" s="199"/>
      <c r="BF76" s="199"/>
      <c r="BG76" s="199"/>
      <c r="BI76" s="279"/>
      <c r="BJ76" s="279"/>
      <c r="BL76" s="199"/>
      <c r="BX76" s="172">
        <v>38</v>
      </c>
    </row>
    <row r="77" spans="1:79" s="171" customFormat="1" ht="23.25" customHeight="1">
      <c r="A77" s="199"/>
      <c r="F77" s="199"/>
      <c r="G77" s="198"/>
      <c r="H77" s="198"/>
      <c r="I77" s="198"/>
      <c r="J77" s="199"/>
      <c r="K77" s="199"/>
      <c r="L77" s="199"/>
      <c r="M77" s="220"/>
      <c r="N77" s="221"/>
      <c r="O77" s="221"/>
      <c r="P77" s="220"/>
      <c r="AF77" s="199"/>
      <c r="AG77" s="199"/>
      <c r="AH77" s="199"/>
      <c r="AI77" s="279"/>
      <c r="AJ77" s="199"/>
      <c r="AK77" s="199"/>
      <c r="AL77" s="199"/>
      <c r="AM77" s="199"/>
      <c r="AN77" s="199"/>
      <c r="AO77" s="199"/>
      <c r="AP77" s="199"/>
      <c r="AQ77" s="199"/>
      <c r="AR77" s="199"/>
      <c r="AS77" s="199"/>
      <c r="AT77" s="199"/>
      <c r="AU77" s="199"/>
      <c r="AV77" s="199"/>
      <c r="AW77" s="199"/>
      <c r="AX77" s="199"/>
      <c r="AY77" s="199"/>
      <c r="AZ77" s="199"/>
      <c r="BA77" s="199"/>
      <c r="BB77" s="199"/>
      <c r="BF77" s="199"/>
      <c r="BG77" s="199"/>
      <c r="BI77" s="279"/>
      <c r="BJ77" s="279"/>
      <c r="BL77" s="199"/>
      <c r="BX77" s="172">
        <v>39</v>
      </c>
    </row>
    <row r="78" spans="1:79" s="171" customFormat="1" ht="23.25" customHeight="1">
      <c r="A78" s="199"/>
      <c r="F78" s="199"/>
      <c r="G78" s="198"/>
      <c r="H78" s="198"/>
      <c r="I78" s="198"/>
      <c r="J78" s="199"/>
      <c r="K78" s="199"/>
      <c r="L78" s="199"/>
      <c r="M78" s="220"/>
      <c r="N78" s="221"/>
      <c r="O78" s="221"/>
      <c r="P78" s="220"/>
      <c r="AF78" s="199"/>
      <c r="AG78" s="199"/>
      <c r="AH78" s="199"/>
      <c r="AI78" s="279"/>
      <c r="AJ78" s="199"/>
      <c r="AK78" s="199"/>
      <c r="AL78" s="199"/>
      <c r="AM78" s="199"/>
      <c r="AN78" s="199"/>
      <c r="AO78" s="199"/>
      <c r="AP78" s="199"/>
      <c r="AQ78" s="199"/>
      <c r="AR78" s="199"/>
      <c r="AS78" s="199"/>
      <c r="AT78" s="199"/>
      <c r="AU78" s="199"/>
      <c r="AV78" s="199"/>
      <c r="AW78" s="199"/>
      <c r="AX78" s="199"/>
      <c r="AY78" s="199"/>
      <c r="AZ78" s="199"/>
      <c r="BA78" s="199"/>
      <c r="BB78" s="199"/>
      <c r="BF78" s="199"/>
      <c r="BG78" s="199"/>
      <c r="BI78" s="279"/>
      <c r="BJ78" s="279"/>
      <c r="BL78" s="199"/>
      <c r="BX78" s="172">
        <v>40</v>
      </c>
    </row>
    <row r="79" spans="1:79" s="171" customFormat="1" ht="23.25" customHeight="1">
      <c r="A79" s="199"/>
      <c r="F79" s="199"/>
      <c r="G79" s="198"/>
      <c r="H79" s="198"/>
      <c r="I79" s="198"/>
      <c r="J79" s="199"/>
      <c r="K79" s="199"/>
      <c r="L79" s="199"/>
      <c r="M79" s="220"/>
      <c r="N79" s="221"/>
      <c r="O79" s="221"/>
      <c r="P79" s="220"/>
      <c r="AF79" s="199"/>
      <c r="AG79" s="199"/>
      <c r="AH79" s="199"/>
      <c r="AI79" s="279"/>
      <c r="AJ79" s="199"/>
      <c r="AK79" s="199"/>
      <c r="AL79" s="199"/>
      <c r="AM79" s="199"/>
      <c r="AN79" s="199"/>
      <c r="AO79" s="199"/>
      <c r="AP79" s="199"/>
      <c r="AQ79" s="199"/>
      <c r="AR79" s="199"/>
      <c r="AS79" s="199"/>
      <c r="AT79" s="199"/>
      <c r="AU79" s="199"/>
      <c r="AV79" s="199"/>
      <c r="AW79" s="199"/>
      <c r="AX79" s="199"/>
      <c r="AY79" s="199"/>
      <c r="AZ79" s="199"/>
      <c r="BA79" s="199"/>
      <c r="BB79" s="199"/>
      <c r="BF79" s="199"/>
      <c r="BG79" s="199"/>
      <c r="BI79" s="279"/>
      <c r="BJ79" s="279"/>
      <c r="BL79" s="199"/>
      <c r="BX79" s="172">
        <v>41</v>
      </c>
    </row>
    <row r="80" spans="1:79" s="171" customFormat="1" ht="23.25" customHeight="1">
      <c r="A80" s="199"/>
      <c r="F80" s="199"/>
      <c r="G80" s="198"/>
      <c r="H80" s="198"/>
      <c r="I80" s="198"/>
      <c r="J80" s="199"/>
      <c r="K80" s="199"/>
      <c r="L80" s="199"/>
      <c r="M80" s="220"/>
      <c r="N80" s="221"/>
      <c r="O80" s="221"/>
      <c r="P80" s="220"/>
      <c r="AF80" s="199"/>
      <c r="AG80" s="199"/>
      <c r="AH80" s="199"/>
      <c r="AI80" s="279"/>
      <c r="AJ80" s="199"/>
      <c r="AK80" s="199"/>
      <c r="AL80" s="199"/>
      <c r="AM80" s="199"/>
      <c r="AN80" s="199"/>
      <c r="AO80" s="199"/>
      <c r="AP80" s="199"/>
      <c r="AQ80" s="199"/>
      <c r="AR80" s="199"/>
      <c r="AS80" s="199"/>
      <c r="AT80" s="199"/>
      <c r="AU80" s="199"/>
      <c r="AV80" s="199"/>
      <c r="AW80" s="199"/>
      <c r="AX80" s="199"/>
      <c r="AY80" s="199"/>
      <c r="AZ80" s="199"/>
      <c r="BA80" s="199"/>
      <c r="BB80" s="199"/>
      <c r="BF80" s="199"/>
      <c r="BG80" s="199"/>
      <c r="BI80" s="279"/>
      <c r="BJ80" s="279"/>
      <c r="BL80" s="199"/>
      <c r="BX80" s="172">
        <v>42</v>
      </c>
    </row>
    <row r="81" spans="1:76" s="171" customFormat="1" ht="23.25" customHeight="1">
      <c r="A81" s="199"/>
      <c r="F81" s="199"/>
      <c r="G81" s="198"/>
      <c r="H81" s="198"/>
      <c r="I81" s="198"/>
      <c r="J81" s="199"/>
      <c r="K81" s="199"/>
      <c r="L81" s="199"/>
      <c r="M81" s="220"/>
      <c r="N81" s="221"/>
      <c r="O81" s="221"/>
      <c r="P81" s="220"/>
      <c r="AF81" s="199"/>
      <c r="AG81" s="199"/>
      <c r="AH81" s="199"/>
      <c r="AI81" s="279"/>
      <c r="AJ81" s="199"/>
      <c r="AK81" s="199"/>
      <c r="AL81" s="199"/>
      <c r="AM81" s="199"/>
      <c r="AN81" s="199"/>
      <c r="AO81" s="199"/>
      <c r="AP81" s="199"/>
      <c r="AQ81" s="199"/>
      <c r="AR81" s="199"/>
      <c r="AS81" s="199"/>
      <c r="AT81" s="199"/>
      <c r="AU81" s="199"/>
      <c r="AV81" s="199"/>
      <c r="AW81" s="199"/>
      <c r="AX81" s="199"/>
      <c r="AY81" s="199"/>
      <c r="AZ81" s="199"/>
      <c r="BA81" s="199"/>
      <c r="BB81" s="199"/>
      <c r="BF81" s="199"/>
      <c r="BG81" s="199"/>
      <c r="BI81" s="279"/>
      <c r="BJ81" s="279"/>
      <c r="BL81" s="199"/>
      <c r="BX81" s="172">
        <v>43</v>
      </c>
    </row>
    <row r="82" spans="1:76" s="171" customFormat="1" ht="23.25" customHeight="1">
      <c r="A82" s="199"/>
      <c r="F82" s="199"/>
      <c r="G82" s="198"/>
      <c r="H82" s="198"/>
      <c r="I82" s="198"/>
      <c r="J82" s="199"/>
      <c r="K82" s="199"/>
      <c r="L82" s="199"/>
      <c r="M82" s="220"/>
      <c r="N82" s="221"/>
      <c r="O82" s="221"/>
      <c r="P82" s="220"/>
      <c r="AF82" s="199"/>
      <c r="AG82" s="199"/>
      <c r="AH82" s="199"/>
      <c r="AI82" s="279"/>
      <c r="AJ82" s="199"/>
      <c r="AK82" s="199"/>
      <c r="AL82" s="199"/>
      <c r="AM82" s="199"/>
      <c r="AN82" s="199"/>
      <c r="AO82" s="199"/>
      <c r="AP82" s="199"/>
      <c r="AQ82" s="199"/>
      <c r="AR82" s="199"/>
      <c r="AS82" s="199"/>
      <c r="AT82" s="199"/>
      <c r="AU82" s="199"/>
      <c r="AV82" s="199"/>
      <c r="AW82" s="199"/>
      <c r="AX82" s="199"/>
      <c r="AY82" s="199"/>
      <c r="AZ82" s="199"/>
      <c r="BA82" s="199"/>
      <c r="BB82" s="199"/>
      <c r="BF82" s="199"/>
      <c r="BG82" s="199"/>
      <c r="BI82" s="279"/>
      <c r="BJ82" s="279"/>
      <c r="BL82" s="199"/>
      <c r="BX82" s="172">
        <v>44</v>
      </c>
    </row>
    <row r="83" spans="1:76" s="171" customFormat="1" ht="23.25" customHeight="1">
      <c r="A83" s="199"/>
      <c r="F83" s="199"/>
      <c r="G83" s="198"/>
      <c r="H83" s="198"/>
      <c r="I83" s="198"/>
      <c r="J83" s="199"/>
      <c r="K83" s="199"/>
      <c r="L83" s="199"/>
      <c r="M83" s="220"/>
      <c r="N83" s="221"/>
      <c r="O83" s="221"/>
      <c r="P83" s="220"/>
      <c r="AF83" s="199"/>
      <c r="AG83" s="199"/>
      <c r="AH83" s="199"/>
      <c r="AI83" s="279"/>
      <c r="AJ83" s="199"/>
      <c r="AK83" s="199"/>
      <c r="AL83" s="199"/>
      <c r="AM83" s="199"/>
      <c r="AN83" s="199"/>
      <c r="AO83" s="199"/>
      <c r="AP83" s="199"/>
      <c r="AQ83" s="199"/>
      <c r="AR83" s="199"/>
      <c r="AS83" s="199"/>
      <c r="AT83" s="199"/>
      <c r="AU83" s="199"/>
      <c r="AV83" s="199"/>
      <c r="AW83" s="199"/>
      <c r="AX83" s="199"/>
      <c r="AY83" s="199"/>
      <c r="AZ83" s="199"/>
      <c r="BA83" s="199"/>
      <c r="BB83" s="199"/>
      <c r="BF83" s="199"/>
      <c r="BG83" s="199"/>
      <c r="BI83" s="279"/>
      <c r="BJ83" s="279"/>
      <c r="BL83" s="199"/>
      <c r="BX83" s="172">
        <v>45</v>
      </c>
    </row>
    <row r="84" spans="1:76" s="171" customFormat="1" ht="23.25" customHeight="1">
      <c r="A84" s="199"/>
      <c r="F84" s="199"/>
      <c r="G84" s="198"/>
      <c r="H84" s="198"/>
      <c r="I84" s="198"/>
      <c r="J84" s="199"/>
      <c r="K84" s="199"/>
      <c r="L84" s="199"/>
      <c r="M84" s="220"/>
      <c r="N84" s="221"/>
      <c r="O84" s="221"/>
      <c r="P84" s="220"/>
      <c r="AF84" s="199"/>
      <c r="AG84" s="199"/>
      <c r="AH84" s="199"/>
      <c r="AI84" s="279"/>
      <c r="AJ84" s="199"/>
      <c r="AK84" s="199"/>
      <c r="AL84" s="199"/>
      <c r="AM84" s="199"/>
      <c r="AN84" s="199"/>
      <c r="AO84" s="199"/>
      <c r="AP84" s="199"/>
      <c r="AQ84" s="199"/>
      <c r="AR84" s="199"/>
      <c r="AS84" s="199"/>
      <c r="AT84" s="199"/>
      <c r="AU84" s="199"/>
      <c r="AV84" s="199"/>
      <c r="AW84" s="199"/>
      <c r="AX84" s="199"/>
      <c r="AY84" s="199"/>
      <c r="AZ84" s="199"/>
      <c r="BA84" s="199"/>
      <c r="BB84" s="199"/>
      <c r="BF84" s="199"/>
      <c r="BG84" s="199"/>
      <c r="BI84" s="279"/>
      <c r="BJ84" s="279"/>
      <c r="BL84" s="199"/>
      <c r="BX84" s="172">
        <v>46</v>
      </c>
    </row>
    <row r="85" spans="1:76" s="171" customFormat="1" ht="23.25" customHeight="1">
      <c r="A85" s="199"/>
      <c r="F85" s="199"/>
      <c r="G85" s="198"/>
      <c r="H85" s="198"/>
      <c r="I85" s="198"/>
      <c r="J85" s="199"/>
      <c r="K85" s="199"/>
      <c r="L85" s="199"/>
      <c r="M85" s="220"/>
      <c r="N85" s="221"/>
      <c r="O85" s="221"/>
      <c r="P85" s="220"/>
      <c r="AF85" s="199"/>
      <c r="AG85" s="199"/>
      <c r="AH85" s="199"/>
      <c r="AI85" s="279"/>
      <c r="AJ85" s="199"/>
      <c r="AK85" s="199"/>
      <c r="AL85" s="199"/>
      <c r="AM85" s="199"/>
      <c r="AN85" s="199"/>
      <c r="AO85" s="199"/>
      <c r="AP85" s="199"/>
      <c r="AQ85" s="199"/>
      <c r="AR85" s="199"/>
      <c r="AS85" s="199"/>
      <c r="AT85" s="199"/>
      <c r="AU85" s="199"/>
      <c r="AV85" s="199"/>
      <c r="AW85" s="199"/>
      <c r="AX85" s="199"/>
      <c r="AY85" s="199"/>
      <c r="AZ85" s="199"/>
      <c r="BA85" s="199"/>
      <c r="BB85" s="199"/>
      <c r="BF85" s="199"/>
      <c r="BG85" s="199"/>
      <c r="BI85" s="279"/>
      <c r="BJ85" s="279"/>
      <c r="BL85" s="199"/>
      <c r="BX85" s="172">
        <v>47</v>
      </c>
    </row>
    <row r="86" spans="1:76" s="171" customFormat="1" ht="23.25" customHeight="1">
      <c r="A86" s="199"/>
      <c r="F86" s="199"/>
      <c r="G86" s="198"/>
      <c r="H86" s="198"/>
      <c r="I86" s="198"/>
      <c r="J86" s="199"/>
      <c r="K86" s="199"/>
      <c r="L86" s="199"/>
      <c r="M86" s="220"/>
      <c r="N86" s="221"/>
      <c r="O86" s="221"/>
      <c r="P86" s="220"/>
      <c r="AF86" s="199"/>
      <c r="AG86" s="199"/>
      <c r="AH86" s="199"/>
      <c r="AI86" s="279"/>
      <c r="AJ86" s="199"/>
      <c r="AK86" s="199"/>
      <c r="AL86" s="199"/>
      <c r="AM86" s="199"/>
      <c r="AN86" s="199"/>
      <c r="AO86" s="199"/>
      <c r="AP86" s="199"/>
      <c r="AQ86" s="199"/>
      <c r="AR86" s="199"/>
      <c r="AS86" s="199"/>
      <c r="AT86" s="199"/>
      <c r="AU86" s="199"/>
      <c r="AV86" s="199"/>
      <c r="AW86" s="199"/>
      <c r="AX86" s="199"/>
      <c r="AY86" s="199"/>
      <c r="AZ86" s="199"/>
      <c r="BA86" s="199"/>
      <c r="BB86" s="199"/>
      <c r="BF86" s="199"/>
      <c r="BG86" s="199"/>
      <c r="BI86" s="279"/>
      <c r="BJ86" s="279"/>
      <c r="BL86" s="199"/>
      <c r="BX86" s="172">
        <v>48</v>
      </c>
    </row>
    <row r="87" spans="1:76" s="171" customFormat="1" ht="23.25" customHeight="1">
      <c r="A87" s="199"/>
      <c r="F87" s="199"/>
      <c r="G87" s="198"/>
      <c r="H87" s="198"/>
      <c r="I87" s="198"/>
      <c r="J87" s="199"/>
      <c r="K87" s="199"/>
      <c r="L87" s="199"/>
      <c r="M87" s="220"/>
      <c r="N87" s="221"/>
      <c r="O87" s="221"/>
      <c r="P87" s="220"/>
      <c r="AF87" s="199"/>
      <c r="AG87" s="199"/>
      <c r="AH87" s="199"/>
      <c r="AI87" s="279"/>
      <c r="AJ87" s="199"/>
      <c r="AK87" s="199"/>
      <c r="AL87" s="199"/>
      <c r="AM87" s="199"/>
      <c r="AN87" s="199"/>
      <c r="AO87" s="199"/>
      <c r="AP87" s="199"/>
      <c r="AQ87" s="199"/>
      <c r="AR87" s="199"/>
      <c r="AS87" s="199"/>
      <c r="AT87" s="199"/>
      <c r="AU87" s="199"/>
      <c r="AV87" s="199"/>
      <c r="AW87" s="199"/>
      <c r="AX87" s="199"/>
      <c r="AY87" s="199"/>
      <c r="AZ87" s="199"/>
      <c r="BA87" s="199"/>
      <c r="BB87" s="199"/>
      <c r="BF87" s="199"/>
      <c r="BG87" s="199"/>
      <c r="BI87" s="279"/>
      <c r="BJ87" s="279"/>
      <c r="BL87" s="199"/>
      <c r="BX87" s="172">
        <v>49</v>
      </c>
    </row>
    <row r="88" spans="1:76" s="171" customFormat="1" ht="23.25" customHeight="1">
      <c r="A88" s="199"/>
      <c r="F88" s="199"/>
      <c r="G88" s="198"/>
      <c r="H88" s="198"/>
      <c r="I88" s="198"/>
      <c r="J88" s="199"/>
      <c r="K88" s="199"/>
      <c r="L88" s="199"/>
      <c r="M88" s="220"/>
      <c r="N88" s="221"/>
      <c r="O88" s="221"/>
      <c r="P88" s="220"/>
      <c r="AF88" s="199"/>
      <c r="AG88" s="199"/>
      <c r="AH88" s="199"/>
      <c r="AI88" s="279"/>
      <c r="AJ88" s="199"/>
      <c r="AK88" s="199"/>
      <c r="AL88" s="199"/>
      <c r="AM88" s="199"/>
      <c r="AN88" s="199"/>
      <c r="AO88" s="199"/>
      <c r="AP88" s="199"/>
      <c r="AQ88" s="199"/>
      <c r="AR88" s="199"/>
      <c r="AS88" s="199"/>
      <c r="AT88" s="199"/>
      <c r="AU88" s="199"/>
      <c r="AV88" s="199"/>
      <c r="AW88" s="199"/>
      <c r="AX88" s="199"/>
      <c r="AY88" s="199"/>
      <c r="AZ88" s="199"/>
      <c r="BA88" s="199"/>
      <c r="BB88" s="199"/>
      <c r="BF88" s="199"/>
      <c r="BG88" s="199"/>
      <c r="BI88" s="279"/>
      <c r="BJ88" s="279"/>
      <c r="BL88" s="199"/>
      <c r="BX88" s="172">
        <v>50</v>
      </c>
    </row>
    <row r="89" spans="1:76" s="171" customFormat="1" ht="23.25" customHeight="1">
      <c r="A89" s="199"/>
      <c r="F89" s="199"/>
      <c r="G89" s="198"/>
      <c r="H89" s="198"/>
      <c r="I89" s="198"/>
      <c r="J89" s="199"/>
      <c r="K89" s="199"/>
      <c r="L89" s="199"/>
      <c r="M89" s="220"/>
      <c r="N89" s="221"/>
      <c r="O89" s="221"/>
      <c r="P89" s="220"/>
      <c r="AF89" s="199"/>
      <c r="AG89" s="199"/>
      <c r="AH89" s="199"/>
      <c r="AI89" s="279"/>
      <c r="AJ89" s="199"/>
      <c r="AK89" s="199"/>
      <c r="AL89" s="199"/>
      <c r="AM89" s="199"/>
      <c r="AN89" s="199"/>
      <c r="AO89" s="199"/>
      <c r="AP89" s="199"/>
      <c r="AQ89" s="199"/>
      <c r="AR89" s="199"/>
      <c r="AS89" s="199"/>
      <c r="AT89" s="199"/>
      <c r="AU89" s="199"/>
      <c r="AV89" s="199"/>
      <c r="AW89" s="199"/>
      <c r="AX89" s="199"/>
      <c r="AY89" s="199"/>
      <c r="AZ89" s="199"/>
      <c r="BA89" s="199"/>
      <c r="BB89" s="199"/>
      <c r="BF89" s="199"/>
      <c r="BG89" s="199"/>
      <c r="BI89" s="279"/>
      <c r="BJ89" s="279"/>
      <c r="BL89" s="199"/>
      <c r="BX89" s="172">
        <v>51</v>
      </c>
    </row>
    <row r="90" spans="1:76" s="171" customFormat="1" ht="23.25" customHeight="1">
      <c r="A90" s="199"/>
      <c r="F90" s="199"/>
      <c r="G90" s="198"/>
      <c r="H90" s="198"/>
      <c r="I90" s="198"/>
      <c r="J90" s="199"/>
      <c r="K90" s="199"/>
      <c r="L90" s="199"/>
      <c r="M90" s="220"/>
      <c r="N90" s="221"/>
      <c r="O90" s="221"/>
      <c r="P90" s="220"/>
      <c r="AF90" s="199"/>
      <c r="AG90" s="199"/>
      <c r="AH90" s="199"/>
      <c r="AI90" s="279"/>
      <c r="AJ90" s="199"/>
      <c r="AK90" s="199"/>
      <c r="AL90" s="199"/>
      <c r="AM90" s="199"/>
      <c r="AN90" s="199"/>
      <c r="AO90" s="199"/>
      <c r="AP90" s="199"/>
      <c r="AQ90" s="199"/>
      <c r="AR90" s="199"/>
      <c r="AS90" s="199"/>
      <c r="AT90" s="199"/>
      <c r="AU90" s="199"/>
      <c r="AV90" s="199"/>
      <c r="AW90" s="199"/>
      <c r="AX90" s="199"/>
      <c r="AY90" s="199"/>
      <c r="AZ90" s="199"/>
      <c r="BA90" s="199"/>
      <c r="BB90" s="199"/>
      <c r="BF90" s="199"/>
      <c r="BG90" s="199"/>
      <c r="BI90" s="279"/>
      <c r="BJ90" s="279"/>
      <c r="BL90" s="199"/>
      <c r="BX90" s="172">
        <v>52</v>
      </c>
    </row>
    <row r="91" spans="1:76" s="171" customFormat="1" ht="23.25" customHeight="1">
      <c r="A91" s="199"/>
      <c r="F91" s="199"/>
      <c r="G91" s="198"/>
      <c r="H91" s="198"/>
      <c r="I91" s="198"/>
      <c r="J91" s="199"/>
      <c r="K91" s="199"/>
      <c r="L91" s="199"/>
      <c r="M91" s="220"/>
      <c r="N91" s="221"/>
      <c r="O91" s="221"/>
      <c r="P91" s="220"/>
      <c r="AF91" s="199"/>
      <c r="AG91" s="199"/>
      <c r="AH91" s="199"/>
      <c r="AI91" s="279"/>
      <c r="AJ91" s="199"/>
      <c r="AK91" s="199"/>
      <c r="AL91" s="199"/>
      <c r="AM91" s="199"/>
      <c r="AN91" s="199"/>
      <c r="AO91" s="199"/>
      <c r="AP91" s="199"/>
      <c r="AQ91" s="199"/>
      <c r="AR91" s="199"/>
      <c r="AS91" s="199"/>
      <c r="AT91" s="199"/>
      <c r="AU91" s="199"/>
      <c r="AV91" s="199"/>
      <c r="AW91" s="199"/>
      <c r="AX91" s="199"/>
      <c r="AY91" s="199"/>
      <c r="AZ91" s="199"/>
      <c r="BA91" s="199"/>
      <c r="BB91" s="199"/>
      <c r="BF91" s="199"/>
      <c r="BG91" s="199"/>
      <c r="BI91" s="279"/>
      <c r="BJ91" s="279"/>
      <c r="BL91" s="199"/>
      <c r="BX91" s="172">
        <v>53</v>
      </c>
    </row>
    <row r="92" spans="1:76" s="171" customFormat="1" ht="23.25" customHeight="1">
      <c r="A92" s="199"/>
      <c r="F92" s="199"/>
      <c r="G92" s="198"/>
      <c r="H92" s="198"/>
      <c r="I92" s="198"/>
      <c r="J92" s="199"/>
      <c r="K92" s="199"/>
      <c r="L92" s="199"/>
      <c r="M92" s="220"/>
      <c r="N92" s="221"/>
      <c r="O92" s="221"/>
      <c r="P92" s="220"/>
      <c r="AF92" s="199"/>
      <c r="AG92" s="199"/>
      <c r="AH92" s="199"/>
      <c r="AI92" s="279"/>
      <c r="AJ92" s="199"/>
      <c r="AK92" s="199"/>
      <c r="AL92" s="199"/>
      <c r="AM92" s="199"/>
      <c r="AN92" s="199"/>
      <c r="AO92" s="199"/>
      <c r="AP92" s="199"/>
      <c r="AQ92" s="199"/>
      <c r="AR92" s="199"/>
      <c r="AS92" s="199"/>
      <c r="AT92" s="199"/>
      <c r="AU92" s="199"/>
      <c r="AV92" s="199"/>
      <c r="AW92" s="199"/>
      <c r="AX92" s="199"/>
      <c r="AY92" s="199"/>
      <c r="AZ92" s="199"/>
      <c r="BA92" s="199"/>
      <c r="BB92" s="199"/>
      <c r="BF92" s="199"/>
      <c r="BG92" s="199"/>
      <c r="BI92" s="279"/>
      <c r="BJ92" s="279"/>
      <c r="BL92" s="199"/>
      <c r="BX92" s="172">
        <v>54</v>
      </c>
    </row>
    <row r="93" spans="1:76" s="171" customFormat="1" ht="23.25" customHeight="1">
      <c r="A93" s="199"/>
      <c r="F93" s="199"/>
      <c r="G93" s="198"/>
      <c r="H93" s="198"/>
      <c r="I93" s="198"/>
      <c r="J93" s="199"/>
      <c r="K93" s="199"/>
      <c r="L93" s="199"/>
      <c r="M93" s="220"/>
      <c r="N93" s="221"/>
      <c r="O93" s="221"/>
      <c r="P93" s="220"/>
      <c r="AF93" s="199"/>
      <c r="AG93" s="199"/>
      <c r="AH93" s="199"/>
      <c r="AI93" s="279"/>
      <c r="AJ93" s="199"/>
      <c r="AK93" s="199"/>
      <c r="AL93" s="199"/>
      <c r="AM93" s="199"/>
      <c r="AN93" s="199"/>
      <c r="AO93" s="199"/>
      <c r="AP93" s="199"/>
      <c r="AQ93" s="199"/>
      <c r="AR93" s="199"/>
      <c r="AS93" s="199"/>
      <c r="AT93" s="199"/>
      <c r="AU93" s="199"/>
      <c r="AV93" s="199"/>
      <c r="AW93" s="199"/>
      <c r="AX93" s="199"/>
      <c r="AY93" s="199"/>
      <c r="AZ93" s="199"/>
      <c r="BA93" s="199"/>
      <c r="BB93" s="199"/>
      <c r="BF93" s="199"/>
      <c r="BG93" s="199"/>
      <c r="BI93" s="279"/>
      <c r="BJ93" s="279"/>
      <c r="BL93" s="199"/>
      <c r="BX93" s="172">
        <v>55</v>
      </c>
    </row>
    <row r="94" spans="1:76" s="171" customFormat="1" ht="23.25" customHeight="1">
      <c r="A94" s="199"/>
      <c r="F94" s="199"/>
      <c r="G94" s="198"/>
      <c r="H94" s="198"/>
      <c r="I94" s="198"/>
      <c r="J94" s="199"/>
      <c r="K94" s="199"/>
      <c r="L94" s="199"/>
      <c r="M94" s="220"/>
      <c r="N94" s="221"/>
      <c r="O94" s="221"/>
      <c r="P94" s="220"/>
      <c r="AF94" s="199"/>
      <c r="AG94" s="199"/>
      <c r="AH94" s="199"/>
      <c r="AI94" s="279"/>
      <c r="AJ94" s="199"/>
      <c r="AK94" s="199"/>
      <c r="AL94" s="199"/>
      <c r="AM94" s="199"/>
      <c r="AN94" s="199"/>
      <c r="AO94" s="199"/>
      <c r="AP94" s="199"/>
      <c r="AQ94" s="199"/>
      <c r="AR94" s="199"/>
      <c r="AS94" s="199"/>
      <c r="AT94" s="199"/>
      <c r="AU94" s="199"/>
      <c r="AV94" s="199"/>
      <c r="AW94" s="199"/>
      <c r="AX94" s="199"/>
      <c r="AY94" s="199"/>
      <c r="AZ94" s="199"/>
      <c r="BA94" s="199"/>
      <c r="BB94" s="199"/>
      <c r="BF94" s="199"/>
      <c r="BG94" s="199"/>
      <c r="BI94" s="279"/>
      <c r="BJ94" s="279"/>
      <c r="BL94" s="199"/>
      <c r="BX94" s="172">
        <v>56</v>
      </c>
    </row>
    <row r="95" spans="1:76" s="171" customFormat="1" ht="23.25" customHeight="1">
      <c r="A95" s="199"/>
      <c r="F95" s="199"/>
      <c r="G95" s="198"/>
      <c r="H95" s="198"/>
      <c r="I95" s="198"/>
      <c r="J95" s="199"/>
      <c r="K95" s="199"/>
      <c r="L95" s="199"/>
      <c r="M95" s="220"/>
      <c r="N95" s="221"/>
      <c r="O95" s="221"/>
      <c r="P95" s="220"/>
      <c r="AF95" s="199"/>
      <c r="AG95" s="199"/>
      <c r="AH95" s="199"/>
      <c r="AI95" s="279"/>
      <c r="AJ95" s="199"/>
      <c r="AK95" s="199"/>
      <c r="AL95" s="199"/>
      <c r="AM95" s="199"/>
      <c r="AN95" s="199"/>
      <c r="AO95" s="199"/>
      <c r="AP95" s="199"/>
      <c r="AQ95" s="199"/>
      <c r="AR95" s="199"/>
      <c r="AS95" s="199"/>
      <c r="AT95" s="199"/>
      <c r="AU95" s="199"/>
      <c r="AV95" s="199"/>
      <c r="AW95" s="199"/>
      <c r="AX95" s="199"/>
      <c r="AY95" s="199"/>
      <c r="AZ95" s="199"/>
      <c r="BA95" s="199"/>
      <c r="BB95" s="199"/>
      <c r="BF95" s="199"/>
      <c r="BG95" s="199"/>
      <c r="BI95" s="279"/>
      <c r="BJ95" s="279"/>
      <c r="BL95" s="199"/>
      <c r="BX95" s="172">
        <v>57</v>
      </c>
    </row>
    <row r="96" spans="1:76" s="171" customFormat="1" ht="23.25" customHeight="1">
      <c r="A96" s="199"/>
      <c r="F96" s="199"/>
      <c r="G96" s="198"/>
      <c r="H96" s="198"/>
      <c r="I96" s="198"/>
      <c r="J96" s="199"/>
      <c r="K96" s="199"/>
      <c r="L96" s="199"/>
      <c r="M96" s="220"/>
      <c r="N96" s="221"/>
      <c r="O96" s="221"/>
      <c r="P96" s="220"/>
      <c r="AF96" s="199"/>
      <c r="AG96" s="199"/>
      <c r="AH96" s="199"/>
      <c r="AI96" s="279"/>
      <c r="AJ96" s="199"/>
      <c r="AK96" s="199"/>
      <c r="AL96" s="199"/>
      <c r="AM96" s="199"/>
      <c r="AN96" s="199"/>
      <c r="AO96" s="199"/>
      <c r="AP96" s="199"/>
      <c r="AQ96" s="199"/>
      <c r="AR96" s="199"/>
      <c r="AS96" s="199"/>
      <c r="AT96" s="199"/>
      <c r="AU96" s="199"/>
      <c r="AV96" s="199"/>
      <c r="AW96" s="199"/>
      <c r="AX96" s="199"/>
      <c r="AY96" s="199"/>
      <c r="AZ96" s="199"/>
      <c r="BA96" s="199"/>
      <c r="BB96" s="199"/>
      <c r="BF96" s="199"/>
      <c r="BG96" s="199"/>
      <c r="BI96" s="279"/>
      <c r="BJ96" s="279"/>
      <c r="BL96" s="199"/>
      <c r="BX96" s="172">
        <v>58</v>
      </c>
    </row>
    <row r="97" spans="1:76" s="171" customFormat="1" ht="23.25" customHeight="1">
      <c r="A97" s="199"/>
      <c r="F97" s="199"/>
      <c r="G97" s="198"/>
      <c r="H97" s="198"/>
      <c r="I97" s="198"/>
      <c r="J97" s="199"/>
      <c r="K97" s="199"/>
      <c r="L97" s="199"/>
      <c r="M97" s="220"/>
      <c r="N97" s="221"/>
      <c r="O97" s="221"/>
      <c r="P97" s="220"/>
      <c r="AF97" s="199"/>
      <c r="AG97" s="199"/>
      <c r="AH97" s="199"/>
      <c r="AI97" s="279"/>
      <c r="AJ97" s="199"/>
      <c r="AK97" s="199"/>
      <c r="AL97" s="199"/>
      <c r="AM97" s="199"/>
      <c r="AN97" s="199"/>
      <c r="AO97" s="199"/>
      <c r="AP97" s="199"/>
      <c r="AQ97" s="199"/>
      <c r="AR97" s="199"/>
      <c r="AS97" s="199"/>
      <c r="AT97" s="199"/>
      <c r="AU97" s="199"/>
      <c r="AV97" s="199"/>
      <c r="AW97" s="199"/>
      <c r="AX97" s="199"/>
      <c r="AY97" s="199"/>
      <c r="AZ97" s="199"/>
      <c r="BA97" s="199"/>
      <c r="BB97" s="199"/>
      <c r="BF97" s="199"/>
      <c r="BG97" s="199"/>
      <c r="BI97" s="279"/>
      <c r="BJ97" s="279"/>
      <c r="BL97" s="199"/>
      <c r="BX97" s="172">
        <v>59</v>
      </c>
    </row>
    <row r="98" spans="1:76" s="171" customFormat="1" ht="23.25" customHeight="1">
      <c r="A98" s="199"/>
      <c r="F98" s="199"/>
      <c r="G98" s="198"/>
      <c r="H98" s="198"/>
      <c r="I98" s="198"/>
      <c r="J98" s="199"/>
      <c r="K98" s="199"/>
      <c r="L98" s="199"/>
      <c r="M98" s="220"/>
      <c r="N98" s="221"/>
      <c r="O98" s="221"/>
      <c r="P98" s="220"/>
      <c r="AF98" s="199"/>
      <c r="AG98" s="199"/>
      <c r="AH98" s="199"/>
      <c r="AI98" s="279"/>
      <c r="AJ98" s="199"/>
      <c r="AK98" s="199"/>
      <c r="AL98" s="199"/>
      <c r="AM98" s="199"/>
      <c r="AN98" s="199"/>
      <c r="AO98" s="199"/>
      <c r="AP98" s="199"/>
      <c r="AQ98" s="199"/>
      <c r="AR98" s="199"/>
      <c r="AS98" s="199"/>
      <c r="AT98" s="199"/>
      <c r="AU98" s="199"/>
      <c r="AV98" s="199"/>
      <c r="AW98" s="199"/>
      <c r="AX98" s="199"/>
      <c r="AY98" s="199"/>
      <c r="AZ98" s="199"/>
      <c r="BA98" s="199"/>
      <c r="BB98" s="199"/>
      <c r="BF98" s="199"/>
      <c r="BG98" s="199"/>
      <c r="BI98" s="279"/>
      <c r="BJ98" s="279"/>
      <c r="BL98" s="199"/>
      <c r="BX98" s="172">
        <v>60</v>
      </c>
    </row>
    <row r="99" spans="1:76" s="171" customFormat="1" ht="23.25" customHeight="1">
      <c r="A99" s="199"/>
      <c r="F99" s="199"/>
      <c r="G99" s="198"/>
      <c r="H99" s="198"/>
      <c r="I99" s="198"/>
      <c r="J99" s="199"/>
      <c r="K99" s="199"/>
      <c r="L99" s="199"/>
      <c r="M99" s="220"/>
      <c r="N99" s="221"/>
      <c r="O99" s="221"/>
      <c r="P99" s="220"/>
      <c r="AF99" s="199"/>
      <c r="AG99" s="199"/>
      <c r="AH99" s="199"/>
      <c r="AI99" s="279"/>
      <c r="AJ99" s="199"/>
      <c r="AK99" s="199"/>
      <c r="AL99" s="199"/>
      <c r="AM99" s="199"/>
      <c r="AN99" s="199"/>
      <c r="AO99" s="199"/>
      <c r="AP99" s="199"/>
      <c r="AQ99" s="199"/>
      <c r="AR99" s="199"/>
      <c r="AS99" s="199"/>
      <c r="AT99" s="199"/>
      <c r="AU99" s="199"/>
      <c r="AV99" s="199"/>
      <c r="AW99" s="199"/>
      <c r="AX99" s="199"/>
      <c r="AY99" s="199"/>
      <c r="AZ99" s="199"/>
      <c r="BA99" s="199"/>
      <c r="BB99" s="199"/>
      <c r="BF99" s="199"/>
      <c r="BG99" s="199"/>
      <c r="BI99" s="279"/>
      <c r="BJ99" s="279"/>
      <c r="BL99" s="199"/>
      <c r="BX99" s="172">
        <v>61</v>
      </c>
    </row>
    <row r="100" spans="1:76" s="171" customFormat="1" ht="23.25" customHeight="1">
      <c r="A100" s="199"/>
      <c r="F100" s="199"/>
      <c r="G100" s="198"/>
      <c r="H100" s="198"/>
      <c r="I100" s="198"/>
      <c r="J100" s="199"/>
      <c r="K100" s="199"/>
      <c r="L100" s="199"/>
      <c r="M100" s="220"/>
      <c r="N100" s="221"/>
      <c r="O100" s="221"/>
      <c r="P100" s="220"/>
      <c r="AF100" s="199"/>
      <c r="AG100" s="199"/>
      <c r="AH100" s="199"/>
      <c r="AI100" s="279"/>
      <c r="AJ100" s="199"/>
      <c r="AK100" s="199"/>
      <c r="AL100" s="199"/>
      <c r="AM100" s="199"/>
      <c r="AN100" s="199"/>
      <c r="AO100" s="199"/>
      <c r="AP100" s="199"/>
      <c r="AQ100" s="199"/>
      <c r="AR100" s="199"/>
      <c r="AS100" s="199"/>
      <c r="AT100" s="199"/>
      <c r="AU100" s="199"/>
      <c r="AV100" s="199"/>
      <c r="AW100" s="199"/>
      <c r="AX100" s="199"/>
      <c r="AY100" s="199"/>
      <c r="AZ100" s="199"/>
      <c r="BA100" s="199"/>
      <c r="BB100" s="199"/>
      <c r="BF100" s="199"/>
      <c r="BG100" s="199"/>
      <c r="BI100" s="279"/>
      <c r="BJ100" s="279"/>
      <c r="BL100" s="199"/>
      <c r="BX100" s="172">
        <v>62</v>
      </c>
    </row>
    <row r="101" spans="1:76" s="171" customFormat="1" ht="23.25" customHeight="1">
      <c r="A101" s="199"/>
      <c r="F101" s="199"/>
      <c r="G101" s="198"/>
      <c r="H101" s="198"/>
      <c r="I101" s="198"/>
      <c r="J101" s="199"/>
      <c r="K101" s="199"/>
      <c r="L101" s="199"/>
      <c r="M101" s="220"/>
      <c r="N101" s="221"/>
      <c r="O101" s="221"/>
      <c r="P101" s="220"/>
      <c r="AF101" s="199"/>
      <c r="AG101" s="199"/>
      <c r="AH101" s="199"/>
      <c r="AI101" s="279"/>
      <c r="AJ101" s="199"/>
      <c r="AK101" s="199"/>
      <c r="AL101" s="199"/>
      <c r="AM101" s="199"/>
      <c r="AN101" s="199"/>
      <c r="AO101" s="199"/>
      <c r="AP101" s="199"/>
      <c r="AQ101" s="199"/>
      <c r="AR101" s="199"/>
      <c r="AS101" s="199"/>
      <c r="AT101" s="199"/>
      <c r="AU101" s="199"/>
      <c r="AV101" s="199"/>
      <c r="AW101" s="199"/>
      <c r="AX101" s="199"/>
      <c r="AY101" s="199"/>
      <c r="AZ101" s="199"/>
      <c r="BA101" s="199"/>
      <c r="BB101" s="199"/>
      <c r="BF101" s="199"/>
      <c r="BG101" s="199"/>
      <c r="BI101" s="279"/>
      <c r="BJ101" s="279"/>
      <c r="BL101" s="199"/>
      <c r="BX101" s="172">
        <v>63</v>
      </c>
    </row>
    <row r="102" spans="1:76" s="171" customFormat="1" ht="23.25" customHeight="1">
      <c r="A102" s="199"/>
      <c r="F102" s="199"/>
      <c r="G102" s="198"/>
      <c r="H102" s="198"/>
      <c r="I102" s="198"/>
      <c r="J102" s="199"/>
      <c r="K102" s="199"/>
      <c r="L102" s="199"/>
      <c r="M102" s="220"/>
      <c r="N102" s="221"/>
      <c r="O102" s="221"/>
      <c r="P102" s="220"/>
      <c r="AF102" s="199"/>
      <c r="AG102" s="199"/>
      <c r="AH102" s="199"/>
      <c r="AI102" s="279"/>
      <c r="AJ102" s="199"/>
      <c r="AK102" s="199"/>
      <c r="AL102" s="199"/>
      <c r="AM102" s="199"/>
      <c r="AN102" s="199"/>
      <c r="AO102" s="199"/>
      <c r="AP102" s="199"/>
      <c r="AQ102" s="199"/>
      <c r="AR102" s="199"/>
      <c r="AS102" s="199"/>
      <c r="AT102" s="199"/>
      <c r="AU102" s="199"/>
      <c r="AV102" s="199"/>
      <c r="AW102" s="199"/>
      <c r="AX102" s="199"/>
      <c r="AY102" s="199"/>
      <c r="AZ102" s="199"/>
      <c r="BA102" s="199"/>
      <c r="BB102" s="199"/>
      <c r="BF102" s="199"/>
      <c r="BG102" s="199"/>
      <c r="BI102" s="279"/>
      <c r="BJ102" s="279"/>
      <c r="BL102" s="199"/>
      <c r="BX102" s="172">
        <v>64</v>
      </c>
    </row>
    <row r="103" spans="1:76" s="171" customFormat="1" ht="23.25" customHeight="1">
      <c r="A103" s="199"/>
      <c r="F103" s="199"/>
      <c r="G103" s="198"/>
      <c r="H103" s="198"/>
      <c r="I103" s="198"/>
      <c r="J103" s="199"/>
      <c r="K103" s="199"/>
      <c r="L103" s="199"/>
      <c r="M103" s="220"/>
      <c r="N103" s="221"/>
      <c r="O103" s="221"/>
      <c r="P103" s="220"/>
      <c r="AF103" s="199"/>
      <c r="AG103" s="199"/>
      <c r="AH103" s="199"/>
      <c r="AI103" s="279"/>
      <c r="AJ103" s="199"/>
      <c r="AK103" s="199"/>
      <c r="AL103" s="199"/>
      <c r="AM103" s="199"/>
      <c r="AN103" s="199"/>
      <c r="AO103" s="199"/>
      <c r="AP103" s="199"/>
      <c r="AQ103" s="199"/>
      <c r="AR103" s="199"/>
      <c r="AS103" s="199"/>
      <c r="AT103" s="199"/>
      <c r="AU103" s="199"/>
      <c r="AV103" s="199"/>
      <c r="AW103" s="199"/>
      <c r="AX103" s="199"/>
      <c r="AY103" s="199"/>
      <c r="AZ103" s="199"/>
      <c r="BA103" s="199"/>
      <c r="BB103" s="199"/>
      <c r="BF103" s="199"/>
      <c r="BG103" s="199"/>
      <c r="BI103" s="279"/>
      <c r="BJ103" s="279"/>
      <c r="BL103" s="199"/>
      <c r="BX103" s="172">
        <v>65</v>
      </c>
    </row>
    <row r="104" spans="1:76" s="171" customFormat="1" ht="23.25" customHeight="1">
      <c r="A104" s="199"/>
      <c r="F104" s="199"/>
      <c r="G104" s="198"/>
      <c r="H104" s="198"/>
      <c r="I104" s="198"/>
      <c r="J104" s="199"/>
      <c r="K104" s="199"/>
      <c r="L104" s="199"/>
      <c r="M104" s="220"/>
      <c r="N104" s="221"/>
      <c r="O104" s="221"/>
      <c r="P104" s="220"/>
      <c r="AF104" s="199"/>
      <c r="AG104" s="199"/>
      <c r="AH104" s="199"/>
      <c r="AI104" s="279"/>
      <c r="AJ104" s="199"/>
      <c r="AK104" s="199"/>
      <c r="AL104" s="199"/>
      <c r="AM104" s="199"/>
      <c r="AN104" s="199"/>
      <c r="AO104" s="199"/>
      <c r="AP104" s="199"/>
      <c r="AQ104" s="199"/>
      <c r="AR104" s="199"/>
      <c r="AS104" s="199"/>
      <c r="AT104" s="199"/>
      <c r="AU104" s="199"/>
      <c r="AV104" s="199"/>
      <c r="AW104" s="199"/>
      <c r="AX104" s="199"/>
      <c r="AY104" s="199"/>
      <c r="AZ104" s="199"/>
      <c r="BA104" s="199"/>
      <c r="BB104" s="199"/>
      <c r="BF104" s="199"/>
      <c r="BG104" s="199"/>
      <c r="BI104" s="279"/>
      <c r="BJ104" s="279"/>
      <c r="BL104" s="199"/>
      <c r="BX104" s="172">
        <v>66</v>
      </c>
    </row>
    <row r="105" spans="1:76" s="171" customFormat="1" ht="23.25" customHeight="1">
      <c r="A105" s="199"/>
      <c r="F105" s="199"/>
      <c r="G105" s="198"/>
      <c r="H105" s="198"/>
      <c r="I105" s="198"/>
      <c r="J105" s="199"/>
      <c r="K105" s="199"/>
      <c r="L105" s="199"/>
      <c r="M105" s="220"/>
      <c r="N105" s="221"/>
      <c r="O105" s="221"/>
      <c r="P105" s="220"/>
      <c r="AF105" s="199"/>
      <c r="AG105" s="199"/>
      <c r="AH105" s="199"/>
      <c r="AI105" s="279"/>
      <c r="AJ105" s="199"/>
      <c r="AK105" s="199"/>
      <c r="AL105" s="199"/>
      <c r="AM105" s="199"/>
      <c r="AN105" s="199"/>
      <c r="AO105" s="199"/>
      <c r="AP105" s="199"/>
      <c r="AQ105" s="199"/>
      <c r="AR105" s="199"/>
      <c r="AS105" s="199"/>
      <c r="AT105" s="199"/>
      <c r="AU105" s="199"/>
      <c r="AV105" s="199"/>
      <c r="AW105" s="199"/>
      <c r="AX105" s="199"/>
      <c r="AY105" s="199"/>
      <c r="AZ105" s="199"/>
      <c r="BA105" s="199"/>
      <c r="BB105" s="199"/>
      <c r="BF105" s="199"/>
      <c r="BG105" s="199"/>
      <c r="BI105" s="279"/>
      <c r="BJ105" s="279"/>
      <c r="BL105" s="199"/>
      <c r="BX105" s="172">
        <v>67</v>
      </c>
    </row>
    <row r="106" spans="1:76" s="171" customFormat="1" ht="23.25" customHeight="1">
      <c r="A106" s="199"/>
      <c r="F106" s="199"/>
      <c r="G106" s="198"/>
      <c r="H106" s="198"/>
      <c r="I106" s="198"/>
      <c r="J106" s="199"/>
      <c r="K106" s="199"/>
      <c r="L106" s="199"/>
      <c r="M106" s="220"/>
      <c r="N106" s="221"/>
      <c r="O106" s="221"/>
      <c r="P106" s="220"/>
      <c r="AF106" s="199"/>
      <c r="AG106" s="199"/>
      <c r="AH106" s="199"/>
      <c r="AI106" s="279"/>
      <c r="AJ106" s="199"/>
      <c r="AK106" s="199"/>
      <c r="AL106" s="199"/>
      <c r="AM106" s="199"/>
      <c r="AN106" s="199"/>
      <c r="AO106" s="199"/>
      <c r="AP106" s="199"/>
      <c r="AQ106" s="199"/>
      <c r="AR106" s="199"/>
      <c r="AS106" s="199"/>
      <c r="AT106" s="199"/>
      <c r="AU106" s="199"/>
      <c r="AV106" s="199"/>
      <c r="AW106" s="199"/>
      <c r="AX106" s="199"/>
      <c r="AY106" s="199"/>
      <c r="AZ106" s="199"/>
      <c r="BA106" s="199"/>
      <c r="BB106" s="199"/>
      <c r="BF106" s="199"/>
      <c r="BG106" s="199"/>
      <c r="BI106" s="279"/>
      <c r="BJ106" s="279"/>
      <c r="BL106" s="199"/>
      <c r="BX106" s="172">
        <v>68</v>
      </c>
    </row>
    <row r="107" spans="1:76" s="171" customFormat="1" ht="23.25" customHeight="1">
      <c r="A107" s="199"/>
      <c r="F107" s="199"/>
      <c r="G107" s="198"/>
      <c r="H107" s="198"/>
      <c r="I107" s="198"/>
      <c r="J107" s="199"/>
      <c r="K107" s="199"/>
      <c r="L107" s="199"/>
      <c r="M107" s="220"/>
      <c r="N107" s="221"/>
      <c r="O107" s="221"/>
      <c r="P107" s="220"/>
      <c r="AF107" s="199"/>
      <c r="AG107" s="199"/>
      <c r="AH107" s="199"/>
      <c r="AI107" s="279"/>
      <c r="AJ107" s="199"/>
      <c r="AK107" s="199"/>
      <c r="AL107" s="199"/>
      <c r="AM107" s="199"/>
      <c r="AN107" s="199"/>
      <c r="AO107" s="199"/>
      <c r="AP107" s="199"/>
      <c r="AQ107" s="199"/>
      <c r="AR107" s="199"/>
      <c r="AS107" s="199"/>
      <c r="AT107" s="199"/>
      <c r="AU107" s="199"/>
      <c r="AV107" s="199"/>
      <c r="AW107" s="199"/>
      <c r="AX107" s="199"/>
      <c r="AY107" s="199"/>
      <c r="AZ107" s="199"/>
      <c r="BA107" s="199"/>
      <c r="BB107" s="199"/>
      <c r="BF107" s="199"/>
      <c r="BG107" s="199"/>
      <c r="BI107" s="279"/>
      <c r="BJ107" s="279"/>
      <c r="BL107" s="199"/>
      <c r="BX107" s="172">
        <v>69</v>
      </c>
    </row>
    <row r="108" spans="1:76" s="171" customFormat="1" ht="23.25" customHeight="1">
      <c r="A108" s="199"/>
      <c r="F108" s="199"/>
      <c r="G108" s="198"/>
      <c r="H108" s="198"/>
      <c r="I108" s="198"/>
      <c r="J108" s="199"/>
      <c r="K108" s="199"/>
      <c r="L108" s="199"/>
      <c r="M108" s="220"/>
      <c r="N108" s="221"/>
      <c r="O108" s="221"/>
      <c r="P108" s="220"/>
      <c r="AF108" s="199"/>
      <c r="AG108" s="199"/>
      <c r="AH108" s="199"/>
      <c r="AI108" s="279"/>
      <c r="AJ108" s="199"/>
      <c r="AK108" s="199"/>
      <c r="AL108" s="199"/>
      <c r="AM108" s="199"/>
      <c r="AN108" s="199"/>
      <c r="AO108" s="199"/>
      <c r="AP108" s="199"/>
      <c r="AQ108" s="199"/>
      <c r="AR108" s="199"/>
      <c r="AS108" s="199"/>
      <c r="AT108" s="199"/>
      <c r="AU108" s="199"/>
      <c r="AV108" s="199"/>
      <c r="AW108" s="199"/>
      <c r="AX108" s="199"/>
      <c r="AY108" s="199"/>
      <c r="AZ108" s="199"/>
      <c r="BA108" s="199"/>
      <c r="BB108" s="199"/>
      <c r="BF108" s="199"/>
      <c r="BG108" s="199"/>
      <c r="BI108" s="279"/>
      <c r="BJ108" s="279"/>
      <c r="BL108" s="199"/>
      <c r="BX108" s="172">
        <v>70</v>
      </c>
    </row>
    <row r="109" spans="1:76" s="171" customFormat="1" ht="23.25" customHeight="1">
      <c r="A109" s="199"/>
      <c r="F109" s="199"/>
      <c r="G109" s="198"/>
      <c r="H109" s="198"/>
      <c r="I109" s="198"/>
      <c r="J109" s="199"/>
      <c r="K109" s="199"/>
      <c r="L109" s="199"/>
      <c r="M109" s="220"/>
      <c r="N109" s="221"/>
      <c r="O109" s="221"/>
      <c r="P109" s="220"/>
      <c r="AF109" s="199"/>
      <c r="AG109" s="199"/>
      <c r="AH109" s="199"/>
      <c r="AI109" s="279"/>
      <c r="AJ109" s="199"/>
      <c r="AK109" s="199"/>
      <c r="AL109" s="199"/>
      <c r="AM109" s="199"/>
      <c r="AN109" s="199"/>
      <c r="AO109" s="199"/>
      <c r="AP109" s="199"/>
      <c r="AQ109" s="199"/>
      <c r="AR109" s="199"/>
      <c r="AS109" s="199"/>
      <c r="AT109" s="199"/>
      <c r="AU109" s="199"/>
      <c r="AV109" s="199"/>
      <c r="AW109" s="199"/>
      <c r="AX109" s="199"/>
      <c r="AY109" s="199"/>
      <c r="AZ109" s="199"/>
      <c r="BA109" s="199"/>
      <c r="BB109" s="199"/>
      <c r="BF109" s="199"/>
      <c r="BG109" s="199"/>
      <c r="BI109" s="279"/>
      <c r="BJ109" s="279"/>
      <c r="BL109" s="199"/>
      <c r="BX109" s="172">
        <v>71</v>
      </c>
    </row>
    <row r="110" spans="1:76" s="171" customFormat="1" ht="23.25" customHeight="1">
      <c r="A110" s="199"/>
      <c r="F110" s="199"/>
      <c r="G110" s="198"/>
      <c r="H110" s="198"/>
      <c r="I110" s="198"/>
      <c r="J110" s="199"/>
      <c r="K110" s="199"/>
      <c r="L110" s="199"/>
      <c r="M110" s="220"/>
      <c r="N110" s="221"/>
      <c r="O110" s="221"/>
      <c r="P110" s="220"/>
      <c r="AF110" s="199"/>
      <c r="AG110" s="199"/>
      <c r="AH110" s="199"/>
      <c r="AI110" s="279"/>
      <c r="AJ110" s="199"/>
      <c r="AK110" s="199"/>
      <c r="AL110" s="199"/>
      <c r="AM110" s="199"/>
      <c r="AN110" s="199"/>
      <c r="AO110" s="199"/>
      <c r="AP110" s="199"/>
      <c r="AQ110" s="199"/>
      <c r="AR110" s="199"/>
      <c r="AS110" s="199"/>
      <c r="AT110" s="199"/>
      <c r="AU110" s="199"/>
      <c r="AV110" s="199"/>
      <c r="AW110" s="199"/>
      <c r="AX110" s="199"/>
      <c r="AY110" s="199"/>
      <c r="AZ110" s="199"/>
      <c r="BA110" s="199"/>
      <c r="BB110" s="199"/>
      <c r="BF110" s="199"/>
      <c r="BG110" s="199"/>
      <c r="BI110" s="279"/>
      <c r="BJ110" s="279"/>
      <c r="BL110" s="199"/>
      <c r="BX110" s="172">
        <v>72</v>
      </c>
    </row>
    <row r="111" spans="1:76" s="171" customFormat="1" ht="23.25" customHeight="1">
      <c r="A111" s="199"/>
      <c r="F111" s="199"/>
      <c r="G111" s="198"/>
      <c r="H111" s="198"/>
      <c r="I111" s="198"/>
      <c r="J111" s="199"/>
      <c r="K111" s="199"/>
      <c r="L111" s="199"/>
      <c r="M111" s="220"/>
      <c r="N111" s="221"/>
      <c r="O111" s="221"/>
      <c r="P111" s="220"/>
      <c r="AF111" s="199"/>
      <c r="AG111" s="199"/>
      <c r="AH111" s="199"/>
      <c r="AI111" s="279"/>
      <c r="AJ111" s="199"/>
      <c r="AK111" s="199"/>
      <c r="AL111" s="199"/>
      <c r="AM111" s="199"/>
      <c r="AN111" s="199"/>
      <c r="AO111" s="199"/>
      <c r="AP111" s="199"/>
      <c r="AQ111" s="199"/>
      <c r="AR111" s="199"/>
      <c r="AS111" s="199"/>
      <c r="AT111" s="199"/>
      <c r="AU111" s="199"/>
      <c r="AV111" s="199"/>
      <c r="AW111" s="199"/>
      <c r="AX111" s="199"/>
      <c r="AY111" s="199"/>
      <c r="AZ111" s="199"/>
      <c r="BA111" s="199"/>
      <c r="BB111" s="199"/>
      <c r="BF111" s="199"/>
      <c r="BG111" s="199"/>
      <c r="BI111" s="279"/>
      <c r="BJ111" s="279"/>
      <c r="BL111" s="199"/>
      <c r="BX111" s="172">
        <v>73</v>
      </c>
    </row>
    <row r="112" spans="1:76" s="171" customFormat="1" ht="23.25" customHeight="1">
      <c r="A112" s="199"/>
      <c r="F112" s="199"/>
      <c r="G112" s="198"/>
      <c r="H112" s="198"/>
      <c r="I112" s="198"/>
      <c r="J112" s="199"/>
      <c r="K112" s="199"/>
      <c r="L112" s="199"/>
      <c r="M112" s="220"/>
      <c r="N112" s="221"/>
      <c r="O112" s="221"/>
      <c r="P112" s="220"/>
      <c r="AF112" s="199"/>
      <c r="AG112" s="199"/>
      <c r="AH112" s="199"/>
      <c r="AI112" s="279"/>
      <c r="AJ112" s="199"/>
      <c r="AK112" s="199"/>
      <c r="AL112" s="199"/>
      <c r="AM112" s="199"/>
      <c r="AN112" s="199"/>
      <c r="AO112" s="199"/>
      <c r="AP112" s="199"/>
      <c r="AQ112" s="199"/>
      <c r="AR112" s="199"/>
      <c r="AS112" s="199"/>
      <c r="AT112" s="199"/>
      <c r="AU112" s="199"/>
      <c r="AV112" s="199"/>
      <c r="AW112" s="199"/>
      <c r="AX112" s="199"/>
      <c r="AY112" s="199"/>
      <c r="AZ112" s="199"/>
      <c r="BA112" s="199"/>
      <c r="BB112" s="199"/>
      <c r="BF112" s="199"/>
      <c r="BG112" s="199"/>
      <c r="BI112" s="279"/>
      <c r="BJ112" s="279"/>
      <c r="BL112" s="199"/>
      <c r="BX112" s="172">
        <v>74</v>
      </c>
    </row>
    <row r="113" spans="1:76" s="171" customFormat="1" ht="23.25" customHeight="1">
      <c r="A113" s="199"/>
      <c r="F113" s="199"/>
      <c r="G113" s="198"/>
      <c r="H113" s="198"/>
      <c r="I113" s="198"/>
      <c r="J113" s="199"/>
      <c r="K113" s="199"/>
      <c r="L113" s="199"/>
      <c r="M113" s="220"/>
      <c r="N113" s="221"/>
      <c r="O113" s="221"/>
      <c r="P113" s="220"/>
      <c r="AF113" s="199"/>
      <c r="AG113" s="199"/>
      <c r="AH113" s="199"/>
      <c r="AI113" s="279"/>
      <c r="AJ113" s="199"/>
      <c r="AK113" s="199"/>
      <c r="AL113" s="199"/>
      <c r="AM113" s="199"/>
      <c r="AN113" s="199"/>
      <c r="AO113" s="199"/>
      <c r="AP113" s="199"/>
      <c r="AQ113" s="199"/>
      <c r="AR113" s="199"/>
      <c r="AS113" s="199"/>
      <c r="AT113" s="199"/>
      <c r="AU113" s="199"/>
      <c r="AV113" s="199"/>
      <c r="AW113" s="199"/>
      <c r="AX113" s="199"/>
      <c r="AY113" s="199"/>
      <c r="AZ113" s="199"/>
      <c r="BA113" s="199"/>
      <c r="BB113" s="199"/>
      <c r="BF113" s="199"/>
      <c r="BG113" s="199"/>
      <c r="BI113" s="279"/>
      <c r="BJ113" s="279"/>
      <c r="BL113" s="199"/>
      <c r="BX113" s="172">
        <v>75</v>
      </c>
    </row>
    <row r="114" spans="1:76" s="171" customFormat="1" ht="23.25" customHeight="1">
      <c r="A114" s="199"/>
      <c r="F114" s="199"/>
      <c r="G114" s="198"/>
      <c r="H114" s="198"/>
      <c r="I114" s="198"/>
      <c r="J114" s="199"/>
      <c r="K114" s="199"/>
      <c r="L114" s="199"/>
      <c r="M114" s="220"/>
      <c r="N114" s="221"/>
      <c r="O114" s="221"/>
      <c r="P114" s="220"/>
      <c r="AF114" s="199"/>
      <c r="AG114" s="199"/>
      <c r="AH114" s="199"/>
      <c r="AI114" s="279"/>
      <c r="AJ114" s="199"/>
      <c r="AK114" s="199"/>
      <c r="AL114" s="199"/>
      <c r="AM114" s="199"/>
      <c r="AN114" s="199"/>
      <c r="AO114" s="199"/>
      <c r="AP114" s="199"/>
      <c r="AQ114" s="199"/>
      <c r="AR114" s="199"/>
      <c r="AS114" s="199"/>
      <c r="AT114" s="199"/>
      <c r="AU114" s="199"/>
      <c r="AV114" s="199"/>
      <c r="AW114" s="199"/>
      <c r="AX114" s="199"/>
      <c r="AY114" s="199"/>
      <c r="AZ114" s="199"/>
      <c r="BA114" s="199"/>
      <c r="BB114" s="199"/>
      <c r="BF114" s="199"/>
      <c r="BG114" s="199"/>
      <c r="BI114" s="279"/>
      <c r="BJ114" s="279"/>
      <c r="BL114" s="199"/>
      <c r="BX114" s="172">
        <v>76</v>
      </c>
    </row>
    <row r="115" spans="1:76" s="171" customFormat="1" ht="23.25" customHeight="1">
      <c r="A115" s="199"/>
      <c r="F115" s="199"/>
      <c r="G115" s="198"/>
      <c r="H115" s="198"/>
      <c r="I115" s="198"/>
      <c r="J115" s="199"/>
      <c r="K115" s="199"/>
      <c r="L115" s="199"/>
      <c r="M115" s="220"/>
      <c r="N115" s="221"/>
      <c r="O115" s="221"/>
      <c r="P115" s="220"/>
      <c r="AF115" s="199"/>
      <c r="AG115" s="199"/>
      <c r="AH115" s="199"/>
      <c r="AI115" s="279"/>
      <c r="AJ115" s="199"/>
      <c r="AK115" s="199"/>
      <c r="AL115" s="199"/>
      <c r="AM115" s="199"/>
      <c r="AN115" s="199"/>
      <c r="AO115" s="199"/>
      <c r="AP115" s="199"/>
      <c r="AQ115" s="199"/>
      <c r="AR115" s="199"/>
      <c r="AS115" s="199"/>
      <c r="AT115" s="199"/>
      <c r="AU115" s="199"/>
      <c r="AV115" s="199"/>
      <c r="AW115" s="199"/>
      <c r="AX115" s="199"/>
      <c r="AY115" s="199"/>
      <c r="AZ115" s="199"/>
      <c r="BA115" s="199"/>
      <c r="BB115" s="199"/>
      <c r="BF115" s="199"/>
      <c r="BG115" s="199"/>
      <c r="BI115" s="279"/>
      <c r="BJ115" s="279"/>
      <c r="BL115" s="199"/>
      <c r="BX115" s="172">
        <v>77</v>
      </c>
    </row>
    <row r="116" spans="1:76" s="171" customFormat="1" ht="23.25" customHeight="1">
      <c r="A116" s="199"/>
      <c r="F116" s="199"/>
      <c r="G116" s="198"/>
      <c r="H116" s="198"/>
      <c r="I116" s="198"/>
      <c r="J116" s="199"/>
      <c r="K116" s="199"/>
      <c r="L116" s="199"/>
      <c r="M116" s="220"/>
      <c r="N116" s="221"/>
      <c r="O116" s="221"/>
      <c r="P116" s="220"/>
      <c r="AF116" s="199"/>
      <c r="AG116" s="199"/>
      <c r="AH116" s="199"/>
      <c r="AI116" s="279"/>
      <c r="AJ116" s="199"/>
      <c r="AK116" s="199"/>
      <c r="AL116" s="199"/>
      <c r="AM116" s="199"/>
      <c r="AN116" s="199"/>
      <c r="AO116" s="199"/>
      <c r="AP116" s="199"/>
      <c r="AQ116" s="199"/>
      <c r="AR116" s="199"/>
      <c r="AS116" s="199"/>
      <c r="AT116" s="199"/>
      <c r="AU116" s="199"/>
      <c r="AV116" s="199"/>
      <c r="AW116" s="199"/>
      <c r="AX116" s="199"/>
      <c r="AY116" s="199"/>
      <c r="AZ116" s="199"/>
      <c r="BA116" s="199"/>
      <c r="BB116" s="199"/>
      <c r="BF116" s="199"/>
      <c r="BG116" s="199"/>
      <c r="BI116" s="279"/>
      <c r="BJ116" s="279"/>
      <c r="BL116" s="199"/>
      <c r="BX116" s="172">
        <v>78</v>
      </c>
    </row>
    <row r="117" spans="1:76" s="171" customFormat="1" ht="23.25" customHeight="1">
      <c r="A117" s="199"/>
      <c r="F117" s="199"/>
      <c r="G117" s="198"/>
      <c r="H117" s="198"/>
      <c r="I117" s="198"/>
      <c r="J117" s="199"/>
      <c r="K117" s="199"/>
      <c r="L117" s="199"/>
      <c r="M117" s="220"/>
      <c r="N117" s="221"/>
      <c r="O117" s="221"/>
      <c r="P117" s="220"/>
      <c r="AF117" s="199"/>
      <c r="AG117" s="199"/>
      <c r="AH117" s="199"/>
      <c r="AI117" s="279"/>
      <c r="AJ117" s="199"/>
      <c r="AK117" s="199"/>
      <c r="AL117" s="199"/>
      <c r="AM117" s="199"/>
      <c r="AN117" s="199"/>
      <c r="AO117" s="199"/>
      <c r="AP117" s="199"/>
      <c r="AQ117" s="199"/>
      <c r="AR117" s="199"/>
      <c r="AS117" s="199"/>
      <c r="AT117" s="199"/>
      <c r="AU117" s="199"/>
      <c r="AV117" s="199"/>
      <c r="AW117" s="199"/>
      <c r="AX117" s="199"/>
      <c r="AY117" s="199"/>
      <c r="AZ117" s="199"/>
      <c r="BA117" s="199"/>
      <c r="BB117" s="199"/>
      <c r="BF117" s="199"/>
      <c r="BG117" s="199"/>
      <c r="BI117" s="279"/>
      <c r="BJ117" s="279"/>
      <c r="BL117" s="199"/>
      <c r="BX117" s="172">
        <v>79</v>
      </c>
    </row>
    <row r="118" spans="1:76" s="171" customFormat="1" ht="23.25" customHeight="1">
      <c r="A118" s="199"/>
      <c r="F118" s="199"/>
      <c r="G118" s="198"/>
      <c r="H118" s="198"/>
      <c r="I118" s="198"/>
      <c r="J118" s="199"/>
      <c r="K118" s="199"/>
      <c r="L118" s="199"/>
      <c r="M118" s="220"/>
      <c r="N118" s="221"/>
      <c r="O118" s="221"/>
      <c r="P118" s="220"/>
      <c r="AF118" s="199"/>
      <c r="AG118" s="199"/>
      <c r="AH118" s="199"/>
      <c r="AI118" s="279"/>
      <c r="AJ118" s="199"/>
      <c r="AK118" s="199"/>
      <c r="AL118" s="199"/>
      <c r="AM118" s="199"/>
      <c r="AN118" s="199"/>
      <c r="AO118" s="199"/>
      <c r="AP118" s="199"/>
      <c r="AQ118" s="199"/>
      <c r="AR118" s="199"/>
      <c r="AS118" s="199"/>
      <c r="AT118" s="199"/>
      <c r="AU118" s="199"/>
      <c r="AV118" s="199"/>
      <c r="AW118" s="199"/>
      <c r="AX118" s="199"/>
      <c r="AY118" s="199"/>
      <c r="AZ118" s="199"/>
      <c r="BA118" s="199"/>
      <c r="BB118" s="199"/>
      <c r="BF118" s="199"/>
      <c r="BG118" s="199"/>
      <c r="BI118" s="279"/>
      <c r="BJ118" s="279"/>
      <c r="BL118" s="199"/>
      <c r="BX118" s="172">
        <v>80</v>
      </c>
    </row>
    <row r="119" spans="1:76" s="171" customFormat="1" ht="23.25" customHeight="1">
      <c r="A119" s="199"/>
      <c r="F119" s="199"/>
      <c r="G119" s="198"/>
      <c r="H119" s="198"/>
      <c r="I119" s="198"/>
      <c r="J119" s="199"/>
      <c r="K119" s="199"/>
      <c r="L119" s="199"/>
      <c r="M119" s="220"/>
      <c r="N119" s="221"/>
      <c r="O119" s="221"/>
      <c r="P119" s="220"/>
      <c r="AF119" s="199"/>
      <c r="AG119" s="199"/>
      <c r="AH119" s="199"/>
      <c r="AI119" s="279"/>
      <c r="AJ119" s="199"/>
      <c r="AK119" s="199"/>
      <c r="AL119" s="199"/>
      <c r="AM119" s="199"/>
      <c r="AN119" s="199"/>
      <c r="AO119" s="199"/>
      <c r="AP119" s="199"/>
      <c r="AQ119" s="199"/>
      <c r="AR119" s="199"/>
      <c r="AS119" s="199"/>
      <c r="AT119" s="199"/>
      <c r="AU119" s="199"/>
      <c r="AV119" s="199"/>
      <c r="AW119" s="199"/>
      <c r="AX119" s="199"/>
      <c r="AY119" s="199"/>
      <c r="AZ119" s="199"/>
      <c r="BA119" s="199"/>
      <c r="BB119" s="199"/>
      <c r="BF119" s="199"/>
      <c r="BG119" s="199"/>
      <c r="BI119" s="279"/>
      <c r="BJ119" s="279"/>
      <c r="BL119" s="199"/>
      <c r="BX119" s="172">
        <v>81</v>
      </c>
    </row>
    <row r="120" spans="1:76" s="171" customFormat="1" ht="23.25" customHeight="1">
      <c r="A120" s="199"/>
      <c r="F120" s="199"/>
      <c r="G120" s="198"/>
      <c r="H120" s="198"/>
      <c r="I120" s="198"/>
      <c r="J120" s="199"/>
      <c r="K120" s="199"/>
      <c r="L120" s="199"/>
      <c r="M120" s="220"/>
      <c r="N120" s="221"/>
      <c r="O120" s="221"/>
      <c r="P120" s="220"/>
      <c r="AF120" s="199"/>
      <c r="AG120" s="199"/>
      <c r="AH120" s="199"/>
      <c r="AI120" s="279"/>
      <c r="AJ120" s="199"/>
      <c r="AK120" s="199"/>
      <c r="AL120" s="199"/>
      <c r="AM120" s="199"/>
      <c r="AN120" s="199"/>
      <c r="AO120" s="199"/>
      <c r="AP120" s="199"/>
      <c r="AQ120" s="199"/>
      <c r="AR120" s="199"/>
      <c r="AS120" s="199"/>
      <c r="AT120" s="199"/>
      <c r="AU120" s="199"/>
      <c r="AV120" s="199"/>
      <c r="AW120" s="199"/>
      <c r="AX120" s="199"/>
      <c r="AY120" s="199"/>
      <c r="AZ120" s="199"/>
      <c r="BA120" s="199"/>
      <c r="BB120" s="199"/>
      <c r="BF120" s="199"/>
      <c r="BG120" s="199"/>
      <c r="BI120" s="279"/>
      <c r="BJ120" s="279"/>
      <c r="BL120" s="199"/>
      <c r="BX120" s="172">
        <v>82</v>
      </c>
    </row>
    <row r="121" spans="1:76" s="171" customFormat="1" ht="23.25" customHeight="1">
      <c r="A121" s="199"/>
      <c r="F121" s="199"/>
      <c r="G121" s="198"/>
      <c r="H121" s="198"/>
      <c r="I121" s="198"/>
      <c r="J121" s="199"/>
      <c r="K121" s="199"/>
      <c r="L121" s="199"/>
      <c r="M121" s="220"/>
      <c r="N121" s="221"/>
      <c r="O121" s="221"/>
      <c r="P121" s="220"/>
      <c r="AF121" s="199"/>
      <c r="AG121" s="199"/>
      <c r="AH121" s="199"/>
      <c r="AI121" s="279"/>
      <c r="AJ121" s="199"/>
      <c r="AK121" s="199"/>
      <c r="AL121" s="199"/>
      <c r="AM121" s="199"/>
      <c r="AN121" s="199"/>
      <c r="AO121" s="199"/>
      <c r="AP121" s="199"/>
      <c r="AQ121" s="199"/>
      <c r="AR121" s="199"/>
      <c r="AS121" s="199"/>
      <c r="AT121" s="199"/>
      <c r="AU121" s="199"/>
      <c r="AV121" s="199"/>
      <c r="AW121" s="199"/>
      <c r="AX121" s="199"/>
      <c r="AY121" s="199"/>
      <c r="AZ121" s="199"/>
      <c r="BA121" s="199"/>
      <c r="BB121" s="199"/>
      <c r="BF121" s="199"/>
      <c r="BG121" s="199"/>
      <c r="BI121" s="279"/>
      <c r="BJ121" s="279"/>
      <c r="BL121" s="199"/>
      <c r="BX121" s="172">
        <v>83</v>
      </c>
    </row>
    <row r="122" spans="1:76" s="171" customFormat="1" ht="23.25" customHeight="1">
      <c r="A122" s="199"/>
      <c r="F122" s="199"/>
      <c r="G122" s="198"/>
      <c r="H122" s="198"/>
      <c r="I122" s="198"/>
      <c r="J122" s="199"/>
      <c r="K122" s="199"/>
      <c r="L122" s="199"/>
      <c r="M122" s="220"/>
      <c r="N122" s="221"/>
      <c r="O122" s="221"/>
      <c r="P122" s="220"/>
      <c r="AF122" s="199"/>
      <c r="AG122" s="199"/>
      <c r="AH122" s="199"/>
      <c r="AI122" s="279"/>
      <c r="AJ122" s="199"/>
      <c r="AK122" s="199"/>
      <c r="AL122" s="199"/>
      <c r="AM122" s="199"/>
      <c r="AN122" s="199"/>
      <c r="AO122" s="199"/>
      <c r="AP122" s="199"/>
      <c r="AQ122" s="199"/>
      <c r="AR122" s="199"/>
      <c r="AS122" s="199"/>
      <c r="AT122" s="199"/>
      <c r="AU122" s="199"/>
      <c r="AV122" s="199"/>
      <c r="AW122" s="199"/>
      <c r="AX122" s="199"/>
      <c r="AY122" s="199"/>
      <c r="AZ122" s="199"/>
      <c r="BA122" s="199"/>
      <c r="BB122" s="199"/>
      <c r="BF122" s="199"/>
      <c r="BG122" s="199"/>
      <c r="BI122" s="279"/>
      <c r="BJ122" s="279"/>
      <c r="BL122" s="199"/>
      <c r="BX122" s="172">
        <v>84</v>
      </c>
    </row>
    <row r="123" spans="1:76" s="171" customFormat="1" ht="23.25" customHeight="1">
      <c r="A123" s="199"/>
      <c r="F123" s="199"/>
      <c r="G123" s="198"/>
      <c r="H123" s="198"/>
      <c r="I123" s="198"/>
      <c r="J123" s="199"/>
      <c r="K123" s="199"/>
      <c r="L123" s="199"/>
      <c r="M123" s="220"/>
      <c r="N123" s="221"/>
      <c r="O123" s="221"/>
      <c r="P123" s="220"/>
      <c r="AF123" s="199"/>
      <c r="AG123" s="199"/>
      <c r="AH123" s="199"/>
      <c r="AI123" s="279"/>
      <c r="AJ123" s="199"/>
      <c r="AK123" s="199"/>
      <c r="AL123" s="199"/>
      <c r="AM123" s="199"/>
      <c r="AN123" s="199"/>
      <c r="AO123" s="199"/>
      <c r="AP123" s="199"/>
      <c r="AQ123" s="199"/>
      <c r="AR123" s="199"/>
      <c r="AS123" s="199"/>
      <c r="AT123" s="199"/>
      <c r="AU123" s="199"/>
      <c r="AV123" s="199"/>
      <c r="AW123" s="199"/>
      <c r="AX123" s="199"/>
      <c r="AY123" s="199"/>
      <c r="AZ123" s="199"/>
      <c r="BA123" s="199"/>
      <c r="BB123" s="199"/>
      <c r="BF123" s="199"/>
      <c r="BG123" s="199"/>
      <c r="BI123" s="279"/>
      <c r="BJ123" s="279"/>
      <c r="BL123" s="199"/>
      <c r="BX123" s="172">
        <v>85</v>
      </c>
    </row>
    <row r="124" spans="1:76" s="171" customFormat="1" ht="23.25" customHeight="1">
      <c r="A124" s="199"/>
      <c r="F124" s="199"/>
      <c r="G124" s="198"/>
      <c r="H124" s="198"/>
      <c r="I124" s="198"/>
      <c r="J124" s="199"/>
      <c r="K124" s="199"/>
      <c r="L124" s="199"/>
      <c r="M124" s="220"/>
      <c r="N124" s="221"/>
      <c r="O124" s="221"/>
      <c r="P124" s="220"/>
      <c r="AF124" s="199"/>
      <c r="AG124" s="199"/>
      <c r="AH124" s="199"/>
      <c r="AI124" s="279"/>
      <c r="AJ124" s="199"/>
      <c r="AK124" s="199"/>
      <c r="AL124" s="199"/>
      <c r="AM124" s="199"/>
      <c r="AN124" s="199"/>
      <c r="AO124" s="199"/>
      <c r="AP124" s="199"/>
      <c r="AQ124" s="199"/>
      <c r="AR124" s="199"/>
      <c r="AS124" s="199"/>
      <c r="AT124" s="199"/>
      <c r="AU124" s="199"/>
      <c r="AV124" s="199"/>
      <c r="AW124" s="199"/>
      <c r="AX124" s="199"/>
      <c r="AY124" s="199"/>
      <c r="AZ124" s="199"/>
      <c r="BA124" s="199"/>
      <c r="BB124" s="199"/>
      <c r="BF124" s="199"/>
      <c r="BG124" s="199"/>
      <c r="BI124" s="279"/>
      <c r="BJ124" s="279"/>
      <c r="BL124" s="199"/>
      <c r="BX124" s="172">
        <v>86</v>
      </c>
    </row>
    <row r="125" spans="1:76" s="171" customFormat="1" ht="23.25" customHeight="1">
      <c r="A125" s="199"/>
      <c r="F125" s="199"/>
      <c r="G125" s="198"/>
      <c r="H125" s="198"/>
      <c r="I125" s="198"/>
      <c r="J125" s="199"/>
      <c r="K125" s="199"/>
      <c r="L125" s="199"/>
      <c r="M125" s="220"/>
      <c r="N125" s="221"/>
      <c r="O125" s="221"/>
      <c r="P125" s="220"/>
      <c r="AF125" s="199"/>
      <c r="AG125" s="199"/>
      <c r="AH125" s="199"/>
      <c r="AI125" s="279"/>
      <c r="AJ125" s="199"/>
      <c r="AK125" s="199"/>
      <c r="AL125" s="199"/>
      <c r="AM125" s="199"/>
      <c r="AN125" s="199"/>
      <c r="AO125" s="199"/>
      <c r="AP125" s="199"/>
      <c r="AQ125" s="199"/>
      <c r="AR125" s="199"/>
      <c r="AS125" s="199"/>
      <c r="AT125" s="199"/>
      <c r="AU125" s="199"/>
      <c r="AV125" s="199"/>
      <c r="AW125" s="199"/>
      <c r="AX125" s="199"/>
      <c r="AY125" s="199"/>
      <c r="AZ125" s="199"/>
      <c r="BA125" s="199"/>
      <c r="BB125" s="199"/>
      <c r="BF125" s="199"/>
      <c r="BG125" s="199"/>
      <c r="BI125" s="279"/>
      <c r="BJ125" s="279"/>
      <c r="BL125" s="199"/>
      <c r="BX125" s="172">
        <v>87</v>
      </c>
    </row>
    <row r="126" spans="1:76" s="171" customFormat="1" ht="23.25" customHeight="1">
      <c r="A126" s="199"/>
      <c r="F126" s="199"/>
      <c r="G126" s="198"/>
      <c r="H126" s="198"/>
      <c r="I126" s="198"/>
      <c r="J126" s="199"/>
      <c r="K126" s="199"/>
      <c r="L126" s="199"/>
      <c r="M126" s="220"/>
      <c r="N126" s="221"/>
      <c r="O126" s="221"/>
      <c r="P126" s="220"/>
      <c r="AF126" s="199"/>
      <c r="AG126" s="199"/>
      <c r="AH126" s="199"/>
      <c r="AI126" s="279"/>
      <c r="AJ126" s="199"/>
      <c r="AK126" s="199"/>
      <c r="AL126" s="199"/>
      <c r="AM126" s="199"/>
      <c r="AN126" s="199"/>
      <c r="AO126" s="199"/>
      <c r="AP126" s="199"/>
      <c r="AQ126" s="199"/>
      <c r="AR126" s="199"/>
      <c r="AS126" s="199"/>
      <c r="AT126" s="199"/>
      <c r="AU126" s="199"/>
      <c r="AV126" s="199"/>
      <c r="AW126" s="199"/>
      <c r="AX126" s="199"/>
      <c r="AY126" s="199"/>
      <c r="AZ126" s="199"/>
      <c r="BA126" s="199"/>
      <c r="BB126" s="199"/>
      <c r="BF126" s="199"/>
      <c r="BG126" s="199"/>
      <c r="BI126" s="279"/>
      <c r="BJ126" s="279"/>
      <c r="BL126" s="199"/>
      <c r="BX126" s="172">
        <v>88</v>
      </c>
    </row>
    <row r="127" spans="1:76" s="171" customFormat="1" ht="23.25" customHeight="1">
      <c r="A127" s="199"/>
      <c r="F127" s="199"/>
      <c r="G127" s="198"/>
      <c r="H127" s="198"/>
      <c r="I127" s="198"/>
      <c r="J127" s="199"/>
      <c r="K127" s="199"/>
      <c r="L127" s="199"/>
      <c r="M127" s="220"/>
      <c r="N127" s="221"/>
      <c r="O127" s="221"/>
      <c r="P127" s="220"/>
      <c r="AF127" s="199"/>
      <c r="AG127" s="199"/>
      <c r="AH127" s="199"/>
      <c r="AI127" s="279"/>
      <c r="AJ127" s="199"/>
      <c r="AK127" s="199"/>
      <c r="AL127" s="199"/>
      <c r="AM127" s="199"/>
      <c r="AN127" s="199"/>
      <c r="AO127" s="199"/>
      <c r="AP127" s="199"/>
      <c r="AQ127" s="199"/>
      <c r="AR127" s="199"/>
      <c r="AS127" s="199"/>
      <c r="AT127" s="199"/>
      <c r="AU127" s="199"/>
      <c r="AV127" s="199"/>
      <c r="AW127" s="199"/>
      <c r="AX127" s="199"/>
      <c r="AY127" s="199"/>
      <c r="AZ127" s="199"/>
      <c r="BA127" s="199"/>
      <c r="BB127" s="199"/>
      <c r="BF127" s="199"/>
      <c r="BG127" s="199"/>
      <c r="BI127" s="279"/>
      <c r="BJ127" s="279"/>
      <c r="BL127" s="199"/>
      <c r="BX127" s="172">
        <v>89</v>
      </c>
    </row>
    <row r="128" spans="1:76" s="171" customFormat="1" ht="23.25" customHeight="1">
      <c r="A128" s="199"/>
      <c r="F128" s="199"/>
      <c r="G128" s="198"/>
      <c r="H128" s="198"/>
      <c r="I128" s="198"/>
      <c r="J128" s="199"/>
      <c r="K128" s="199"/>
      <c r="L128" s="199"/>
      <c r="M128" s="220"/>
      <c r="N128" s="221"/>
      <c r="O128" s="221"/>
      <c r="P128" s="220"/>
      <c r="AF128" s="199"/>
      <c r="AG128" s="199"/>
      <c r="AH128" s="199"/>
      <c r="AI128" s="279"/>
      <c r="AJ128" s="199"/>
      <c r="AK128" s="199"/>
      <c r="AL128" s="199"/>
      <c r="AM128" s="199"/>
      <c r="AN128" s="199"/>
      <c r="AO128" s="199"/>
      <c r="AP128" s="199"/>
      <c r="AQ128" s="199"/>
      <c r="AR128" s="199"/>
      <c r="AS128" s="199"/>
      <c r="AT128" s="199"/>
      <c r="AU128" s="199"/>
      <c r="AV128" s="199"/>
      <c r="AW128" s="199"/>
      <c r="AX128" s="199"/>
      <c r="AY128" s="199"/>
      <c r="AZ128" s="199"/>
      <c r="BA128" s="199"/>
      <c r="BB128" s="199"/>
      <c r="BF128" s="199"/>
      <c r="BG128" s="199"/>
      <c r="BI128" s="279"/>
      <c r="BJ128" s="279"/>
      <c r="BL128" s="199"/>
      <c r="BX128" s="172">
        <v>90</v>
      </c>
    </row>
    <row r="129" spans="1:76" s="171" customFormat="1" ht="23.25" customHeight="1">
      <c r="A129" s="199"/>
      <c r="F129" s="199"/>
      <c r="G129" s="198"/>
      <c r="H129" s="198"/>
      <c r="I129" s="198"/>
      <c r="J129" s="199"/>
      <c r="K129" s="199"/>
      <c r="L129" s="199"/>
      <c r="M129" s="220"/>
      <c r="N129" s="221"/>
      <c r="O129" s="221"/>
      <c r="P129" s="220"/>
      <c r="AF129" s="199"/>
      <c r="AG129" s="199"/>
      <c r="AH129" s="199"/>
      <c r="AI129" s="279"/>
      <c r="AJ129" s="199"/>
      <c r="AK129" s="199"/>
      <c r="AL129" s="199"/>
      <c r="AM129" s="199"/>
      <c r="AN129" s="199"/>
      <c r="AO129" s="199"/>
      <c r="AP129" s="199"/>
      <c r="AQ129" s="199"/>
      <c r="AR129" s="199"/>
      <c r="AS129" s="199"/>
      <c r="AT129" s="199"/>
      <c r="AU129" s="199"/>
      <c r="AV129" s="199"/>
      <c r="AW129" s="199"/>
      <c r="AX129" s="199"/>
      <c r="AY129" s="199"/>
      <c r="AZ129" s="199"/>
      <c r="BA129" s="199"/>
      <c r="BB129" s="199"/>
      <c r="BF129" s="199"/>
      <c r="BG129" s="199"/>
      <c r="BI129" s="279"/>
      <c r="BJ129" s="279"/>
      <c r="BL129" s="199"/>
      <c r="BX129" s="172">
        <v>91</v>
      </c>
    </row>
    <row r="130" spans="1:76" s="171" customFormat="1" ht="23.25" customHeight="1">
      <c r="A130" s="199"/>
      <c r="F130" s="199"/>
      <c r="G130" s="198"/>
      <c r="H130" s="198"/>
      <c r="I130" s="198"/>
      <c r="J130" s="199"/>
      <c r="K130" s="199"/>
      <c r="L130" s="199"/>
      <c r="M130" s="220"/>
      <c r="N130" s="221"/>
      <c r="O130" s="221"/>
      <c r="P130" s="220"/>
      <c r="AF130" s="199"/>
      <c r="AG130" s="199"/>
      <c r="AH130" s="199"/>
      <c r="AI130" s="279"/>
      <c r="AJ130" s="199"/>
      <c r="AK130" s="199"/>
      <c r="AL130" s="199"/>
      <c r="AM130" s="199"/>
      <c r="AN130" s="199"/>
      <c r="AO130" s="199"/>
      <c r="AP130" s="199"/>
      <c r="AQ130" s="199"/>
      <c r="AR130" s="199"/>
      <c r="AS130" s="199"/>
      <c r="AT130" s="199"/>
      <c r="AU130" s="199"/>
      <c r="AV130" s="199"/>
      <c r="AW130" s="199"/>
      <c r="AX130" s="199"/>
      <c r="AY130" s="199"/>
      <c r="AZ130" s="199"/>
      <c r="BA130" s="199"/>
      <c r="BB130" s="199"/>
      <c r="BF130" s="199"/>
      <c r="BG130" s="199"/>
      <c r="BI130" s="279"/>
      <c r="BJ130" s="279"/>
      <c r="BL130" s="199"/>
      <c r="BX130" s="172">
        <v>92</v>
      </c>
    </row>
    <row r="131" spans="1:76" s="171" customFormat="1" ht="23.25" customHeight="1">
      <c r="A131" s="199"/>
      <c r="F131" s="199"/>
      <c r="G131" s="198"/>
      <c r="H131" s="198"/>
      <c r="I131" s="198"/>
      <c r="J131" s="199"/>
      <c r="K131" s="199"/>
      <c r="L131" s="199"/>
      <c r="M131" s="220"/>
      <c r="N131" s="221"/>
      <c r="O131" s="221"/>
      <c r="P131" s="220"/>
      <c r="AF131" s="199"/>
      <c r="AG131" s="199"/>
      <c r="AH131" s="199"/>
      <c r="AI131" s="279"/>
      <c r="AJ131" s="199"/>
      <c r="AK131" s="199"/>
      <c r="AL131" s="199"/>
      <c r="AM131" s="199"/>
      <c r="AN131" s="199"/>
      <c r="AO131" s="199"/>
      <c r="AP131" s="199"/>
      <c r="AQ131" s="199"/>
      <c r="AR131" s="199"/>
      <c r="AS131" s="199"/>
      <c r="AT131" s="199"/>
      <c r="AU131" s="199"/>
      <c r="AV131" s="199"/>
      <c r="AW131" s="199"/>
      <c r="AX131" s="199"/>
      <c r="AY131" s="199"/>
      <c r="AZ131" s="199"/>
      <c r="BA131" s="199"/>
      <c r="BB131" s="199"/>
      <c r="BF131" s="199"/>
      <c r="BG131" s="199"/>
      <c r="BI131" s="279"/>
      <c r="BJ131" s="279"/>
      <c r="BL131" s="199"/>
      <c r="BX131" s="172">
        <v>93</v>
      </c>
    </row>
    <row r="132" spans="1:76" s="171" customFormat="1" ht="23.25" customHeight="1">
      <c r="A132" s="199"/>
      <c r="F132" s="199"/>
      <c r="G132" s="198"/>
      <c r="H132" s="198"/>
      <c r="I132" s="198"/>
      <c r="J132" s="199"/>
      <c r="K132" s="199"/>
      <c r="L132" s="199"/>
      <c r="M132" s="220"/>
      <c r="N132" s="221"/>
      <c r="O132" s="221"/>
      <c r="P132" s="220"/>
      <c r="AF132" s="199"/>
      <c r="AG132" s="199"/>
      <c r="AH132" s="199"/>
      <c r="AI132" s="279"/>
      <c r="AJ132" s="199"/>
      <c r="AK132" s="199"/>
      <c r="AL132" s="199"/>
      <c r="AM132" s="199"/>
      <c r="AN132" s="199"/>
      <c r="AO132" s="199"/>
      <c r="AP132" s="199"/>
      <c r="AQ132" s="199"/>
      <c r="AR132" s="199"/>
      <c r="AS132" s="199"/>
      <c r="AT132" s="199"/>
      <c r="AU132" s="199"/>
      <c r="AV132" s="199"/>
      <c r="AW132" s="199"/>
      <c r="AX132" s="199"/>
      <c r="AY132" s="199"/>
      <c r="AZ132" s="199"/>
      <c r="BA132" s="199"/>
      <c r="BB132" s="199"/>
      <c r="BF132" s="199"/>
      <c r="BG132" s="199"/>
      <c r="BI132" s="279"/>
      <c r="BJ132" s="279"/>
      <c r="BL132" s="199"/>
      <c r="BX132" s="172">
        <v>94</v>
      </c>
    </row>
    <row r="133" spans="1:76" s="171" customFormat="1" ht="23.25" customHeight="1">
      <c r="A133" s="199"/>
      <c r="F133" s="199"/>
      <c r="G133" s="198"/>
      <c r="H133" s="198"/>
      <c r="I133" s="198"/>
      <c r="J133" s="199"/>
      <c r="K133" s="199"/>
      <c r="L133" s="199"/>
      <c r="M133" s="220"/>
      <c r="N133" s="221"/>
      <c r="O133" s="221"/>
      <c r="P133" s="220"/>
      <c r="AF133" s="199"/>
      <c r="AG133" s="199"/>
      <c r="AH133" s="199"/>
      <c r="AI133" s="279"/>
      <c r="AJ133" s="199"/>
      <c r="AK133" s="199"/>
      <c r="AL133" s="199"/>
      <c r="AM133" s="199"/>
      <c r="AN133" s="199"/>
      <c r="AO133" s="199"/>
      <c r="AP133" s="199"/>
      <c r="AQ133" s="199"/>
      <c r="AR133" s="199"/>
      <c r="AS133" s="199"/>
      <c r="AT133" s="199"/>
      <c r="AU133" s="199"/>
      <c r="AV133" s="199"/>
      <c r="AW133" s="199"/>
      <c r="AX133" s="199"/>
      <c r="AY133" s="199"/>
      <c r="AZ133" s="199"/>
      <c r="BA133" s="199"/>
      <c r="BB133" s="199"/>
      <c r="BF133" s="199"/>
      <c r="BG133" s="199"/>
      <c r="BI133" s="279"/>
      <c r="BJ133" s="279"/>
      <c r="BL133" s="199"/>
      <c r="BX133" s="172">
        <v>95</v>
      </c>
    </row>
    <row r="134" spans="1:76" s="171" customFormat="1" ht="23.25" customHeight="1">
      <c r="A134" s="199"/>
      <c r="F134" s="199"/>
      <c r="G134" s="198"/>
      <c r="H134" s="198"/>
      <c r="I134" s="198"/>
      <c r="J134" s="199"/>
      <c r="K134" s="199"/>
      <c r="L134" s="199"/>
      <c r="M134" s="220"/>
      <c r="N134" s="221"/>
      <c r="O134" s="221"/>
      <c r="P134" s="220"/>
      <c r="AF134" s="199"/>
      <c r="AG134" s="199"/>
      <c r="AH134" s="199"/>
      <c r="AI134" s="279"/>
      <c r="AJ134" s="199"/>
      <c r="AK134" s="199"/>
      <c r="AL134" s="199"/>
      <c r="AM134" s="199"/>
      <c r="AN134" s="199"/>
      <c r="AO134" s="199"/>
      <c r="AP134" s="199"/>
      <c r="AQ134" s="199"/>
      <c r="AR134" s="199"/>
      <c r="AS134" s="199"/>
      <c r="AT134" s="199"/>
      <c r="AU134" s="199"/>
      <c r="AV134" s="199"/>
      <c r="AW134" s="199"/>
      <c r="AX134" s="199"/>
      <c r="AY134" s="199"/>
      <c r="AZ134" s="199"/>
      <c r="BA134" s="199"/>
      <c r="BB134" s="199"/>
      <c r="BF134" s="199"/>
      <c r="BG134" s="199"/>
      <c r="BI134" s="279"/>
      <c r="BJ134" s="279"/>
      <c r="BL134" s="199"/>
      <c r="BX134" s="172">
        <v>96</v>
      </c>
    </row>
    <row r="135" spans="1:76" s="171" customFormat="1" ht="23.25" customHeight="1">
      <c r="A135" s="199"/>
      <c r="F135" s="199"/>
      <c r="G135" s="198"/>
      <c r="H135" s="198"/>
      <c r="I135" s="198"/>
      <c r="J135" s="199"/>
      <c r="K135" s="199"/>
      <c r="L135" s="199"/>
      <c r="M135" s="220"/>
      <c r="N135" s="221"/>
      <c r="O135" s="221"/>
      <c r="P135" s="220"/>
      <c r="AF135" s="199"/>
      <c r="AG135" s="199"/>
      <c r="AH135" s="199"/>
      <c r="AI135" s="279"/>
      <c r="AJ135" s="199"/>
      <c r="AK135" s="199"/>
      <c r="AL135" s="199"/>
      <c r="AM135" s="199"/>
      <c r="AN135" s="199"/>
      <c r="AO135" s="199"/>
      <c r="AP135" s="199"/>
      <c r="AQ135" s="199"/>
      <c r="AR135" s="199"/>
      <c r="AS135" s="199"/>
      <c r="AT135" s="199"/>
      <c r="AU135" s="199"/>
      <c r="AV135" s="199"/>
      <c r="AW135" s="199"/>
      <c r="AX135" s="199"/>
      <c r="AY135" s="199"/>
      <c r="AZ135" s="199"/>
      <c r="BA135" s="199"/>
      <c r="BB135" s="199"/>
      <c r="BF135" s="199"/>
      <c r="BG135" s="199"/>
      <c r="BI135" s="279"/>
      <c r="BJ135" s="279"/>
      <c r="BL135" s="199"/>
      <c r="BX135" s="172">
        <v>97</v>
      </c>
    </row>
    <row r="136" spans="1:76" s="171" customFormat="1" ht="23.25" customHeight="1">
      <c r="A136" s="199"/>
      <c r="F136" s="199"/>
      <c r="G136" s="198"/>
      <c r="H136" s="198"/>
      <c r="I136" s="198"/>
      <c r="J136" s="199"/>
      <c r="K136" s="199"/>
      <c r="L136" s="199"/>
      <c r="M136" s="220"/>
      <c r="N136" s="221"/>
      <c r="O136" s="221"/>
      <c r="P136" s="220"/>
      <c r="AF136" s="199"/>
      <c r="AG136" s="199"/>
      <c r="AH136" s="199"/>
      <c r="AI136" s="279"/>
      <c r="AJ136" s="199"/>
      <c r="AK136" s="199"/>
      <c r="AL136" s="199"/>
      <c r="AM136" s="199"/>
      <c r="AN136" s="199"/>
      <c r="AO136" s="199"/>
      <c r="AP136" s="199"/>
      <c r="AQ136" s="199"/>
      <c r="AR136" s="199"/>
      <c r="AS136" s="199"/>
      <c r="AT136" s="199"/>
      <c r="AU136" s="199"/>
      <c r="AV136" s="199"/>
      <c r="AW136" s="199"/>
      <c r="AX136" s="199"/>
      <c r="AY136" s="199"/>
      <c r="AZ136" s="199"/>
      <c r="BA136" s="199"/>
      <c r="BB136" s="199"/>
      <c r="BF136" s="199"/>
      <c r="BG136" s="199"/>
      <c r="BI136" s="279"/>
      <c r="BJ136" s="279"/>
      <c r="BL136" s="199"/>
      <c r="BX136" s="172">
        <v>98</v>
      </c>
    </row>
    <row r="137" spans="1:76" s="171" customFormat="1" ht="23.25" customHeight="1">
      <c r="A137" s="199"/>
      <c r="F137" s="199"/>
      <c r="G137" s="198"/>
      <c r="H137" s="198"/>
      <c r="I137" s="198"/>
      <c r="J137" s="199"/>
      <c r="K137" s="199"/>
      <c r="L137" s="199"/>
      <c r="M137" s="220"/>
      <c r="N137" s="221"/>
      <c r="O137" s="221"/>
      <c r="P137" s="220"/>
      <c r="AF137" s="199"/>
      <c r="AG137" s="199"/>
      <c r="AH137" s="199"/>
      <c r="AI137" s="279"/>
      <c r="AJ137" s="199"/>
      <c r="AK137" s="199"/>
      <c r="AL137" s="199"/>
      <c r="AM137" s="199"/>
      <c r="AN137" s="199"/>
      <c r="AO137" s="199"/>
      <c r="AP137" s="199"/>
      <c r="AQ137" s="199"/>
      <c r="AR137" s="199"/>
      <c r="AS137" s="199"/>
      <c r="AT137" s="199"/>
      <c r="AU137" s="199"/>
      <c r="AV137" s="199"/>
      <c r="AW137" s="199"/>
      <c r="AX137" s="199"/>
      <c r="AY137" s="199"/>
      <c r="AZ137" s="199"/>
      <c r="BA137" s="199"/>
      <c r="BB137" s="199"/>
      <c r="BF137" s="199"/>
      <c r="BG137" s="199"/>
      <c r="BI137" s="279"/>
      <c r="BJ137" s="279"/>
      <c r="BL137" s="199"/>
      <c r="BX137" s="172">
        <v>99</v>
      </c>
    </row>
    <row r="138" spans="1:76" s="171" customFormat="1" ht="23.25" customHeight="1">
      <c r="A138" s="199"/>
      <c r="F138" s="199"/>
      <c r="G138" s="198"/>
      <c r="H138" s="198"/>
      <c r="I138" s="198"/>
      <c r="J138" s="199"/>
      <c r="K138" s="199"/>
      <c r="L138" s="199"/>
      <c r="M138" s="220"/>
      <c r="N138" s="221"/>
      <c r="O138" s="221"/>
      <c r="P138" s="220"/>
      <c r="AF138" s="199"/>
      <c r="AG138" s="199"/>
      <c r="AH138" s="199"/>
      <c r="AI138" s="279"/>
      <c r="AJ138" s="199"/>
      <c r="AK138" s="199"/>
      <c r="AL138" s="199"/>
      <c r="AM138" s="199"/>
      <c r="AN138" s="199"/>
      <c r="AO138" s="199"/>
      <c r="AP138" s="199"/>
      <c r="AQ138" s="199"/>
      <c r="AR138" s="199"/>
      <c r="AS138" s="199"/>
      <c r="AT138" s="199"/>
      <c r="AU138" s="199"/>
      <c r="AV138" s="199"/>
      <c r="AW138" s="199"/>
      <c r="AX138" s="199"/>
      <c r="AY138" s="199"/>
      <c r="AZ138" s="199"/>
      <c r="BA138" s="199"/>
      <c r="BB138" s="199"/>
      <c r="BF138" s="199"/>
      <c r="BG138" s="199"/>
      <c r="BI138" s="279"/>
      <c r="BJ138" s="279"/>
      <c r="BL138" s="199"/>
      <c r="BX138" s="172">
        <v>100</v>
      </c>
    </row>
    <row r="139" spans="1:76" s="171" customFormat="1" ht="23.25" customHeight="1">
      <c r="A139" s="199"/>
      <c r="F139" s="199"/>
      <c r="G139" s="198"/>
      <c r="H139" s="198"/>
      <c r="I139" s="198"/>
      <c r="J139" s="199"/>
      <c r="K139" s="199"/>
      <c r="L139" s="199"/>
      <c r="M139" s="220"/>
      <c r="N139" s="221"/>
      <c r="O139" s="221"/>
      <c r="P139" s="220"/>
      <c r="AF139" s="199"/>
      <c r="AG139" s="199"/>
      <c r="AH139" s="199"/>
      <c r="AI139" s="279"/>
      <c r="AJ139" s="199"/>
      <c r="AK139" s="199"/>
      <c r="AL139" s="199"/>
      <c r="AM139" s="199"/>
      <c r="AN139" s="199"/>
      <c r="AO139" s="199"/>
      <c r="AP139" s="199"/>
      <c r="AQ139" s="199"/>
      <c r="AR139" s="199"/>
      <c r="AS139" s="199"/>
      <c r="AT139" s="199"/>
      <c r="AU139" s="199"/>
      <c r="AV139" s="199"/>
      <c r="AW139" s="199"/>
      <c r="AX139" s="199"/>
      <c r="AY139" s="199"/>
      <c r="AZ139" s="199"/>
      <c r="BA139" s="199"/>
      <c r="BB139" s="199"/>
      <c r="BF139" s="199"/>
      <c r="BG139" s="199"/>
      <c r="BI139" s="279"/>
      <c r="BJ139" s="279"/>
      <c r="BL139" s="199"/>
      <c r="BX139" s="172">
        <v>101</v>
      </c>
    </row>
    <row r="140" spans="1:76" s="171" customFormat="1" ht="23.25" customHeight="1">
      <c r="A140" s="199"/>
      <c r="F140" s="199"/>
      <c r="G140" s="198"/>
      <c r="H140" s="198"/>
      <c r="I140" s="198"/>
      <c r="J140" s="199"/>
      <c r="K140" s="199"/>
      <c r="L140" s="199"/>
      <c r="M140" s="220"/>
      <c r="N140" s="221"/>
      <c r="O140" s="221"/>
      <c r="P140" s="220"/>
      <c r="AF140" s="199"/>
      <c r="AG140" s="199"/>
      <c r="AH140" s="199"/>
      <c r="AI140" s="279"/>
      <c r="AJ140" s="199"/>
      <c r="AK140" s="199"/>
      <c r="AL140" s="199"/>
      <c r="AM140" s="199"/>
      <c r="AN140" s="199"/>
      <c r="AO140" s="199"/>
      <c r="AP140" s="199"/>
      <c r="AQ140" s="199"/>
      <c r="AR140" s="199"/>
      <c r="AS140" s="199"/>
      <c r="AT140" s="199"/>
      <c r="AU140" s="199"/>
      <c r="AV140" s="199"/>
      <c r="AW140" s="199"/>
      <c r="AX140" s="199"/>
      <c r="AY140" s="199"/>
      <c r="AZ140" s="199"/>
      <c r="BA140" s="199"/>
      <c r="BB140" s="199"/>
      <c r="BF140" s="199"/>
      <c r="BG140" s="199"/>
      <c r="BI140" s="279"/>
      <c r="BJ140" s="279"/>
      <c r="BL140" s="199"/>
      <c r="BX140" s="172">
        <v>102</v>
      </c>
    </row>
    <row r="141" spans="1:76" s="171" customFormat="1" ht="23.25" customHeight="1">
      <c r="A141" s="199"/>
      <c r="F141" s="199"/>
      <c r="G141" s="198"/>
      <c r="H141" s="198"/>
      <c r="I141" s="198"/>
      <c r="J141" s="199"/>
      <c r="K141" s="199"/>
      <c r="L141" s="199"/>
      <c r="M141" s="220"/>
      <c r="N141" s="221"/>
      <c r="O141" s="221"/>
      <c r="P141" s="220"/>
      <c r="AF141" s="199"/>
      <c r="AG141" s="199"/>
      <c r="AH141" s="199"/>
      <c r="AI141" s="279"/>
      <c r="AJ141" s="199"/>
      <c r="AK141" s="199"/>
      <c r="AL141" s="199"/>
      <c r="AM141" s="199"/>
      <c r="AN141" s="199"/>
      <c r="AO141" s="199"/>
      <c r="AP141" s="199"/>
      <c r="AQ141" s="199"/>
      <c r="AR141" s="199"/>
      <c r="AS141" s="199"/>
      <c r="AT141" s="199"/>
      <c r="AU141" s="199"/>
      <c r="AV141" s="199"/>
      <c r="AW141" s="199"/>
      <c r="AX141" s="199"/>
      <c r="AY141" s="199"/>
      <c r="AZ141" s="199"/>
      <c r="BA141" s="199"/>
      <c r="BB141" s="199"/>
      <c r="BF141" s="199"/>
      <c r="BG141" s="199"/>
      <c r="BI141" s="279"/>
      <c r="BJ141" s="279"/>
      <c r="BL141" s="199"/>
      <c r="BX141" s="172">
        <v>103</v>
      </c>
    </row>
    <row r="142" spans="1:76" s="171" customFormat="1" ht="23.25" customHeight="1">
      <c r="A142" s="199"/>
      <c r="F142" s="199"/>
      <c r="G142" s="198"/>
      <c r="H142" s="198"/>
      <c r="I142" s="198"/>
      <c r="J142" s="199"/>
      <c r="K142" s="199"/>
      <c r="L142" s="199"/>
      <c r="M142" s="220"/>
      <c r="N142" s="221"/>
      <c r="O142" s="221"/>
      <c r="P142" s="220"/>
      <c r="AF142" s="199"/>
      <c r="AG142" s="199"/>
      <c r="AH142" s="199"/>
      <c r="AI142" s="279"/>
      <c r="AJ142" s="199"/>
      <c r="AK142" s="199"/>
      <c r="AL142" s="199"/>
      <c r="AM142" s="199"/>
      <c r="AN142" s="199"/>
      <c r="AO142" s="199"/>
      <c r="AP142" s="199"/>
      <c r="AQ142" s="199"/>
      <c r="AR142" s="199"/>
      <c r="AS142" s="199"/>
      <c r="AT142" s="199"/>
      <c r="AU142" s="199"/>
      <c r="AV142" s="199"/>
      <c r="AW142" s="199"/>
      <c r="AX142" s="199"/>
      <c r="AY142" s="199"/>
      <c r="AZ142" s="199"/>
      <c r="BA142" s="199"/>
      <c r="BB142" s="199"/>
      <c r="BF142" s="199"/>
      <c r="BG142" s="199"/>
      <c r="BI142" s="279"/>
      <c r="BJ142" s="279"/>
      <c r="BL142" s="199"/>
      <c r="BX142" s="172">
        <v>104</v>
      </c>
    </row>
    <row r="143" spans="1:76" s="171" customFormat="1" ht="23.25" customHeight="1">
      <c r="A143" s="199"/>
      <c r="F143" s="199"/>
      <c r="G143" s="198"/>
      <c r="H143" s="198"/>
      <c r="I143" s="198"/>
      <c r="J143" s="199"/>
      <c r="K143" s="199"/>
      <c r="L143" s="199"/>
      <c r="M143" s="220"/>
      <c r="N143" s="221"/>
      <c r="O143" s="221"/>
      <c r="P143" s="220"/>
      <c r="AF143" s="199"/>
      <c r="AG143" s="199"/>
      <c r="AH143" s="199"/>
      <c r="AI143" s="279"/>
      <c r="AJ143" s="199"/>
      <c r="AK143" s="199"/>
      <c r="AL143" s="199"/>
      <c r="AM143" s="199"/>
      <c r="AN143" s="199"/>
      <c r="AO143" s="199"/>
      <c r="AP143" s="199"/>
      <c r="AQ143" s="199"/>
      <c r="AR143" s="199"/>
      <c r="AS143" s="199"/>
      <c r="AT143" s="199"/>
      <c r="AU143" s="199"/>
      <c r="AV143" s="199"/>
      <c r="AW143" s="199"/>
      <c r="AX143" s="199"/>
      <c r="AY143" s="199"/>
      <c r="AZ143" s="199"/>
      <c r="BA143" s="199"/>
      <c r="BB143" s="199"/>
      <c r="BF143" s="199"/>
      <c r="BG143" s="199"/>
      <c r="BI143" s="279"/>
      <c r="BJ143" s="279"/>
      <c r="BL143" s="199"/>
      <c r="BX143" s="172">
        <v>105</v>
      </c>
    </row>
    <row r="144" spans="1:76" s="171" customFormat="1" ht="23.25" customHeight="1">
      <c r="A144" s="199"/>
      <c r="F144" s="199"/>
      <c r="G144" s="198"/>
      <c r="H144" s="198"/>
      <c r="I144" s="198"/>
      <c r="J144" s="199"/>
      <c r="K144" s="199"/>
      <c r="L144" s="199"/>
      <c r="M144" s="220"/>
      <c r="N144" s="221"/>
      <c r="O144" s="221"/>
      <c r="P144" s="220"/>
      <c r="AF144" s="199"/>
      <c r="AG144" s="199"/>
      <c r="AH144" s="199"/>
      <c r="AI144" s="279"/>
      <c r="AJ144" s="199"/>
      <c r="AK144" s="199"/>
      <c r="AL144" s="199"/>
      <c r="AM144" s="199"/>
      <c r="AN144" s="199"/>
      <c r="AO144" s="199"/>
      <c r="AP144" s="199"/>
      <c r="AQ144" s="199"/>
      <c r="AR144" s="199"/>
      <c r="AS144" s="199"/>
      <c r="AT144" s="199"/>
      <c r="AU144" s="199"/>
      <c r="AV144" s="199"/>
      <c r="AW144" s="199"/>
      <c r="AX144" s="199"/>
      <c r="AY144" s="199"/>
      <c r="AZ144" s="199"/>
      <c r="BA144" s="199"/>
      <c r="BB144" s="199"/>
      <c r="BF144" s="199"/>
      <c r="BG144" s="199"/>
      <c r="BI144" s="279"/>
      <c r="BJ144" s="279"/>
      <c r="BL144" s="199"/>
      <c r="BX144" s="172">
        <v>106</v>
      </c>
    </row>
    <row r="145" spans="1:76" s="171" customFormat="1" ht="23.25" customHeight="1">
      <c r="A145" s="199"/>
      <c r="F145" s="199"/>
      <c r="G145" s="198"/>
      <c r="H145" s="198"/>
      <c r="I145" s="198"/>
      <c r="J145" s="199"/>
      <c r="K145" s="199"/>
      <c r="L145" s="199"/>
      <c r="M145" s="220"/>
      <c r="N145" s="221"/>
      <c r="O145" s="221"/>
      <c r="P145" s="220"/>
      <c r="AF145" s="199"/>
      <c r="AG145" s="199"/>
      <c r="AH145" s="199"/>
      <c r="AI145" s="279"/>
      <c r="AJ145" s="199"/>
      <c r="AK145" s="199"/>
      <c r="AL145" s="199"/>
      <c r="AM145" s="199"/>
      <c r="AN145" s="199"/>
      <c r="AO145" s="199"/>
      <c r="AP145" s="199"/>
      <c r="AQ145" s="199"/>
      <c r="AR145" s="199"/>
      <c r="AS145" s="199"/>
      <c r="AT145" s="199"/>
      <c r="AU145" s="199"/>
      <c r="AV145" s="199"/>
      <c r="AW145" s="199"/>
      <c r="AX145" s="199"/>
      <c r="AY145" s="199"/>
      <c r="AZ145" s="199"/>
      <c r="BA145" s="199"/>
      <c r="BB145" s="199"/>
      <c r="BF145" s="199"/>
      <c r="BG145" s="199"/>
      <c r="BI145" s="279"/>
      <c r="BJ145" s="279"/>
      <c r="BL145" s="199"/>
      <c r="BX145" s="172">
        <v>107</v>
      </c>
    </row>
    <row r="146" spans="1:76" s="171" customFormat="1" ht="23.25" customHeight="1">
      <c r="A146" s="199"/>
      <c r="F146" s="199"/>
      <c r="G146" s="198"/>
      <c r="H146" s="198"/>
      <c r="I146" s="198"/>
      <c r="J146" s="199"/>
      <c r="K146" s="199"/>
      <c r="L146" s="199"/>
      <c r="M146" s="220"/>
      <c r="N146" s="221"/>
      <c r="O146" s="221"/>
      <c r="P146" s="220"/>
      <c r="AF146" s="199"/>
      <c r="AG146" s="199"/>
      <c r="AH146" s="199"/>
      <c r="AI146" s="279"/>
      <c r="AJ146" s="199"/>
      <c r="AK146" s="199"/>
      <c r="AL146" s="199"/>
      <c r="AM146" s="199"/>
      <c r="AN146" s="199"/>
      <c r="AO146" s="199"/>
      <c r="AP146" s="199"/>
      <c r="AQ146" s="199"/>
      <c r="AR146" s="199"/>
      <c r="AS146" s="199"/>
      <c r="AT146" s="199"/>
      <c r="AU146" s="199"/>
      <c r="AV146" s="199"/>
      <c r="AW146" s="199"/>
      <c r="AX146" s="199"/>
      <c r="AY146" s="199"/>
      <c r="AZ146" s="199"/>
      <c r="BA146" s="199"/>
      <c r="BB146" s="199"/>
      <c r="BF146" s="199"/>
      <c r="BG146" s="199"/>
      <c r="BI146" s="279"/>
      <c r="BJ146" s="279"/>
      <c r="BL146" s="199"/>
      <c r="BX146" s="172">
        <v>108</v>
      </c>
    </row>
    <row r="147" spans="1:76" s="171" customFormat="1" ht="23.25" customHeight="1">
      <c r="A147" s="199"/>
      <c r="F147" s="199"/>
      <c r="G147" s="198"/>
      <c r="H147" s="198"/>
      <c r="I147" s="198"/>
      <c r="J147" s="199"/>
      <c r="K147" s="199"/>
      <c r="L147" s="199"/>
      <c r="M147" s="220"/>
      <c r="N147" s="221"/>
      <c r="O147" s="221"/>
      <c r="P147" s="220"/>
      <c r="AF147" s="199"/>
      <c r="AG147" s="199"/>
      <c r="AH147" s="199"/>
      <c r="AI147" s="279"/>
      <c r="AJ147" s="199"/>
      <c r="AK147" s="199"/>
      <c r="AL147" s="199"/>
      <c r="AM147" s="199"/>
      <c r="AN147" s="199"/>
      <c r="AO147" s="199"/>
      <c r="AP147" s="199"/>
      <c r="AQ147" s="199"/>
      <c r="AR147" s="199"/>
      <c r="AS147" s="199"/>
      <c r="AT147" s="199"/>
      <c r="AU147" s="199"/>
      <c r="AV147" s="199"/>
      <c r="AW147" s="199"/>
      <c r="AX147" s="199"/>
      <c r="AY147" s="199"/>
      <c r="AZ147" s="199"/>
      <c r="BA147" s="199"/>
      <c r="BB147" s="199"/>
      <c r="BF147" s="199"/>
      <c r="BG147" s="199"/>
      <c r="BI147" s="279"/>
      <c r="BJ147" s="279"/>
      <c r="BL147" s="199"/>
      <c r="BX147" s="172">
        <v>109</v>
      </c>
    </row>
    <row r="148" spans="1:76" s="171" customFormat="1" ht="23.25" customHeight="1">
      <c r="A148" s="199"/>
      <c r="F148" s="199"/>
      <c r="G148" s="198"/>
      <c r="H148" s="198"/>
      <c r="I148" s="198"/>
      <c r="J148" s="199"/>
      <c r="K148" s="199"/>
      <c r="L148" s="199"/>
      <c r="M148" s="220"/>
      <c r="N148" s="221"/>
      <c r="O148" s="221"/>
      <c r="P148" s="220"/>
      <c r="AF148" s="199"/>
      <c r="AG148" s="199"/>
      <c r="AH148" s="199"/>
      <c r="AI148" s="279"/>
      <c r="AJ148" s="199"/>
      <c r="AK148" s="199"/>
      <c r="AL148" s="199"/>
      <c r="AM148" s="199"/>
      <c r="AN148" s="199"/>
      <c r="AO148" s="199"/>
      <c r="AP148" s="199"/>
      <c r="AQ148" s="199"/>
      <c r="AR148" s="199"/>
      <c r="AS148" s="199"/>
      <c r="AT148" s="199"/>
      <c r="AU148" s="199"/>
      <c r="AV148" s="199"/>
      <c r="AW148" s="199"/>
      <c r="AX148" s="199"/>
      <c r="AY148" s="199"/>
      <c r="AZ148" s="199"/>
      <c r="BA148" s="199"/>
      <c r="BB148" s="199"/>
      <c r="BF148" s="199"/>
      <c r="BG148" s="199"/>
      <c r="BI148" s="279"/>
      <c r="BJ148" s="279"/>
      <c r="BL148" s="199"/>
      <c r="BX148" s="172">
        <v>110</v>
      </c>
    </row>
    <row r="149" spans="1:76" s="171" customFormat="1" ht="23.25" customHeight="1">
      <c r="A149" s="199"/>
      <c r="F149" s="199"/>
      <c r="G149" s="198"/>
      <c r="H149" s="198"/>
      <c r="I149" s="198"/>
      <c r="J149" s="199"/>
      <c r="K149" s="199"/>
      <c r="L149" s="199"/>
      <c r="M149" s="220"/>
      <c r="N149" s="221"/>
      <c r="O149" s="221"/>
      <c r="P149" s="220"/>
      <c r="AF149" s="199"/>
      <c r="AG149" s="199"/>
      <c r="AH149" s="199"/>
      <c r="AI149" s="279"/>
      <c r="AJ149" s="199"/>
      <c r="AK149" s="199"/>
      <c r="AL149" s="199"/>
      <c r="AM149" s="199"/>
      <c r="AN149" s="199"/>
      <c r="AO149" s="199"/>
      <c r="AP149" s="199"/>
      <c r="AQ149" s="199"/>
      <c r="AR149" s="199"/>
      <c r="AS149" s="199"/>
      <c r="AT149" s="199"/>
      <c r="AU149" s="199"/>
      <c r="AV149" s="199"/>
      <c r="AW149" s="199"/>
      <c r="AX149" s="199"/>
      <c r="AY149" s="199"/>
      <c r="AZ149" s="199"/>
      <c r="BA149" s="199"/>
      <c r="BB149" s="199"/>
      <c r="BF149" s="199"/>
      <c r="BG149" s="199"/>
      <c r="BI149" s="279"/>
      <c r="BJ149" s="279"/>
      <c r="BL149" s="199"/>
      <c r="BX149" s="172">
        <v>111</v>
      </c>
    </row>
    <row r="150" spans="1:76" s="171" customFormat="1" ht="23.25" customHeight="1">
      <c r="A150" s="199"/>
      <c r="F150" s="199"/>
      <c r="G150" s="198"/>
      <c r="H150" s="198"/>
      <c r="I150" s="198"/>
      <c r="J150" s="199"/>
      <c r="K150" s="199"/>
      <c r="L150" s="199"/>
      <c r="M150" s="220"/>
      <c r="N150" s="221"/>
      <c r="O150" s="221"/>
      <c r="P150" s="220"/>
      <c r="AF150" s="199"/>
      <c r="AG150" s="199"/>
      <c r="AH150" s="199"/>
      <c r="AI150" s="279"/>
      <c r="AJ150" s="199"/>
      <c r="AK150" s="199"/>
      <c r="AL150" s="199"/>
      <c r="AM150" s="199"/>
      <c r="AN150" s="199"/>
      <c r="AO150" s="199"/>
      <c r="AP150" s="199"/>
      <c r="AQ150" s="199"/>
      <c r="AR150" s="199"/>
      <c r="AS150" s="199"/>
      <c r="AT150" s="199"/>
      <c r="AU150" s="199"/>
      <c r="AV150" s="199"/>
      <c r="AW150" s="199"/>
      <c r="AX150" s="199"/>
      <c r="AY150" s="199"/>
      <c r="AZ150" s="199"/>
      <c r="BA150" s="199"/>
      <c r="BB150" s="199"/>
      <c r="BF150" s="199"/>
      <c r="BG150" s="199"/>
      <c r="BI150" s="279"/>
      <c r="BJ150" s="279"/>
      <c r="BL150" s="199"/>
      <c r="BX150" s="172">
        <v>112</v>
      </c>
    </row>
    <row r="151" spans="1:76" s="171" customFormat="1" ht="23.25" customHeight="1">
      <c r="A151" s="199"/>
      <c r="F151" s="199"/>
      <c r="G151" s="198"/>
      <c r="H151" s="198"/>
      <c r="I151" s="198"/>
      <c r="J151" s="199"/>
      <c r="K151" s="199"/>
      <c r="L151" s="199"/>
      <c r="M151" s="220"/>
      <c r="N151" s="221"/>
      <c r="O151" s="221"/>
      <c r="P151" s="220"/>
      <c r="AF151" s="199"/>
      <c r="AG151" s="199"/>
      <c r="AH151" s="199"/>
      <c r="AI151" s="279"/>
      <c r="AJ151" s="199"/>
      <c r="AK151" s="199"/>
      <c r="AL151" s="199"/>
      <c r="AM151" s="199"/>
      <c r="AN151" s="199"/>
      <c r="AO151" s="199"/>
      <c r="AP151" s="199"/>
      <c r="AQ151" s="199"/>
      <c r="AR151" s="199"/>
      <c r="AS151" s="199"/>
      <c r="AT151" s="199"/>
      <c r="AU151" s="199"/>
      <c r="AV151" s="199"/>
      <c r="AW151" s="199"/>
      <c r="AX151" s="199"/>
      <c r="AY151" s="199"/>
      <c r="AZ151" s="199"/>
      <c r="BA151" s="199"/>
      <c r="BB151" s="199"/>
      <c r="BF151" s="199"/>
      <c r="BG151" s="199"/>
      <c r="BI151" s="279"/>
      <c r="BJ151" s="279"/>
      <c r="BL151" s="199"/>
      <c r="BX151" s="172">
        <v>113</v>
      </c>
    </row>
    <row r="152" spans="1:76" s="171" customFormat="1" ht="23.25" customHeight="1">
      <c r="A152" s="199"/>
      <c r="F152" s="199"/>
      <c r="G152" s="198"/>
      <c r="H152" s="198"/>
      <c r="I152" s="198"/>
      <c r="J152" s="199"/>
      <c r="K152" s="199"/>
      <c r="L152" s="199"/>
      <c r="M152" s="220"/>
      <c r="N152" s="221"/>
      <c r="O152" s="221"/>
      <c r="P152" s="220"/>
      <c r="AF152" s="199"/>
      <c r="AG152" s="199"/>
      <c r="AH152" s="199"/>
      <c r="AI152" s="279"/>
      <c r="AJ152" s="199"/>
      <c r="AK152" s="199"/>
      <c r="AL152" s="199"/>
      <c r="AM152" s="199"/>
      <c r="AN152" s="199"/>
      <c r="AO152" s="199"/>
      <c r="AP152" s="199"/>
      <c r="AQ152" s="199"/>
      <c r="AR152" s="199"/>
      <c r="AS152" s="199"/>
      <c r="AT152" s="199"/>
      <c r="AU152" s="199"/>
      <c r="AV152" s="199"/>
      <c r="AW152" s="199"/>
      <c r="AX152" s="199"/>
      <c r="AY152" s="199"/>
      <c r="AZ152" s="199"/>
      <c r="BA152" s="199"/>
      <c r="BB152" s="199"/>
      <c r="BF152" s="199"/>
      <c r="BG152" s="199"/>
      <c r="BI152" s="279"/>
      <c r="BJ152" s="279"/>
      <c r="BL152" s="199"/>
      <c r="BX152" s="172">
        <v>114</v>
      </c>
    </row>
    <row r="153" spans="1:76" s="171" customFormat="1" ht="23.25" customHeight="1">
      <c r="A153" s="199"/>
      <c r="F153" s="199"/>
      <c r="G153" s="198"/>
      <c r="H153" s="198"/>
      <c r="I153" s="198"/>
      <c r="J153" s="199"/>
      <c r="K153" s="199"/>
      <c r="L153" s="199"/>
      <c r="M153" s="220"/>
      <c r="N153" s="221"/>
      <c r="O153" s="221"/>
      <c r="P153" s="220"/>
      <c r="AF153" s="199"/>
      <c r="AG153" s="199"/>
      <c r="AH153" s="199"/>
      <c r="AI153" s="279"/>
      <c r="AJ153" s="199"/>
      <c r="AK153" s="199"/>
      <c r="AL153" s="199"/>
      <c r="AM153" s="199"/>
      <c r="AN153" s="199"/>
      <c r="AO153" s="199"/>
      <c r="AP153" s="199"/>
      <c r="AQ153" s="199"/>
      <c r="AR153" s="199"/>
      <c r="AS153" s="199"/>
      <c r="AT153" s="199"/>
      <c r="AU153" s="199"/>
      <c r="AV153" s="199"/>
      <c r="AW153" s="199"/>
      <c r="AX153" s="199"/>
      <c r="AY153" s="199"/>
      <c r="AZ153" s="199"/>
      <c r="BA153" s="199"/>
      <c r="BB153" s="199"/>
      <c r="BF153" s="199"/>
      <c r="BG153" s="199"/>
      <c r="BI153" s="279"/>
      <c r="BJ153" s="279"/>
      <c r="BL153" s="199"/>
      <c r="BX153" s="172">
        <v>115</v>
      </c>
    </row>
    <row r="154" spans="1:76" s="171" customFormat="1" ht="23.25" customHeight="1">
      <c r="A154" s="199"/>
      <c r="F154" s="199"/>
      <c r="G154" s="198"/>
      <c r="H154" s="198"/>
      <c r="I154" s="198"/>
      <c r="J154" s="199"/>
      <c r="K154" s="199"/>
      <c r="L154" s="199"/>
      <c r="M154" s="220"/>
      <c r="N154" s="221"/>
      <c r="O154" s="221"/>
      <c r="P154" s="220"/>
      <c r="AF154" s="199"/>
      <c r="AG154" s="199"/>
      <c r="AH154" s="199"/>
      <c r="AI154" s="279"/>
      <c r="AJ154" s="199"/>
      <c r="AK154" s="199"/>
      <c r="AL154" s="199"/>
      <c r="AM154" s="199"/>
      <c r="AN154" s="199"/>
      <c r="AO154" s="199"/>
      <c r="AP154" s="199"/>
      <c r="AQ154" s="199"/>
      <c r="AR154" s="199"/>
      <c r="AS154" s="199"/>
      <c r="AT154" s="199"/>
      <c r="AU154" s="199"/>
      <c r="AV154" s="199"/>
      <c r="AW154" s="199"/>
      <c r="AX154" s="199"/>
      <c r="AY154" s="199"/>
      <c r="AZ154" s="199"/>
      <c r="BA154" s="199"/>
      <c r="BB154" s="199"/>
      <c r="BF154" s="199"/>
      <c r="BG154" s="199"/>
      <c r="BI154" s="279"/>
      <c r="BJ154" s="279"/>
      <c r="BL154" s="199"/>
      <c r="BX154" s="172">
        <v>116</v>
      </c>
    </row>
    <row r="155" spans="1:76" s="171" customFormat="1" ht="23.25" customHeight="1">
      <c r="A155" s="199"/>
      <c r="F155" s="199"/>
      <c r="G155" s="198"/>
      <c r="H155" s="198"/>
      <c r="I155" s="198"/>
      <c r="J155" s="199"/>
      <c r="K155" s="199"/>
      <c r="L155" s="199"/>
      <c r="M155" s="220"/>
      <c r="N155" s="221"/>
      <c r="O155" s="221"/>
      <c r="P155" s="220"/>
      <c r="AF155" s="199"/>
      <c r="AG155" s="199"/>
      <c r="AH155" s="199"/>
      <c r="AI155" s="279"/>
      <c r="AJ155" s="199"/>
      <c r="AK155" s="199"/>
      <c r="AL155" s="199"/>
      <c r="AM155" s="199"/>
      <c r="AN155" s="199"/>
      <c r="AO155" s="199"/>
      <c r="AP155" s="199"/>
      <c r="AQ155" s="199"/>
      <c r="AR155" s="199"/>
      <c r="AS155" s="199"/>
      <c r="AT155" s="199"/>
      <c r="AU155" s="199"/>
      <c r="AV155" s="199"/>
      <c r="AW155" s="199"/>
      <c r="AX155" s="199"/>
      <c r="AY155" s="199"/>
      <c r="AZ155" s="199"/>
      <c r="BA155" s="199"/>
      <c r="BB155" s="199"/>
      <c r="BF155" s="199"/>
      <c r="BG155" s="199"/>
      <c r="BI155" s="279"/>
      <c r="BJ155" s="279"/>
      <c r="BL155" s="199"/>
      <c r="BX155" s="172">
        <v>117</v>
      </c>
    </row>
    <row r="156" spans="1:76" s="171" customFormat="1" ht="23.25" customHeight="1">
      <c r="A156" s="199"/>
      <c r="F156" s="199"/>
      <c r="G156" s="198"/>
      <c r="H156" s="198"/>
      <c r="I156" s="198"/>
      <c r="J156" s="199"/>
      <c r="K156" s="199"/>
      <c r="L156" s="199"/>
      <c r="M156" s="220"/>
      <c r="N156" s="221"/>
      <c r="O156" s="221"/>
      <c r="P156" s="220"/>
      <c r="AF156" s="199"/>
      <c r="AG156" s="199"/>
      <c r="AH156" s="199"/>
      <c r="AI156" s="279"/>
      <c r="AJ156" s="199"/>
      <c r="AK156" s="199"/>
      <c r="AL156" s="199"/>
      <c r="AM156" s="199"/>
      <c r="AN156" s="199"/>
      <c r="AO156" s="199"/>
      <c r="AP156" s="199"/>
      <c r="AQ156" s="199"/>
      <c r="AR156" s="199"/>
      <c r="AS156" s="199"/>
      <c r="AT156" s="199"/>
      <c r="AU156" s="199"/>
      <c r="AV156" s="199"/>
      <c r="AW156" s="199"/>
      <c r="AX156" s="199"/>
      <c r="AY156" s="199"/>
      <c r="AZ156" s="199"/>
      <c r="BA156" s="199"/>
      <c r="BB156" s="199"/>
      <c r="BF156" s="199"/>
      <c r="BG156" s="199"/>
      <c r="BI156" s="279"/>
      <c r="BJ156" s="279"/>
      <c r="BL156" s="199"/>
      <c r="BX156" s="172">
        <v>118</v>
      </c>
    </row>
    <row r="157" spans="1:76" s="171" customFormat="1" ht="23.25" customHeight="1">
      <c r="A157" s="199"/>
      <c r="F157" s="199"/>
      <c r="G157" s="198"/>
      <c r="H157" s="198"/>
      <c r="I157" s="198"/>
      <c r="J157" s="199"/>
      <c r="K157" s="199"/>
      <c r="L157" s="199"/>
      <c r="M157" s="220"/>
      <c r="N157" s="221"/>
      <c r="O157" s="221"/>
      <c r="P157" s="220"/>
      <c r="AF157" s="199"/>
      <c r="AG157" s="199"/>
      <c r="AH157" s="199"/>
      <c r="AI157" s="279"/>
      <c r="AJ157" s="199"/>
      <c r="AK157" s="199"/>
      <c r="AL157" s="199"/>
      <c r="AM157" s="199"/>
      <c r="AN157" s="199"/>
      <c r="AO157" s="199"/>
      <c r="AP157" s="199"/>
      <c r="AQ157" s="199"/>
      <c r="AR157" s="199"/>
      <c r="AS157" s="199"/>
      <c r="AT157" s="199"/>
      <c r="AU157" s="199"/>
      <c r="AV157" s="199"/>
      <c r="AW157" s="199"/>
      <c r="AX157" s="199"/>
      <c r="AY157" s="199"/>
      <c r="AZ157" s="199"/>
      <c r="BA157" s="199"/>
      <c r="BB157" s="199"/>
      <c r="BF157" s="199"/>
      <c r="BG157" s="199"/>
      <c r="BI157" s="279"/>
      <c r="BJ157" s="279"/>
      <c r="BL157" s="199"/>
      <c r="BX157" s="172">
        <v>119</v>
      </c>
    </row>
    <row r="158" spans="1:76" s="171" customFormat="1" ht="23.25" customHeight="1">
      <c r="A158" s="199"/>
      <c r="F158" s="199"/>
      <c r="G158" s="198"/>
      <c r="H158" s="198"/>
      <c r="I158" s="198"/>
      <c r="J158" s="199"/>
      <c r="K158" s="199"/>
      <c r="L158" s="199"/>
      <c r="M158" s="220"/>
      <c r="N158" s="221"/>
      <c r="O158" s="221"/>
      <c r="P158" s="220"/>
      <c r="AF158" s="199"/>
      <c r="AG158" s="199"/>
      <c r="AH158" s="199"/>
      <c r="AI158" s="279"/>
      <c r="AJ158" s="199"/>
      <c r="AK158" s="199"/>
      <c r="AL158" s="199"/>
      <c r="AM158" s="199"/>
      <c r="AN158" s="199"/>
      <c r="AO158" s="199"/>
      <c r="AP158" s="199"/>
      <c r="AQ158" s="199"/>
      <c r="AR158" s="199"/>
      <c r="AS158" s="199"/>
      <c r="AT158" s="199"/>
      <c r="AU158" s="199"/>
      <c r="AV158" s="199"/>
      <c r="AW158" s="199"/>
      <c r="AX158" s="199"/>
      <c r="AY158" s="199"/>
      <c r="AZ158" s="199"/>
      <c r="BA158" s="199"/>
      <c r="BB158" s="199"/>
      <c r="BF158" s="199"/>
      <c r="BG158" s="199"/>
      <c r="BI158" s="279"/>
      <c r="BJ158" s="279"/>
      <c r="BL158" s="199"/>
      <c r="BX158" s="172">
        <v>120</v>
      </c>
    </row>
    <row r="159" spans="1:76" s="171" customFormat="1" ht="23.25" customHeight="1">
      <c r="A159" s="199"/>
      <c r="F159" s="199"/>
      <c r="G159" s="198"/>
      <c r="H159" s="198"/>
      <c r="I159" s="198"/>
      <c r="J159" s="199"/>
      <c r="K159" s="199"/>
      <c r="L159" s="199"/>
      <c r="M159" s="220"/>
      <c r="N159" s="221"/>
      <c r="O159" s="221"/>
      <c r="P159" s="220"/>
      <c r="AF159" s="199"/>
      <c r="AG159" s="199"/>
      <c r="AH159" s="199"/>
      <c r="AI159" s="279"/>
      <c r="AJ159" s="199"/>
      <c r="AK159" s="199"/>
      <c r="AL159" s="199"/>
      <c r="AM159" s="199"/>
      <c r="AN159" s="199"/>
      <c r="AO159" s="199"/>
      <c r="AP159" s="199"/>
      <c r="AQ159" s="199"/>
      <c r="AR159" s="199"/>
      <c r="AS159" s="199"/>
      <c r="AT159" s="199"/>
      <c r="AU159" s="199"/>
      <c r="AV159" s="199"/>
      <c r="AW159" s="199"/>
      <c r="AX159" s="199"/>
      <c r="AY159" s="199"/>
      <c r="AZ159" s="199"/>
      <c r="BA159" s="199"/>
      <c r="BB159" s="199"/>
      <c r="BF159" s="199"/>
      <c r="BG159" s="199"/>
      <c r="BI159" s="279"/>
      <c r="BJ159" s="279"/>
      <c r="BL159" s="199"/>
      <c r="BX159" s="172">
        <v>121</v>
      </c>
    </row>
    <row r="160" spans="1:76" s="171" customFormat="1" ht="23.25" customHeight="1">
      <c r="A160" s="199"/>
      <c r="F160" s="199"/>
      <c r="G160" s="198"/>
      <c r="H160" s="198"/>
      <c r="I160" s="198"/>
      <c r="J160" s="199"/>
      <c r="K160" s="199"/>
      <c r="L160" s="199"/>
      <c r="M160" s="220"/>
      <c r="N160" s="221"/>
      <c r="O160" s="221"/>
      <c r="P160" s="220"/>
      <c r="AF160" s="199"/>
      <c r="AG160" s="199"/>
      <c r="AH160" s="199"/>
      <c r="AI160" s="279"/>
      <c r="AJ160" s="199"/>
      <c r="AK160" s="199"/>
      <c r="AL160" s="199"/>
      <c r="AM160" s="199"/>
      <c r="AN160" s="199"/>
      <c r="AO160" s="199"/>
      <c r="AP160" s="199"/>
      <c r="AQ160" s="199"/>
      <c r="AR160" s="199"/>
      <c r="AS160" s="199"/>
      <c r="AT160" s="199"/>
      <c r="AU160" s="199"/>
      <c r="AV160" s="199"/>
      <c r="AW160" s="199"/>
      <c r="AX160" s="199"/>
      <c r="AY160" s="199"/>
      <c r="AZ160" s="199"/>
      <c r="BA160" s="199"/>
      <c r="BB160" s="199"/>
      <c r="BF160" s="199"/>
      <c r="BG160" s="199"/>
      <c r="BI160" s="279"/>
      <c r="BJ160" s="279"/>
      <c r="BL160" s="199"/>
      <c r="BX160" s="172">
        <v>122</v>
      </c>
    </row>
    <row r="161" spans="1:76" s="171" customFormat="1" ht="23.25" customHeight="1">
      <c r="A161" s="199"/>
      <c r="F161" s="199"/>
      <c r="G161" s="198"/>
      <c r="H161" s="198"/>
      <c r="I161" s="198"/>
      <c r="J161" s="199"/>
      <c r="K161" s="199"/>
      <c r="L161" s="199"/>
      <c r="M161" s="220"/>
      <c r="N161" s="221"/>
      <c r="O161" s="221"/>
      <c r="P161" s="220"/>
      <c r="AF161" s="199"/>
      <c r="AG161" s="199"/>
      <c r="AH161" s="199"/>
      <c r="AI161" s="279"/>
      <c r="AJ161" s="199"/>
      <c r="AK161" s="199"/>
      <c r="AL161" s="199"/>
      <c r="AM161" s="199"/>
      <c r="AN161" s="199"/>
      <c r="AO161" s="199"/>
      <c r="AP161" s="199"/>
      <c r="AQ161" s="199"/>
      <c r="AR161" s="199"/>
      <c r="AS161" s="199"/>
      <c r="AT161" s="199"/>
      <c r="AU161" s="199"/>
      <c r="AV161" s="199"/>
      <c r="AW161" s="199"/>
      <c r="AX161" s="199"/>
      <c r="AY161" s="199"/>
      <c r="AZ161" s="199"/>
      <c r="BA161" s="199"/>
      <c r="BB161" s="199"/>
      <c r="BF161" s="199"/>
      <c r="BG161" s="199"/>
      <c r="BI161" s="279"/>
      <c r="BJ161" s="279"/>
      <c r="BL161" s="199"/>
      <c r="BX161" s="172">
        <v>123</v>
      </c>
    </row>
    <row r="162" spans="1:76" s="171" customFormat="1" ht="23.25" customHeight="1">
      <c r="A162" s="199"/>
      <c r="F162" s="199"/>
      <c r="G162" s="198"/>
      <c r="H162" s="198"/>
      <c r="I162" s="198"/>
      <c r="J162" s="199"/>
      <c r="K162" s="199"/>
      <c r="L162" s="199"/>
      <c r="M162" s="220"/>
      <c r="N162" s="221"/>
      <c r="O162" s="221"/>
      <c r="P162" s="220"/>
      <c r="AF162" s="199"/>
      <c r="AG162" s="199"/>
      <c r="AH162" s="199"/>
      <c r="AI162" s="279"/>
      <c r="AJ162" s="199"/>
      <c r="AK162" s="199"/>
      <c r="AL162" s="199"/>
      <c r="AM162" s="199"/>
      <c r="AN162" s="199"/>
      <c r="AO162" s="199"/>
      <c r="AP162" s="199"/>
      <c r="AQ162" s="199"/>
      <c r="AR162" s="199"/>
      <c r="AS162" s="199"/>
      <c r="AT162" s="199"/>
      <c r="AU162" s="199"/>
      <c r="AV162" s="199"/>
      <c r="AW162" s="199"/>
      <c r="AX162" s="199"/>
      <c r="AY162" s="199"/>
      <c r="AZ162" s="199"/>
      <c r="BA162" s="199"/>
      <c r="BB162" s="199"/>
      <c r="BF162" s="199"/>
      <c r="BG162" s="199"/>
      <c r="BI162" s="279"/>
      <c r="BJ162" s="279"/>
      <c r="BL162" s="199"/>
      <c r="BX162" s="172">
        <v>124</v>
      </c>
    </row>
    <row r="163" spans="1:76" s="171" customFormat="1" ht="23.25" customHeight="1">
      <c r="A163" s="199"/>
      <c r="F163" s="199"/>
      <c r="G163" s="198"/>
      <c r="H163" s="198"/>
      <c r="I163" s="198"/>
      <c r="J163" s="199"/>
      <c r="K163" s="199"/>
      <c r="L163" s="199"/>
      <c r="M163" s="220"/>
      <c r="N163" s="221"/>
      <c r="O163" s="221"/>
      <c r="P163" s="220"/>
      <c r="AF163" s="199"/>
      <c r="AG163" s="199"/>
      <c r="AH163" s="199"/>
      <c r="AI163" s="279"/>
      <c r="AJ163" s="199"/>
      <c r="AK163" s="199"/>
      <c r="AL163" s="199"/>
      <c r="AM163" s="199"/>
      <c r="AN163" s="199"/>
      <c r="AO163" s="199"/>
      <c r="AP163" s="199"/>
      <c r="AQ163" s="199"/>
      <c r="AR163" s="199"/>
      <c r="AS163" s="199"/>
      <c r="AT163" s="199"/>
      <c r="AU163" s="199"/>
      <c r="AV163" s="199"/>
      <c r="AW163" s="199"/>
      <c r="AX163" s="199"/>
      <c r="AY163" s="199"/>
      <c r="AZ163" s="199"/>
      <c r="BA163" s="199"/>
      <c r="BB163" s="199"/>
      <c r="BF163" s="199"/>
      <c r="BG163" s="199"/>
      <c r="BI163" s="279"/>
      <c r="BJ163" s="279"/>
      <c r="BL163" s="199"/>
      <c r="BX163" s="172">
        <v>125</v>
      </c>
    </row>
    <row r="164" spans="1:76" s="171" customFormat="1" ht="23.25" customHeight="1">
      <c r="A164" s="199"/>
      <c r="F164" s="199"/>
      <c r="G164" s="198"/>
      <c r="H164" s="198"/>
      <c r="I164" s="198"/>
      <c r="J164" s="199"/>
      <c r="K164" s="199"/>
      <c r="L164" s="199"/>
      <c r="M164" s="220"/>
      <c r="N164" s="221"/>
      <c r="O164" s="221"/>
      <c r="P164" s="220"/>
      <c r="AF164" s="199"/>
      <c r="AG164" s="199"/>
      <c r="AH164" s="199"/>
      <c r="AI164" s="279"/>
      <c r="AJ164" s="199"/>
      <c r="AK164" s="199"/>
      <c r="AL164" s="199"/>
      <c r="AM164" s="199"/>
      <c r="AN164" s="199"/>
      <c r="AO164" s="199"/>
      <c r="AP164" s="199"/>
      <c r="AQ164" s="199"/>
      <c r="AR164" s="199"/>
      <c r="AS164" s="199"/>
      <c r="AT164" s="199"/>
      <c r="AU164" s="199"/>
      <c r="AV164" s="199"/>
      <c r="AW164" s="199"/>
      <c r="AX164" s="199"/>
      <c r="AY164" s="199"/>
      <c r="AZ164" s="199"/>
      <c r="BA164" s="199"/>
      <c r="BB164" s="199"/>
      <c r="BF164" s="199"/>
      <c r="BG164" s="199"/>
      <c r="BI164" s="279"/>
      <c r="BJ164" s="279"/>
      <c r="BL164" s="199"/>
      <c r="BX164" s="172">
        <v>126</v>
      </c>
    </row>
    <row r="165" spans="1:76" s="171" customFormat="1" ht="23.25" customHeight="1">
      <c r="A165" s="199"/>
      <c r="F165" s="199"/>
      <c r="G165" s="198"/>
      <c r="H165" s="198"/>
      <c r="I165" s="198"/>
      <c r="J165" s="199"/>
      <c r="K165" s="199"/>
      <c r="L165" s="199"/>
      <c r="M165" s="220"/>
      <c r="N165" s="221"/>
      <c r="O165" s="221"/>
      <c r="P165" s="220"/>
      <c r="AF165" s="199"/>
      <c r="AG165" s="199"/>
      <c r="AH165" s="199"/>
      <c r="AI165" s="279"/>
      <c r="AJ165" s="199"/>
      <c r="AK165" s="199"/>
      <c r="AL165" s="199"/>
      <c r="AM165" s="199"/>
      <c r="AN165" s="199"/>
      <c r="AO165" s="199"/>
      <c r="AP165" s="199"/>
      <c r="AQ165" s="199"/>
      <c r="AR165" s="199"/>
      <c r="AS165" s="199"/>
      <c r="AT165" s="199"/>
      <c r="AU165" s="199"/>
      <c r="AV165" s="199"/>
      <c r="AW165" s="199"/>
      <c r="AX165" s="199"/>
      <c r="AY165" s="199"/>
      <c r="AZ165" s="199"/>
      <c r="BA165" s="199"/>
      <c r="BB165" s="199"/>
      <c r="BF165" s="199"/>
      <c r="BG165" s="199"/>
      <c r="BI165" s="279"/>
      <c r="BJ165" s="279"/>
      <c r="BL165" s="199"/>
      <c r="BX165" s="172">
        <v>127</v>
      </c>
    </row>
    <row r="166" spans="1:76" s="171" customFormat="1" ht="23.25" customHeight="1">
      <c r="A166" s="199"/>
      <c r="F166" s="199"/>
      <c r="G166" s="198"/>
      <c r="H166" s="198"/>
      <c r="I166" s="198"/>
      <c r="J166" s="199"/>
      <c r="K166" s="199"/>
      <c r="L166" s="199"/>
      <c r="M166" s="220"/>
      <c r="N166" s="221"/>
      <c r="O166" s="221"/>
      <c r="P166" s="220"/>
      <c r="AF166" s="199"/>
      <c r="AG166" s="199"/>
      <c r="AH166" s="199"/>
      <c r="AI166" s="279"/>
      <c r="AJ166" s="199"/>
      <c r="AK166" s="199"/>
      <c r="AL166" s="199"/>
      <c r="AM166" s="199"/>
      <c r="AN166" s="199"/>
      <c r="AO166" s="199"/>
      <c r="AP166" s="199"/>
      <c r="AQ166" s="199"/>
      <c r="AR166" s="199"/>
      <c r="AS166" s="199"/>
      <c r="AT166" s="199"/>
      <c r="AU166" s="199"/>
      <c r="AV166" s="199"/>
      <c r="AW166" s="199"/>
      <c r="AX166" s="199"/>
      <c r="AY166" s="199"/>
      <c r="AZ166" s="199"/>
      <c r="BA166" s="199"/>
      <c r="BB166" s="199"/>
      <c r="BF166" s="199"/>
      <c r="BG166" s="199"/>
      <c r="BI166" s="279"/>
      <c r="BJ166" s="279"/>
      <c r="BL166" s="199"/>
      <c r="BX166" s="172">
        <v>128</v>
      </c>
    </row>
    <row r="167" spans="1:76" s="171" customFormat="1" ht="23.25" customHeight="1">
      <c r="A167" s="199"/>
      <c r="F167" s="199"/>
      <c r="G167" s="198"/>
      <c r="H167" s="198"/>
      <c r="I167" s="198"/>
      <c r="J167" s="199"/>
      <c r="K167" s="199"/>
      <c r="L167" s="199"/>
      <c r="M167" s="220"/>
      <c r="N167" s="221"/>
      <c r="O167" s="221"/>
      <c r="P167" s="220"/>
      <c r="AF167" s="199"/>
      <c r="AG167" s="199"/>
      <c r="AH167" s="199"/>
      <c r="AI167" s="279"/>
      <c r="AJ167" s="199"/>
      <c r="AK167" s="199"/>
      <c r="AL167" s="199"/>
      <c r="AM167" s="199"/>
      <c r="AN167" s="199"/>
      <c r="AO167" s="199"/>
      <c r="AP167" s="199"/>
      <c r="AQ167" s="199"/>
      <c r="AR167" s="199"/>
      <c r="AS167" s="199"/>
      <c r="AT167" s="199"/>
      <c r="AU167" s="199"/>
      <c r="AV167" s="199"/>
      <c r="AW167" s="199"/>
      <c r="AX167" s="199"/>
      <c r="AY167" s="199"/>
      <c r="AZ167" s="199"/>
      <c r="BA167" s="199"/>
      <c r="BB167" s="199"/>
      <c r="BF167" s="199"/>
      <c r="BG167" s="199"/>
      <c r="BI167" s="279"/>
      <c r="BJ167" s="279"/>
      <c r="BL167" s="199"/>
      <c r="BX167" s="172">
        <v>129</v>
      </c>
    </row>
    <row r="168" spans="1:76" s="171" customFormat="1" ht="23.25" customHeight="1">
      <c r="A168" s="199"/>
      <c r="F168" s="199"/>
      <c r="G168" s="198"/>
      <c r="H168" s="198"/>
      <c r="I168" s="198"/>
      <c r="J168" s="199"/>
      <c r="K168" s="199"/>
      <c r="L168" s="199"/>
      <c r="M168" s="220"/>
      <c r="N168" s="221"/>
      <c r="O168" s="221"/>
      <c r="P168" s="220"/>
      <c r="AF168" s="199"/>
      <c r="AG168" s="199"/>
      <c r="AH168" s="199"/>
      <c r="AI168" s="279"/>
      <c r="AJ168" s="199"/>
      <c r="AK168" s="199"/>
      <c r="AL168" s="199"/>
      <c r="AM168" s="199"/>
      <c r="AN168" s="199"/>
      <c r="AO168" s="199"/>
      <c r="AP168" s="199"/>
      <c r="AQ168" s="199"/>
      <c r="AR168" s="199"/>
      <c r="AS168" s="199"/>
      <c r="AT168" s="199"/>
      <c r="AU168" s="199"/>
      <c r="AV168" s="199"/>
      <c r="AW168" s="199"/>
      <c r="AX168" s="199"/>
      <c r="AY168" s="199"/>
      <c r="AZ168" s="199"/>
      <c r="BA168" s="199"/>
      <c r="BB168" s="199"/>
      <c r="BF168" s="199"/>
      <c r="BG168" s="199"/>
      <c r="BI168" s="279"/>
      <c r="BJ168" s="279"/>
      <c r="BL168" s="199"/>
      <c r="BX168" s="172">
        <v>130</v>
      </c>
    </row>
    <row r="169" spans="1:76" s="171" customFormat="1" ht="23.25" customHeight="1">
      <c r="A169" s="199"/>
      <c r="F169" s="199"/>
      <c r="G169" s="198"/>
      <c r="H169" s="198"/>
      <c r="I169" s="198"/>
      <c r="J169" s="199"/>
      <c r="K169" s="199"/>
      <c r="L169" s="199"/>
      <c r="M169" s="220"/>
      <c r="N169" s="221"/>
      <c r="O169" s="221"/>
      <c r="P169" s="220"/>
      <c r="AF169" s="199"/>
      <c r="AG169" s="199"/>
      <c r="AH169" s="199"/>
      <c r="AI169" s="279"/>
      <c r="AJ169" s="199"/>
      <c r="AK169" s="199"/>
      <c r="AL169" s="199"/>
      <c r="AM169" s="199"/>
      <c r="AN169" s="199"/>
      <c r="AO169" s="199"/>
      <c r="AP169" s="199"/>
      <c r="AQ169" s="199"/>
      <c r="AR169" s="199"/>
      <c r="AS169" s="199"/>
      <c r="AT169" s="199"/>
      <c r="AU169" s="199"/>
      <c r="AV169" s="199"/>
      <c r="AW169" s="199"/>
      <c r="AX169" s="199"/>
      <c r="AY169" s="199"/>
      <c r="AZ169" s="199"/>
      <c r="BA169" s="199"/>
      <c r="BB169" s="199"/>
      <c r="BF169" s="199"/>
      <c r="BG169" s="199"/>
      <c r="BI169" s="279"/>
      <c r="BJ169" s="279"/>
      <c r="BL169" s="199"/>
      <c r="BX169" s="172">
        <v>131</v>
      </c>
    </row>
    <row r="170" spans="1:76" s="171" customFormat="1" ht="23.25" customHeight="1">
      <c r="A170" s="199"/>
      <c r="F170" s="199"/>
      <c r="G170" s="198"/>
      <c r="H170" s="198"/>
      <c r="I170" s="198"/>
      <c r="J170" s="199"/>
      <c r="K170" s="199"/>
      <c r="L170" s="199"/>
      <c r="M170" s="220"/>
      <c r="N170" s="221"/>
      <c r="O170" s="221"/>
      <c r="P170" s="220"/>
      <c r="AF170" s="199"/>
      <c r="AG170" s="199"/>
      <c r="AH170" s="199"/>
      <c r="AI170" s="279"/>
      <c r="AJ170" s="199"/>
      <c r="AK170" s="199"/>
      <c r="AL170" s="199"/>
      <c r="AM170" s="199"/>
      <c r="AN170" s="199"/>
      <c r="AO170" s="199"/>
      <c r="AP170" s="199"/>
      <c r="AQ170" s="199"/>
      <c r="AR170" s="199"/>
      <c r="AS170" s="199"/>
      <c r="AT170" s="199"/>
      <c r="AU170" s="199"/>
      <c r="AV170" s="199"/>
      <c r="AW170" s="199"/>
      <c r="AX170" s="199"/>
      <c r="AY170" s="199"/>
      <c r="AZ170" s="199"/>
      <c r="BA170" s="199"/>
      <c r="BB170" s="199"/>
      <c r="BF170" s="199"/>
      <c r="BG170" s="199"/>
      <c r="BI170" s="279"/>
      <c r="BJ170" s="279"/>
      <c r="BL170" s="199"/>
      <c r="BX170" s="172">
        <v>132</v>
      </c>
    </row>
    <row r="171" spans="1:76" s="171" customFormat="1" ht="23.25" customHeight="1">
      <c r="A171" s="199"/>
      <c r="F171" s="199"/>
      <c r="G171" s="198"/>
      <c r="H171" s="198"/>
      <c r="I171" s="198"/>
      <c r="J171" s="199"/>
      <c r="K171" s="199"/>
      <c r="L171" s="199"/>
      <c r="M171" s="220"/>
      <c r="N171" s="221"/>
      <c r="O171" s="221"/>
      <c r="P171" s="220"/>
      <c r="AF171" s="199"/>
      <c r="AG171" s="199"/>
      <c r="AH171" s="199"/>
      <c r="AI171" s="279"/>
      <c r="AJ171" s="199"/>
      <c r="AK171" s="199"/>
      <c r="AL171" s="199"/>
      <c r="AM171" s="199"/>
      <c r="AN171" s="199"/>
      <c r="AO171" s="199"/>
      <c r="AP171" s="199"/>
      <c r="AQ171" s="199"/>
      <c r="AR171" s="199"/>
      <c r="AS171" s="199"/>
      <c r="AT171" s="199"/>
      <c r="AU171" s="199"/>
      <c r="AV171" s="199"/>
      <c r="AW171" s="199"/>
      <c r="AX171" s="199"/>
      <c r="AY171" s="199"/>
      <c r="AZ171" s="199"/>
      <c r="BA171" s="199"/>
      <c r="BB171" s="199"/>
      <c r="BF171" s="199"/>
      <c r="BG171" s="199"/>
      <c r="BI171" s="279"/>
      <c r="BJ171" s="279"/>
      <c r="BL171" s="199"/>
      <c r="BX171" s="172">
        <v>133</v>
      </c>
    </row>
    <row r="172" spans="1:76" s="171" customFormat="1" ht="23.25" customHeight="1">
      <c r="A172" s="199"/>
      <c r="F172" s="199"/>
      <c r="G172" s="198"/>
      <c r="H172" s="198"/>
      <c r="I172" s="198"/>
      <c r="J172" s="199"/>
      <c r="K172" s="199"/>
      <c r="L172" s="199"/>
      <c r="M172" s="220"/>
      <c r="N172" s="221"/>
      <c r="O172" s="221"/>
      <c r="P172" s="220"/>
      <c r="AF172" s="199"/>
      <c r="AG172" s="199"/>
      <c r="AH172" s="199"/>
      <c r="AI172" s="279"/>
      <c r="AJ172" s="199"/>
      <c r="AK172" s="199"/>
      <c r="AL172" s="199"/>
      <c r="AM172" s="199"/>
      <c r="AN172" s="199"/>
      <c r="AO172" s="199"/>
      <c r="AP172" s="199"/>
      <c r="AQ172" s="199"/>
      <c r="AR172" s="199"/>
      <c r="AS172" s="199"/>
      <c r="AT172" s="199"/>
      <c r="AU172" s="199"/>
      <c r="AV172" s="199"/>
      <c r="AW172" s="199"/>
      <c r="AX172" s="199"/>
      <c r="AY172" s="199"/>
      <c r="AZ172" s="199"/>
      <c r="BA172" s="199"/>
      <c r="BB172" s="199"/>
      <c r="BF172" s="199"/>
      <c r="BG172" s="199"/>
      <c r="BI172" s="279"/>
      <c r="BJ172" s="279"/>
      <c r="BL172" s="199"/>
      <c r="BX172" s="172">
        <v>134</v>
      </c>
    </row>
    <row r="173" spans="1:76" s="171" customFormat="1" ht="23.25" customHeight="1">
      <c r="A173" s="199"/>
      <c r="F173" s="199"/>
      <c r="G173" s="198"/>
      <c r="H173" s="198"/>
      <c r="I173" s="198"/>
      <c r="J173" s="199"/>
      <c r="K173" s="199"/>
      <c r="L173" s="199"/>
      <c r="M173" s="220"/>
      <c r="N173" s="221"/>
      <c r="O173" s="221"/>
      <c r="P173" s="220"/>
      <c r="AF173" s="199"/>
      <c r="AG173" s="199"/>
      <c r="AH173" s="199"/>
      <c r="AI173" s="279"/>
      <c r="AJ173" s="199"/>
      <c r="AK173" s="199"/>
      <c r="AL173" s="199"/>
      <c r="AM173" s="199"/>
      <c r="AN173" s="199"/>
      <c r="AO173" s="199"/>
      <c r="AP173" s="199"/>
      <c r="AQ173" s="199"/>
      <c r="AR173" s="199"/>
      <c r="AS173" s="199"/>
      <c r="AT173" s="199"/>
      <c r="AU173" s="199"/>
      <c r="AV173" s="199"/>
      <c r="AW173" s="199"/>
      <c r="AX173" s="199"/>
      <c r="AY173" s="199"/>
      <c r="AZ173" s="199"/>
      <c r="BA173" s="199"/>
      <c r="BB173" s="199"/>
      <c r="BF173" s="199"/>
      <c r="BG173" s="199"/>
      <c r="BI173" s="279"/>
      <c r="BJ173" s="279"/>
      <c r="BL173" s="199"/>
      <c r="BX173" s="172">
        <v>135</v>
      </c>
    </row>
    <row r="174" spans="1:76" s="171" customFormat="1" ht="23.25" customHeight="1">
      <c r="A174" s="199"/>
      <c r="F174" s="199"/>
      <c r="G174" s="198"/>
      <c r="H174" s="198"/>
      <c r="I174" s="198"/>
      <c r="J174" s="199"/>
      <c r="K174" s="199"/>
      <c r="L174" s="199"/>
      <c r="M174" s="220"/>
      <c r="N174" s="221"/>
      <c r="O174" s="221"/>
      <c r="P174" s="220"/>
      <c r="AF174" s="199"/>
      <c r="AG174" s="199"/>
      <c r="AH174" s="199"/>
      <c r="AI174" s="279"/>
      <c r="AJ174" s="199"/>
      <c r="AK174" s="199"/>
      <c r="AL174" s="199"/>
      <c r="AM174" s="199"/>
      <c r="AN174" s="199"/>
      <c r="AO174" s="199"/>
      <c r="AP174" s="199"/>
      <c r="AQ174" s="199"/>
      <c r="AR174" s="199"/>
      <c r="AS174" s="199"/>
      <c r="AT174" s="199"/>
      <c r="AU174" s="199"/>
      <c r="AV174" s="199"/>
      <c r="AW174" s="199"/>
      <c r="AX174" s="199"/>
      <c r="AY174" s="199"/>
      <c r="AZ174" s="199"/>
      <c r="BA174" s="199"/>
      <c r="BB174" s="199"/>
      <c r="BF174" s="199"/>
      <c r="BG174" s="199"/>
      <c r="BI174" s="279"/>
      <c r="BJ174" s="279"/>
      <c r="BL174" s="199"/>
      <c r="BX174" s="172">
        <v>136</v>
      </c>
    </row>
    <row r="175" spans="1:76" s="171" customFormat="1" ht="23.25" customHeight="1">
      <c r="A175" s="199"/>
      <c r="F175" s="199"/>
      <c r="G175" s="198"/>
      <c r="H175" s="198"/>
      <c r="I175" s="198"/>
      <c r="J175" s="199"/>
      <c r="K175" s="199"/>
      <c r="L175" s="199"/>
      <c r="M175" s="220"/>
      <c r="N175" s="221"/>
      <c r="O175" s="221"/>
      <c r="P175" s="220"/>
      <c r="AF175" s="199"/>
      <c r="AG175" s="199"/>
      <c r="AH175" s="199"/>
      <c r="AI175" s="279"/>
      <c r="AJ175" s="199"/>
      <c r="AK175" s="199"/>
      <c r="AL175" s="199"/>
      <c r="AM175" s="199"/>
      <c r="AN175" s="199"/>
      <c r="AO175" s="199"/>
      <c r="AP175" s="199"/>
      <c r="AQ175" s="199"/>
      <c r="AR175" s="199"/>
      <c r="AS175" s="199"/>
      <c r="AT175" s="199"/>
      <c r="AU175" s="199"/>
      <c r="AV175" s="199"/>
      <c r="AW175" s="199"/>
      <c r="AX175" s="199"/>
      <c r="AY175" s="199"/>
      <c r="AZ175" s="199"/>
      <c r="BA175" s="199"/>
      <c r="BB175" s="199"/>
      <c r="BF175" s="199"/>
      <c r="BG175" s="199"/>
      <c r="BI175" s="279"/>
      <c r="BJ175" s="279"/>
      <c r="BL175" s="199"/>
      <c r="BX175" s="172">
        <v>137</v>
      </c>
    </row>
    <row r="176" spans="1:76" s="171" customFormat="1" ht="23.25" customHeight="1">
      <c r="A176" s="199"/>
      <c r="F176" s="199"/>
      <c r="G176" s="198"/>
      <c r="H176" s="198"/>
      <c r="I176" s="198"/>
      <c r="J176" s="199"/>
      <c r="K176" s="199"/>
      <c r="L176" s="199"/>
      <c r="M176" s="220"/>
      <c r="N176" s="221"/>
      <c r="O176" s="221"/>
      <c r="P176" s="220"/>
      <c r="AF176" s="199"/>
      <c r="AG176" s="199"/>
      <c r="AH176" s="199"/>
      <c r="AI176" s="279"/>
      <c r="AJ176" s="199"/>
      <c r="AK176" s="199"/>
      <c r="AL176" s="199"/>
      <c r="AM176" s="199"/>
      <c r="AN176" s="199"/>
      <c r="AO176" s="199"/>
      <c r="AP176" s="199"/>
      <c r="AQ176" s="199"/>
      <c r="AR176" s="199"/>
      <c r="AS176" s="199"/>
      <c r="AT176" s="199"/>
      <c r="AU176" s="199"/>
      <c r="AV176" s="199"/>
      <c r="AW176" s="199"/>
      <c r="AX176" s="199"/>
      <c r="AY176" s="199"/>
      <c r="AZ176" s="199"/>
      <c r="BA176" s="199"/>
      <c r="BB176" s="199"/>
      <c r="BF176" s="199"/>
      <c r="BG176" s="199"/>
      <c r="BI176" s="279"/>
      <c r="BJ176" s="279"/>
      <c r="BL176" s="199"/>
      <c r="BX176" s="172">
        <v>138</v>
      </c>
    </row>
    <row r="177" spans="1:76" s="171" customFormat="1" ht="23.25" customHeight="1">
      <c r="A177" s="199"/>
      <c r="F177" s="199"/>
      <c r="G177" s="198"/>
      <c r="H177" s="198"/>
      <c r="I177" s="198"/>
      <c r="J177" s="199"/>
      <c r="K177" s="199"/>
      <c r="L177" s="199"/>
      <c r="M177" s="220"/>
      <c r="N177" s="221"/>
      <c r="O177" s="221"/>
      <c r="P177" s="220"/>
      <c r="AF177" s="199"/>
      <c r="AG177" s="199"/>
      <c r="AH177" s="199"/>
      <c r="AI177" s="279"/>
      <c r="AJ177" s="199"/>
      <c r="AK177" s="199"/>
      <c r="AL177" s="199"/>
      <c r="AM177" s="199"/>
      <c r="AN177" s="199"/>
      <c r="AO177" s="199"/>
      <c r="AP177" s="199"/>
      <c r="AQ177" s="199"/>
      <c r="AR177" s="199"/>
      <c r="AS177" s="199"/>
      <c r="AT177" s="199"/>
      <c r="AU177" s="199"/>
      <c r="AV177" s="199"/>
      <c r="AW177" s="199"/>
      <c r="AX177" s="199"/>
      <c r="AY177" s="199"/>
      <c r="AZ177" s="199"/>
      <c r="BA177" s="199"/>
      <c r="BB177" s="199"/>
      <c r="BF177" s="199"/>
      <c r="BG177" s="199"/>
      <c r="BI177" s="279"/>
      <c r="BJ177" s="279"/>
      <c r="BL177" s="199"/>
      <c r="BX177" s="172">
        <v>139</v>
      </c>
    </row>
    <row r="178" spans="1:76" s="171" customFormat="1" ht="23.25" customHeight="1">
      <c r="A178" s="199"/>
      <c r="F178" s="199"/>
      <c r="G178" s="198"/>
      <c r="H178" s="198"/>
      <c r="I178" s="198"/>
      <c r="J178" s="199"/>
      <c r="K178" s="199"/>
      <c r="L178" s="199"/>
      <c r="M178" s="220"/>
      <c r="N178" s="221"/>
      <c r="O178" s="221"/>
      <c r="P178" s="220"/>
      <c r="AF178" s="199"/>
      <c r="AG178" s="199"/>
      <c r="AH178" s="199"/>
      <c r="AI178" s="279"/>
      <c r="AJ178" s="199"/>
      <c r="AK178" s="199"/>
      <c r="AL178" s="199"/>
      <c r="AM178" s="199"/>
      <c r="AN178" s="199"/>
      <c r="AO178" s="199"/>
      <c r="AP178" s="199"/>
      <c r="AQ178" s="199"/>
      <c r="AR178" s="199"/>
      <c r="AS178" s="199"/>
      <c r="AT178" s="199"/>
      <c r="AU178" s="199"/>
      <c r="AV178" s="199"/>
      <c r="AW178" s="199"/>
      <c r="AX178" s="199"/>
      <c r="AY178" s="199"/>
      <c r="AZ178" s="199"/>
      <c r="BA178" s="199"/>
      <c r="BB178" s="199"/>
      <c r="BF178" s="199"/>
      <c r="BG178" s="199"/>
      <c r="BI178" s="279"/>
      <c r="BJ178" s="279"/>
      <c r="BL178" s="199"/>
      <c r="BX178" s="172">
        <v>140</v>
      </c>
    </row>
    <row r="179" spans="1:76" s="171" customFormat="1" ht="23.25" customHeight="1">
      <c r="A179" s="199"/>
      <c r="F179" s="199"/>
      <c r="G179" s="198"/>
      <c r="H179" s="198"/>
      <c r="I179" s="198"/>
      <c r="J179" s="199"/>
      <c r="K179" s="199"/>
      <c r="L179" s="199"/>
      <c r="M179" s="220"/>
      <c r="N179" s="221"/>
      <c r="O179" s="221"/>
      <c r="P179" s="220"/>
      <c r="AF179" s="199"/>
      <c r="AG179" s="199"/>
      <c r="AH179" s="199"/>
      <c r="AI179" s="279"/>
      <c r="AJ179" s="199"/>
      <c r="AK179" s="199"/>
      <c r="AL179" s="199"/>
      <c r="AM179" s="199"/>
      <c r="AN179" s="199"/>
      <c r="AO179" s="199"/>
      <c r="AP179" s="199"/>
      <c r="AQ179" s="199"/>
      <c r="AR179" s="199"/>
      <c r="AS179" s="199"/>
      <c r="AT179" s="199"/>
      <c r="AU179" s="199"/>
      <c r="AV179" s="199"/>
      <c r="AW179" s="199"/>
      <c r="AX179" s="199"/>
      <c r="AY179" s="199"/>
      <c r="AZ179" s="199"/>
      <c r="BA179" s="199"/>
      <c r="BB179" s="199"/>
      <c r="BF179" s="199"/>
      <c r="BG179" s="199"/>
      <c r="BI179" s="279"/>
      <c r="BJ179" s="279"/>
      <c r="BL179" s="199"/>
      <c r="BX179" s="172">
        <v>141</v>
      </c>
    </row>
    <row r="180" spans="1:76" s="171" customFormat="1" ht="23.25" customHeight="1">
      <c r="A180" s="199"/>
      <c r="F180" s="199"/>
      <c r="G180" s="198"/>
      <c r="H180" s="198"/>
      <c r="I180" s="198"/>
      <c r="J180" s="199"/>
      <c r="K180" s="199"/>
      <c r="L180" s="199"/>
      <c r="M180" s="220"/>
      <c r="N180" s="221"/>
      <c r="O180" s="221"/>
      <c r="P180" s="220"/>
      <c r="AF180" s="199"/>
      <c r="AG180" s="199"/>
      <c r="AH180" s="199"/>
      <c r="AI180" s="279"/>
      <c r="AJ180" s="199"/>
      <c r="AK180" s="199"/>
      <c r="AL180" s="199"/>
      <c r="AM180" s="199"/>
      <c r="AN180" s="199"/>
      <c r="AO180" s="199"/>
      <c r="AP180" s="199"/>
      <c r="AQ180" s="199"/>
      <c r="AR180" s="199"/>
      <c r="AS180" s="199"/>
      <c r="AT180" s="199"/>
      <c r="AU180" s="199"/>
      <c r="AV180" s="199"/>
      <c r="AW180" s="199"/>
      <c r="AX180" s="199"/>
      <c r="AY180" s="199"/>
      <c r="AZ180" s="199"/>
      <c r="BA180" s="199"/>
      <c r="BB180" s="199"/>
      <c r="BF180" s="199"/>
      <c r="BG180" s="199"/>
      <c r="BI180" s="279"/>
      <c r="BJ180" s="279"/>
      <c r="BL180" s="199"/>
      <c r="BX180" s="172">
        <v>142</v>
      </c>
    </row>
    <row r="181" spans="1:76" s="171" customFormat="1" ht="23.25" customHeight="1">
      <c r="A181" s="199"/>
      <c r="F181" s="199"/>
      <c r="G181" s="198"/>
      <c r="H181" s="198"/>
      <c r="I181" s="198"/>
      <c r="J181" s="199"/>
      <c r="K181" s="199"/>
      <c r="L181" s="199"/>
      <c r="M181" s="220"/>
      <c r="N181" s="221"/>
      <c r="O181" s="221"/>
      <c r="P181" s="220"/>
      <c r="AF181" s="199"/>
      <c r="AG181" s="199"/>
      <c r="AH181" s="199"/>
      <c r="AI181" s="279"/>
      <c r="AJ181" s="199"/>
      <c r="AK181" s="199"/>
      <c r="AL181" s="199"/>
      <c r="AM181" s="199"/>
      <c r="AN181" s="199"/>
      <c r="AO181" s="199"/>
      <c r="AP181" s="199"/>
      <c r="AQ181" s="199"/>
      <c r="AR181" s="199"/>
      <c r="AS181" s="199"/>
      <c r="AT181" s="199"/>
      <c r="AU181" s="199"/>
      <c r="AV181" s="199"/>
      <c r="AW181" s="199"/>
      <c r="AX181" s="199"/>
      <c r="AY181" s="199"/>
      <c r="AZ181" s="199"/>
      <c r="BA181" s="199"/>
      <c r="BB181" s="199"/>
      <c r="BF181" s="199"/>
      <c r="BG181" s="199"/>
      <c r="BI181" s="279"/>
      <c r="BJ181" s="279"/>
      <c r="BL181" s="199"/>
      <c r="BX181" s="172">
        <v>143</v>
      </c>
    </row>
    <row r="182" spans="1:76" s="171" customFormat="1" ht="23.25" customHeight="1">
      <c r="A182" s="199"/>
      <c r="F182" s="199"/>
      <c r="G182" s="198"/>
      <c r="H182" s="198"/>
      <c r="I182" s="198"/>
      <c r="J182" s="199"/>
      <c r="K182" s="199"/>
      <c r="L182" s="199"/>
      <c r="M182" s="220"/>
      <c r="N182" s="221"/>
      <c r="O182" s="221"/>
      <c r="P182" s="220"/>
      <c r="AF182" s="199"/>
      <c r="AG182" s="199"/>
      <c r="AH182" s="199"/>
      <c r="AI182" s="279"/>
      <c r="AJ182" s="199"/>
      <c r="AK182" s="199"/>
      <c r="AL182" s="199"/>
      <c r="AM182" s="199"/>
      <c r="AN182" s="199"/>
      <c r="AO182" s="199"/>
      <c r="AP182" s="199"/>
      <c r="AQ182" s="199"/>
      <c r="AR182" s="199"/>
      <c r="AS182" s="199"/>
      <c r="AT182" s="199"/>
      <c r="AU182" s="199"/>
      <c r="AV182" s="199"/>
      <c r="AW182" s="199"/>
      <c r="AX182" s="199"/>
      <c r="AY182" s="199"/>
      <c r="AZ182" s="199"/>
      <c r="BA182" s="199"/>
      <c r="BB182" s="199"/>
      <c r="BF182" s="199"/>
      <c r="BG182" s="199"/>
      <c r="BI182" s="279"/>
      <c r="BJ182" s="279"/>
      <c r="BL182" s="199"/>
      <c r="BX182" s="172">
        <v>144</v>
      </c>
    </row>
    <row r="183" spans="1:76" s="171" customFormat="1" ht="23.25" customHeight="1">
      <c r="A183" s="199"/>
      <c r="F183" s="199"/>
      <c r="G183" s="198"/>
      <c r="H183" s="198"/>
      <c r="I183" s="198"/>
      <c r="J183" s="199"/>
      <c r="K183" s="199"/>
      <c r="L183" s="199"/>
      <c r="M183" s="220"/>
      <c r="N183" s="221"/>
      <c r="O183" s="221"/>
      <c r="P183" s="220"/>
      <c r="AF183" s="199"/>
      <c r="AG183" s="199"/>
      <c r="AH183" s="199"/>
      <c r="AI183" s="279"/>
      <c r="AJ183" s="199"/>
      <c r="AK183" s="199"/>
      <c r="AL183" s="199"/>
      <c r="AM183" s="199"/>
      <c r="AN183" s="199"/>
      <c r="AO183" s="199"/>
      <c r="AP183" s="199"/>
      <c r="AQ183" s="199"/>
      <c r="AR183" s="199"/>
      <c r="AS183" s="199"/>
      <c r="AT183" s="199"/>
      <c r="AU183" s="199"/>
      <c r="AV183" s="199"/>
      <c r="AW183" s="199"/>
      <c r="AX183" s="199"/>
      <c r="AY183" s="199"/>
      <c r="AZ183" s="199"/>
      <c r="BA183" s="199"/>
      <c r="BB183" s="199"/>
      <c r="BF183" s="199"/>
      <c r="BG183" s="199"/>
      <c r="BI183" s="279"/>
      <c r="BJ183" s="279"/>
      <c r="BL183" s="199"/>
      <c r="BX183" s="172">
        <v>145</v>
      </c>
    </row>
    <row r="184" spans="1:76" s="171" customFormat="1" ht="23.25" customHeight="1">
      <c r="A184" s="199"/>
      <c r="F184" s="199"/>
      <c r="G184" s="198"/>
      <c r="H184" s="198"/>
      <c r="I184" s="198"/>
      <c r="J184" s="199"/>
      <c r="K184" s="199"/>
      <c r="L184" s="199"/>
      <c r="M184" s="220"/>
      <c r="N184" s="221"/>
      <c r="O184" s="221"/>
      <c r="P184" s="220"/>
      <c r="AF184" s="199"/>
      <c r="AG184" s="199"/>
      <c r="AH184" s="199"/>
      <c r="AI184" s="279"/>
      <c r="AJ184" s="199"/>
      <c r="AK184" s="199"/>
      <c r="AL184" s="199"/>
      <c r="AM184" s="199"/>
      <c r="AN184" s="199"/>
      <c r="AO184" s="199"/>
      <c r="AP184" s="199"/>
      <c r="AQ184" s="199"/>
      <c r="AR184" s="199"/>
      <c r="AS184" s="199"/>
      <c r="AT184" s="199"/>
      <c r="AU184" s="199"/>
      <c r="AV184" s="199"/>
      <c r="AW184" s="199"/>
      <c r="AX184" s="199"/>
      <c r="AY184" s="199"/>
      <c r="AZ184" s="199"/>
      <c r="BA184" s="199"/>
      <c r="BB184" s="199"/>
      <c r="BF184" s="199"/>
      <c r="BG184" s="199"/>
      <c r="BI184" s="279"/>
      <c r="BJ184" s="279"/>
      <c r="BL184" s="199"/>
      <c r="BX184" s="172">
        <v>146</v>
      </c>
    </row>
    <row r="185" spans="1:76" s="171" customFormat="1" ht="23.25" customHeight="1">
      <c r="A185" s="199"/>
      <c r="F185" s="199"/>
      <c r="G185" s="198"/>
      <c r="H185" s="198"/>
      <c r="I185" s="198"/>
      <c r="J185" s="199"/>
      <c r="K185" s="199"/>
      <c r="L185" s="199"/>
      <c r="M185" s="220"/>
      <c r="N185" s="221"/>
      <c r="O185" s="221"/>
      <c r="P185" s="220"/>
      <c r="AF185" s="199"/>
      <c r="AG185" s="199"/>
      <c r="AH185" s="199"/>
      <c r="AI185" s="279"/>
      <c r="AJ185" s="199"/>
      <c r="AK185" s="199"/>
      <c r="AL185" s="199"/>
      <c r="AM185" s="199"/>
      <c r="AN185" s="199"/>
      <c r="AO185" s="199"/>
      <c r="AP185" s="199"/>
      <c r="AQ185" s="199"/>
      <c r="AR185" s="199"/>
      <c r="AS185" s="199"/>
      <c r="AT185" s="199"/>
      <c r="AU185" s="199"/>
      <c r="AV185" s="199"/>
      <c r="AW185" s="199"/>
      <c r="AX185" s="199"/>
      <c r="AY185" s="199"/>
      <c r="AZ185" s="199"/>
      <c r="BA185" s="199"/>
      <c r="BB185" s="199"/>
      <c r="BF185" s="199"/>
      <c r="BG185" s="199"/>
      <c r="BI185" s="279"/>
      <c r="BJ185" s="279"/>
      <c r="BL185" s="199"/>
      <c r="BX185" s="172">
        <v>147</v>
      </c>
    </row>
    <row r="186" spans="1:76" s="171" customFormat="1" ht="23.25" customHeight="1">
      <c r="A186" s="199"/>
      <c r="F186" s="199"/>
      <c r="G186" s="198"/>
      <c r="H186" s="198"/>
      <c r="I186" s="198"/>
      <c r="J186" s="199"/>
      <c r="K186" s="199"/>
      <c r="L186" s="199"/>
      <c r="M186" s="220"/>
      <c r="N186" s="221"/>
      <c r="O186" s="221"/>
      <c r="P186" s="220"/>
      <c r="AF186" s="199"/>
      <c r="AG186" s="199"/>
      <c r="AH186" s="199"/>
      <c r="AI186" s="279"/>
      <c r="AJ186" s="199"/>
      <c r="AK186" s="199"/>
      <c r="AL186" s="199"/>
      <c r="AM186" s="199"/>
      <c r="AN186" s="199"/>
      <c r="AO186" s="199"/>
      <c r="AP186" s="199"/>
      <c r="AQ186" s="199"/>
      <c r="AR186" s="199"/>
      <c r="AS186" s="199"/>
      <c r="AT186" s="199"/>
      <c r="AU186" s="199"/>
      <c r="AV186" s="199"/>
      <c r="AW186" s="199"/>
      <c r="AX186" s="199"/>
      <c r="AY186" s="199"/>
      <c r="AZ186" s="199"/>
      <c r="BA186" s="199"/>
      <c r="BB186" s="199"/>
      <c r="BF186" s="199"/>
      <c r="BG186" s="199"/>
      <c r="BI186" s="279"/>
      <c r="BJ186" s="279"/>
      <c r="BL186" s="199"/>
      <c r="BX186" s="172">
        <v>148</v>
      </c>
    </row>
    <row r="187" spans="1:76" s="171" customFormat="1" ht="23.25" customHeight="1">
      <c r="A187" s="199"/>
      <c r="F187" s="199"/>
      <c r="G187" s="198"/>
      <c r="H187" s="198"/>
      <c r="I187" s="198"/>
      <c r="J187" s="199"/>
      <c r="K187" s="199"/>
      <c r="L187" s="199"/>
      <c r="M187" s="220"/>
      <c r="N187" s="221"/>
      <c r="O187" s="221"/>
      <c r="P187" s="220"/>
      <c r="AF187" s="199"/>
      <c r="AG187" s="199"/>
      <c r="AH187" s="199"/>
      <c r="AI187" s="279"/>
      <c r="AJ187" s="199"/>
      <c r="AK187" s="199"/>
      <c r="AL187" s="199"/>
      <c r="AM187" s="199"/>
      <c r="AN187" s="199"/>
      <c r="AO187" s="199"/>
      <c r="AP187" s="199"/>
      <c r="AQ187" s="199"/>
      <c r="AR187" s="199"/>
      <c r="AS187" s="199"/>
      <c r="AT187" s="199"/>
      <c r="AU187" s="199"/>
      <c r="AV187" s="199"/>
      <c r="AW187" s="199"/>
      <c r="AX187" s="199"/>
      <c r="AY187" s="199"/>
      <c r="AZ187" s="199"/>
      <c r="BA187" s="199"/>
      <c r="BB187" s="199"/>
      <c r="BF187" s="199"/>
      <c r="BG187" s="199"/>
      <c r="BI187" s="279"/>
      <c r="BJ187" s="279"/>
      <c r="BL187" s="199"/>
      <c r="BX187" s="172">
        <v>149</v>
      </c>
    </row>
    <row r="188" spans="1:76" s="171" customFormat="1" ht="23.25" customHeight="1">
      <c r="A188" s="199"/>
      <c r="F188" s="199"/>
      <c r="G188" s="198"/>
      <c r="H188" s="198"/>
      <c r="I188" s="198"/>
      <c r="J188" s="199"/>
      <c r="K188" s="199"/>
      <c r="L188" s="199"/>
      <c r="M188" s="220"/>
      <c r="N188" s="221"/>
      <c r="O188" s="221"/>
      <c r="P188" s="220"/>
      <c r="AF188" s="199"/>
      <c r="AG188" s="199"/>
      <c r="AH188" s="199"/>
      <c r="AI188" s="279"/>
      <c r="AJ188" s="199"/>
      <c r="AK188" s="199"/>
      <c r="AL188" s="199"/>
      <c r="AM188" s="199"/>
      <c r="AN188" s="199"/>
      <c r="AO188" s="199"/>
      <c r="AP188" s="199"/>
      <c r="AQ188" s="199"/>
      <c r="AR188" s="199"/>
      <c r="AS188" s="199"/>
      <c r="AT188" s="199"/>
      <c r="AU188" s="199"/>
      <c r="AV188" s="199"/>
      <c r="AW188" s="199"/>
      <c r="AX188" s="199"/>
      <c r="AY188" s="199"/>
      <c r="AZ188" s="199"/>
      <c r="BA188" s="199"/>
      <c r="BB188" s="199"/>
      <c r="BF188" s="199"/>
      <c r="BG188" s="199"/>
      <c r="BI188" s="279"/>
      <c r="BJ188" s="279"/>
      <c r="BL188" s="199"/>
      <c r="BX188" s="172">
        <v>150</v>
      </c>
    </row>
    <row r="189" spans="1:76" s="171" customFormat="1" ht="23.25" customHeight="1">
      <c r="A189" s="199"/>
      <c r="F189" s="199"/>
      <c r="G189" s="198"/>
      <c r="H189" s="198"/>
      <c r="I189" s="198"/>
      <c r="J189" s="199"/>
      <c r="K189" s="199"/>
      <c r="L189" s="199"/>
      <c r="M189" s="220"/>
      <c r="N189" s="221"/>
      <c r="O189" s="221"/>
      <c r="P189" s="220"/>
      <c r="AF189" s="199"/>
      <c r="AG189" s="199"/>
      <c r="AH189" s="199"/>
      <c r="AI189" s="279"/>
      <c r="AJ189" s="199"/>
      <c r="AK189" s="199"/>
      <c r="AL189" s="199"/>
      <c r="AM189" s="199"/>
      <c r="AN189" s="199"/>
      <c r="AO189" s="199"/>
      <c r="AP189" s="199"/>
      <c r="AQ189" s="199"/>
      <c r="AR189" s="199"/>
      <c r="AS189" s="199"/>
      <c r="AT189" s="199"/>
      <c r="AU189" s="199"/>
      <c r="AV189" s="199"/>
      <c r="AW189" s="199"/>
      <c r="AX189" s="199"/>
      <c r="AY189" s="199"/>
      <c r="AZ189" s="199"/>
      <c r="BA189" s="199"/>
      <c r="BB189" s="199"/>
      <c r="BF189" s="199"/>
      <c r="BG189" s="199"/>
      <c r="BI189" s="279"/>
      <c r="BJ189" s="279"/>
      <c r="BL189" s="199"/>
      <c r="BX189" s="172">
        <v>151</v>
      </c>
    </row>
    <row r="190" spans="1:76" s="171" customFormat="1" ht="23.25" customHeight="1">
      <c r="A190" s="199"/>
      <c r="F190" s="199"/>
      <c r="G190" s="198"/>
      <c r="H190" s="198"/>
      <c r="I190" s="198"/>
      <c r="J190" s="199"/>
      <c r="K190" s="199"/>
      <c r="L190" s="199"/>
      <c r="M190" s="220"/>
      <c r="N190" s="221"/>
      <c r="O190" s="221"/>
      <c r="P190" s="220"/>
      <c r="AF190" s="199"/>
      <c r="AG190" s="199"/>
      <c r="AH190" s="199"/>
      <c r="AI190" s="279"/>
      <c r="AJ190" s="199"/>
      <c r="AK190" s="199"/>
      <c r="AL190" s="199"/>
      <c r="AM190" s="199"/>
      <c r="AN190" s="199"/>
      <c r="AO190" s="199"/>
      <c r="AP190" s="199"/>
      <c r="AQ190" s="199"/>
      <c r="AR190" s="199"/>
      <c r="AS190" s="199"/>
      <c r="AT190" s="199"/>
      <c r="AU190" s="199"/>
      <c r="AV190" s="199"/>
      <c r="AW190" s="199"/>
      <c r="AX190" s="199"/>
      <c r="AY190" s="199"/>
      <c r="AZ190" s="199"/>
      <c r="BA190" s="199"/>
      <c r="BB190" s="199"/>
      <c r="BF190" s="199"/>
      <c r="BG190" s="199"/>
      <c r="BI190" s="279"/>
      <c r="BJ190" s="279"/>
      <c r="BL190" s="199"/>
      <c r="BX190" s="172">
        <v>152</v>
      </c>
    </row>
    <row r="191" spans="1:76" s="171" customFormat="1" ht="23.25" customHeight="1">
      <c r="A191" s="199"/>
      <c r="F191" s="199"/>
      <c r="G191" s="198"/>
      <c r="H191" s="198"/>
      <c r="I191" s="198"/>
      <c r="J191" s="199"/>
      <c r="K191" s="199"/>
      <c r="L191" s="199"/>
      <c r="M191" s="220"/>
      <c r="N191" s="221"/>
      <c r="O191" s="221"/>
      <c r="P191" s="220"/>
      <c r="AF191" s="199"/>
      <c r="AG191" s="199"/>
      <c r="AH191" s="199"/>
      <c r="AI191" s="279"/>
      <c r="AJ191" s="199"/>
      <c r="AK191" s="199"/>
      <c r="AL191" s="199"/>
      <c r="AM191" s="199"/>
      <c r="AN191" s="199"/>
      <c r="AO191" s="199"/>
      <c r="AP191" s="199"/>
      <c r="AQ191" s="199"/>
      <c r="AR191" s="199"/>
      <c r="AS191" s="199"/>
      <c r="AT191" s="199"/>
      <c r="AU191" s="199"/>
      <c r="AV191" s="199"/>
      <c r="AW191" s="199"/>
      <c r="AX191" s="199"/>
      <c r="AY191" s="199"/>
      <c r="AZ191" s="199"/>
      <c r="BA191" s="199"/>
      <c r="BB191" s="199"/>
      <c r="BF191" s="199"/>
      <c r="BG191" s="199"/>
      <c r="BI191" s="279"/>
      <c r="BJ191" s="279"/>
      <c r="BL191" s="199"/>
      <c r="BX191" s="172">
        <v>153</v>
      </c>
    </row>
    <row r="192" spans="1:76" s="171" customFormat="1" ht="23.25" customHeight="1">
      <c r="A192" s="199"/>
      <c r="F192" s="199"/>
      <c r="G192" s="198"/>
      <c r="H192" s="198"/>
      <c r="I192" s="198"/>
      <c r="J192" s="199"/>
      <c r="K192" s="199"/>
      <c r="L192" s="199"/>
      <c r="M192" s="220"/>
      <c r="N192" s="221"/>
      <c r="O192" s="221"/>
      <c r="P192" s="220"/>
      <c r="AF192" s="199"/>
      <c r="AG192" s="199"/>
      <c r="AH192" s="199"/>
      <c r="AI192" s="279"/>
      <c r="AJ192" s="199"/>
      <c r="AK192" s="199"/>
      <c r="AL192" s="199"/>
      <c r="AM192" s="199"/>
      <c r="AN192" s="199"/>
      <c r="AO192" s="199"/>
      <c r="AP192" s="199"/>
      <c r="AQ192" s="199"/>
      <c r="AR192" s="199"/>
      <c r="AS192" s="199"/>
      <c r="AT192" s="199"/>
      <c r="AU192" s="199"/>
      <c r="AV192" s="199"/>
      <c r="AW192" s="199"/>
      <c r="AX192" s="199"/>
      <c r="AY192" s="199"/>
      <c r="AZ192" s="199"/>
      <c r="BA192" s="199"/>
      <c r="BB192" s="199"/>
      <c r="BF192" s="199"/>
      <c r="BG192" s="199"/>
      <c r="BI192" s="279"/>
      <c r="BJ192" s="279"/>
      <c r="BL192" s="199"/>
      <c r="BX192" s="172">
        <v>154</v>
      </c>
    </row>
    <row r="193" spans="1:76" s="171" customFormat="1" ht="23.25" customHeight="1">
      <c r="A193" s="199"/>
      <c r="F193" s="199"/>
      <c r="G193" s="198"/>
      <c r="H193" s="198"/>
      <c r="I193" s="198"/>
      <c r="J193" s="199"/>
      <c r="K193" s="199"/>
      <c r="L193" s="199"/>
      <c r="M193" s="220"/>
      <c r="N193" s="221"/>
      <c r="O193" s="221"/>
      <c r="P193" s="220"/>
      <c r="AF193" s="199"/>
      <c r="AG193" s="199"/>
      <c r="AH193" s="199"/>
      <c r="AI193" s="279"/>
      <c r="AJ193" s="199"/>
      <c r="AK193" s="199"/>
      <c r="AL193" s="199"/>
      <c r="AM193" s="199"/>
      <c r="AN193" s="199"/>
      <c r="AO193" s="199"/>
      <c r="AP193" s="199"/>
      <c r="AQ193" s="199"/>
      <c r="AR193" s="199"/>
      <c r="AS193" s="199"/>
      <c r="AT193" s="199"/>
      <c r="AU193" s="199"/>
      <c r="AV193" s="199"/>
      <c r="AW193" s="199"/>
      <c r="AX193" s="199"/>
      <c r="AY193" s="199"/>
      <c r="AZ193" s="199"/>
      <c r="BA193" s="199"/>
      <c r="BB193" s="199"/>
      <c r="BF193" s="199"/>
      <c r="BG193" s="199"/>
      <c r="BI193" s="279"/>
      <c r="BJ193" s="279"/>
      <c r="BL193" s="199"/>
      <c r="BX193" s="172">
        <v>155</v>
      </c>
    </row>
    <row r="194" spans="1:76" s="171" customFormat="1" ht="23.25" customHeight="1">
      <c r="A194" s="199"/>
      <c r="F194" s="199"/>
      <c r="G194" s="198"/>
      <c r="H194" s="198"/>
      <c r="I194" s="198"/>
      <c r="J194" s="199"/>
      <c r="K194" s="199"/>
      <c r="L194" s="199"/>
      <c r="M194" s="220"/>
      <c r="N194" s="221"/>
      <c r="O194" s="221"/>
      <c r="P194" s="220"/>
      <c r="AF194" s="199"/>
      <c r="AG194" s="199"/>
      <c r="AH194" s="199"/>
      <c r="AI194" s="279"/>
      <c r="AJ194" s="199"/>
      <c r="AK194" s="199"/>
      <c r="AL194" s="199"/>
      <c r="AM194" s="199"/>
      <c r="AN194" s="199"/>
      <c r="AO194" s="199"/>
      <c r="AP194" s="199"/>
      <c r="AQ194" s="199"/>
      <c r="AR194" s="199"/>
      <c r="AS194" s="199"/>
      <c r="AT194" s="199"/>
      <c r="AU194" s="199"/>
      <c r="AV194" s="199"/>
      <c r="AW194" s="199"/>
      <c r="AX194" s="199"/>
      <c r="AY194" s="199"/>
      <c r="AZ194" s="199"/>
      <c r="BA194" s="199"/>
      <c r="BB194" s="199"/>
      <c r="BF194" s="199"/>
      <c r="BG194" s="199"/>
      <c r="BI194" s="279"/>
      <c r="BJ194" s="279"/>
      <c r="BL194" s="199"/>
      <c r="BX194" s="172">
        <v>156</v>
      </c>
    </row>
    <row r="195" spans="1:76" s="171" customFormat="1" ht="23.25" customHeight="1">
      <c r="A195" s="199"/>
      <c r="F195" s="199"/>
      <c r="G195" s="198"/>
      <c r="H195" s="198"/>
      <c r="I195" s="198"/>
      <c r="J195" s="199"/>
      <c r="K195" s="199"/>
      <c r="L195" s="199"/>
      <c r="M195" s="220"/>
      <c r="N195" s="221"/>
      <c r="O195" s="221"/>
      <c r="P195" s="220"/>
      <c r="AF195" s="199"/>
      <c r="AG195" s="199"/>
      <c r="AH195" s="199"/>
      <c r="AI195" s="279"/>
      <c r="AJ195" s="199"/>
      <c r="AK195" s="199"/>
      <c r="AL195" s="199"/>
      <c r="AM195" s="199"/>
      <c r="AN195" s="199"/>
      <c r="AO195" s="199"/>
      <c r="AP195" s="199"/>
      <c r="AQ195" s="199"/>
      <c r="AR195" s="199"/>
      <c r="AS195" s="199"/>
      <c r="AT195" s="199"/>
      <c r="AU195" s="199"/>
      <c r="AV195" s="199"/>
      <c r="AW195" s="199"/>
      <c r="AX195" s="199"/>
      <c r="AY195" s="199"/>
      <c r="AZ195" s="199"/>
      <c r="BA195" s="199"/>
      <c r="BB195" s="199"/>
      <c r="BF195" s="199"/>
      <c r="BG195" s="199"/>
      <c r="BI195" s="279"/>
      <c r="BJ195" s="279"/>
      <c r="BL195" s="199"/>
      <c r="BX195" s="172">
        <v>157</v>
      </c>
    </row>
    <row r="196" spans="1:76" s="171" customFormat="1" ht="23.25" customHeight="1">
      <c r="A196" s="199"/>
      <c r="F196" s="199"/>
      <c r="G196" s="198"/>
      <c r="H196" s="198"/>
      <c r="I196" s="198"/>
      <c r="J196" s="199"/>
      <c r="K196" s="199"/>
      <c r="L196" s="199"/>
      <c r="M196" s="220"/>
      <c r="N196" s="221"/>
      <c r="O196" s="221"/>
      <c r="P196" s="220"/>
      <c r="AF196" s="199"/>
      <c r="AG196" s="199"/>
      <c r="AH196" s="199"/>
      <c r="AI196" s="279"/>
      <c r="AJ196" s="199"/>
      <c r="AK196" s="199"/>
      <c r="AL196" s="199"/>
      <c r="AM196" s="199"/>
      <c r="AN196" s="199"/>
      <c r="AO196" s="199"/>
      <c r="AP196" s="199"/>
      <c r="AQ196" s="199"/>
      <c r="AR196" s="199"/>
      <c r="AS196" s="199"/>
      <c r="AT196" s="199"/>
      <c r="AU196" s="199"/>
      <c r="AV196" s="199"/>
      <c r="AW196" s="199"/>
      <c r="AX196" s="199"/>
      <c r="AY196" s="199"/>
      <c r="AZ196" s="199"/>
      <c r="BA196" s="199"/>
      <c r="BB196" s="199"/>
      <c r="BF196" s="199"/>
      <c r="BG196" s="199"/>
      <c r="BI196" s="279"/>
      <c r="BJ196" s="279"/>
      <c r="BL196" s="199"/>
      <c r="BX196" s="172">
        <v>158</v>
      </c>
    </row>
    <row r="197" spans="1:76" s="171" customFormat="1" ht="23.25" customHeight="1">
      <c r="A197" s="199"/>
      <c r="F197" s="199"/>
      <c r="G197" s="198"/>
      <c r="H197" s="198"/>
      <c r="I197" s="198"/>
      <c r="J197" s="199"/>
      <c r="K197" s="199"/>
      <c r="L197" s="199"/>
      <c r="M197" s="220"/>
      <c r="N197" s="221"/>
      <c r="O197" s="221"/>
      <c r="P197" s="220"/>
      <c r="AF197" s="199"/>
      <c r="AG197" s="199"/>
      <c r="AH197" s="199"/>
      <c r="AI197" s="279"/>
      <c r="AJ197" s="199"/>
      <c r="AK197" s="199"/>
      <c r="AL197" s="199"/>
      <c r="AM197" s="199"/>
      <c r="AN197" s="199"/>
      <c r="AO197" s="199"/>
      <c r="AP197" s="199"/>
      <c r="AQ197" s="199"/>
      <c r="AR197" s="199"/>
      <c r="AS197" s="199"/>
      <c r="AT197" s="199"/>
      <c r="AU197" s="199"/>
      <c r="AV197" s="199"/>
      <c r="AW197" s="199"/>
      <c r="AX197" s="199"/>
      <c r="AY197" s="199"/>
      <c r="AZ197" s="199"/>
      <c r="BA197" s="199"/>
      <c r="BB197" s="199"/>
      <c r="BF197" s="199"/>
      <c r="BG197" s="199"/>
      <c r="BI197" s="279"/>
      <c r="BJ197" s="279"/>
      <c r="BL197" s="199"/>
      <c r="BX197" s="172">
        <v>159</v>
      </c>
    </row>
    <row r="198" spans="1:76" s="171" customFormat="1" ht="23.25" customHeight="1">
      <c r="A198" s="199"/>
      <c r="F198" s="199"/>
      <c r="G198" s="198"/>
      <c r="H198" s="198"/>
      <c r="I198" s="198"/>
      <c r="J198" s="199"/>
      <c r="K198" s="199"/>
      <c r="L198" s="199"/>
      <c r="M198" s="220"/>
      <c r="N198" s="221"/>
      <c r="O198" s="221"/>
      <c r="P198" s="220"/>
      <c r="AF198" s="199"/>
      <c r="AG198" s="199"/>
      <c r="AH198" s="199"/>
      <c r="AI198" s="279"/>
      <c r="AJ198" s="199"/>
      <c r="AK198" s="199"/>
      <c r="AL198" s="199"/>
      <c r="AM198" s="199"/>
      <c r="AN198" s="199"/>
      <c r="AO198" s="199"/>
      <c r="AP198" s="199"/>
      <c r="AQ198" s="199"/>
      <c r="AR198" s="199"/>
      <c r="AS198" s="199"/>
      <c r="AT198" s="199"/>
      <c r="AU198" s="199"/>
      <c r="AV198" s="199"/>
      <c r="AW198" s="199"/>
      <c r="AX198" s="199"/>
      <c r="AY198" s="199"/>
      <c r="AZ198" s="199"/>
      <c r="BA198" s="199"/>
      <c r="BB198" s="199"/>
      <c r="BF198" s="199"/>
      <c r="BG198" s="199"/>
      <c r="BI198" s="279"/>
      <c r="BJ198" s="279"/>
      <c r="BL198" s="199"/>
      <c r="BX198" s="172">
        <v>160</v>
      </c>
    </row>
    <row r="199" spans="1:76" s="171" customFormat="1" ht="23.25" customHeight="1">
      <c r="A199" s="199"/>
      <c r="F199" s="199"/>
      <c r="G199" s="198"/>
      <c r="H199" s="198"/>
      <c r="I199" s="198"/>
      <c r="J199" s="199"/>
      <c r="K199" s="199"/>
      <c r="L199" s="199"/>
      <c r="M199" s="220"/>
      <c r="N199" s="221"/>
      <c r="O199" s="221"/>
      <c r="P199" s="220"/>
      <c r="AF199" s="199"/>
      <c r="AG199" s="199"/>
      <c r="AH199" s="199"/>
      <c r="AI199" s="279"/>
      <c r="AJ199" s="199"/>
      <c r="AK199" s="199"/>
      <c r="AL199" s="199"/>
      <c r="AM199" s="199"/>
      <c r="AN199" s="199"/>
      <c r="AO199" s="199"/>
      <c r="AP199" s="199"/>
      <c r="AQ199" s="199"/>
      <c r="AR199" s="199"/>
      <c r="AS199" s="199"/>
      <c r="AT199" s="199"/>
      <c r="AU199" s="199"/>
      <c r="AV199" s="199"/>
      <c r="AW199" s="199"/>
      <c r="AX199" s="199"/>
      <c r="AY199" s="199"/>
      <c r="AZ199" s="199"/>
      <c r="BA199" s="199"/>
      <c r="BB199" s="199"/>
      <c r="BF199" s="199"/>
      <c r="BG199" s="199"/>
      <c r="BI199" s="279"/>
      <c r="BJ199" s="279"/>
      <c r="BL199" s="199"/>
      <c r="BX199" s="172">
        <v>161</v>
      </c>
    </row>
    <row r="200" spans="1:76" s="171" customFormat="1" ht="23.25" customHeight="1">
      <c r="A200" s="199"/>
      <c r="F200" s="199"/>
      <c r="G200" s="198"/>
      <c r="H200" s="198"/>
      <c r="I200" s="198"/>
      <c r="J200" s="199"/>
      <c r="K200" s="199"/>
      <c r="L200" s="199"/>
      <c r="M200" s="220"/>
      <c r="N200" s="221"/>
      <c r="O200" s="221"/>
      <c r="P200" s="220"/>
      <c r="AF200" s="199"/>
      <c r="AG200" s="199"/>
      <c r="AH200" s="199"/>
      <c r="AI200" s="279"/>
      <c r="AJ200" s="199"/>
      <c r="AK200" s="199"/>
      <c r="AL200" s="199"/>
      <c r="AM200" s="199"/>
      <c r="AN200" s="199"/>
      <c r="AO200" s="199"/>
      <c r="AP200" s="199"/>
      <c r="AQ200" s="199"/>
      <c r="AR200" s="199"/>
      <c r="AS200" s="199"/>
      <c r="AT200" s="199"/>
      <c r="AU200" s="199"/>
      <c r="AV200" s="199"/>
      <c r="AW200" s="199"/>
      <c r="AX200" s="199"/>
      <c r="AY200" s="199"/>
      <c r="AZ200" s="199"/>
      <c r="BA200" s="199"/>
      <c r="BB200" s="199"/>
      <c r="BF200" s="199"/>
      <c r="BG200" s="199"/>
      <c r="BI200" s="279"/>
      <c r="BJ200" s="279"/>
      <c r="BL200" s="199"/>
      <c r="BX200" s="172">
        <v>162</v>
      </c>
    </row>
    <row r="201" spans="1:76" s="171" customFormat="1" ht="23.25" customHeight="1">
      <c r="A201" s="199"/>
      <c r="F201" s="199"/>
      <c r="G201" s="198"/>
      <c r="H201" s="198"/>
      <c r="I201" s="198"/>
      <c r="J201" s="199"/>
      <c r="K201" s="199"/>
      <c r="L201" s="199"/>
      <c r="M201" s="220"/>
      <c r="N201" s="221"/>
      <c r="O201" s="221"/>
      <c r="P201" s="220"/>
      <c r="AF201" s="199"/>
      <c r="AG201" s="199"/>
      <c r="AH201" s="199"/>
      <c r="AI201" s="279"/>
      <c r="AJ201" s="199"/>
      <c r="AK201" s="199"/>
      <c r="AL201" s="199"/>
      <c r="AM201" s="199"/>
      <c r="AN201" s="199"/>
      <c r="AO201" s="199"/>
      <c r="AP201" s="199"/>
      <c r="AQ201" s="199"/>
      <c r="AR201" s="199"/>
      <c r="AS201" s="199"/>
      <c r="AT201" s="199"/>
      <c r="AU201" s="199"/>
      <c r="AV201" s="199"/>
      <c r="AW201" s="199"/>
      <c r="AX201" s="199"/>
      <c r="AY201" s="199"/>
      <c r="AZ201" s="199"/>
      <c r="BA201" s="199"/>
      <c r="BB201" s="199"/>
      <c r="BF201" s="199"/>
      <c r="BG201" s="199"/>
      <c r="BI201" s="279"/>
      <c r="BJ201" s="279"/>
      <c r="BL201" s="199"/>
      <c r="BX201" s="172">
        <v>163</v>
      </c>
    </row>
    <row r="202" spans="1:76" s="171" customFormat="1" ht="23.25" customHeight="1">
      <c r="A202" s="199"/>
      <c r="F202" s="199"/>
      <c r="G202" s="198"/>
      <c r="H202" s="198"/>
      <c r="I202" s="198"/>
      <c r="J202" s="199"/>
      <c r="K202" s="199"/>
      <c r="L202" s="199"/>
      <c r="M202" s="220"/>
      <c r="N202" s="221"/>
      <c r="O202" s="221"/>
      <c r="P202" s="220"/>
      <c r="AF202" s="199"/>
      <c r="AG202" s="199"/>
      <c r="AH202" s="199"/>
      <c r="AI202" s="279"/>
      <c r="AJ202" s="199"/>
      <c r="AK202" s="199"/>
      <c r="AL202" s="199"/>
      <c r="AM202" s="199"/>
      <c r="AN202" s="199"/>
      <c r="AO202" s="199"/>
      <c r="AP202" s="199"/>
      <c r="AQ202" s="199"/>
      <c r="AR202" s="199"/>
      <c r="AS202" s="199"/>
      <c r="AT202" s="199"/>
      <c r="AU202" s="199"/>
      <c r="AV202" s="199"/>
      <c r="AW202" s="199"/>
      <c r="AX202" s="199"/>
      <c r="AY202" s="199"/>
      <c r="AZ202" s="199"/>
      <c r="BA202" s="199"/>
      <c r="BB202" s="199"/>
      <c r="BF202" s="199"/>
      <c r="BG202" s="199"/>
      <c r="BI202" s="279"/>
      <c r="BJ202" s="279"/>
      <c r="BL202" s="199"/>
      <c r="BX202" s="172">
        <v>164</v>
      </c>
    </row>
    <row r="203" spans="1:76" s="171" customFormat="1" ht="23.25" customHeight="1">
      <c r="A203" s="199"/>
      <c r="F203" s="199"/>
      <c r="G203" s="198"/>
      <c r="H203" s="198"/>
      <c r="I203" s="198"/>
      <c r="J203" s="199"/>
      <c r="K203" s="199"/>
      <c r="L203" s="199"/>
      <c r="M203" s="220"/>
      <c r="N203" s="221"/>
      <c r="O203" s="221"/>
      <c r="P203" s="220"/>
      <c r="AF203" s="199"/>
      <c r="AG203" s="199"/>
      <c r="AH203" s="199"/>
      <c r="AI203" s="279"/>
      <c r="AJ203" s="199"/>
      <c r="AK203" s="199"/>
      <c r="AL203" s="199"/>
      <c r="AM203" s="199"/>
      <c r="AN203" s="199"/>
      <c r="AO203" s="199"/>
      <c r="AP203" s="199"/>
      <c r="AQ203" s="199"/>
      <c r="AR203" s="199"/>
      <c r="AS203" s="199"/>
      <c r="AT203" s="199"/>
      <c r="AU203" s="199"/>
      <c r="AV203" s="199"/>
      <c r="AW203" s="199"/>
      <c r="AX203" s="199"/>
      <c r="AY203" s="199"/>
      <c r="AZ203" s="199"/>
      <c r="BA203" s="199"/>
      <c r="BB203" s="199"/>
      <c r="BF203" s="199"/>
      <c r="BG203" s="199"/>
      <c r="BI203" s="279"/>
      <c r="BJ203" s="279"/>
      <c r="BL203" s="199"/>
      <c r="BX203" s="172">
        <v>165</v>
      </c>
    </row>
    <row r="204" spans="1:76" s="171" customFormat="1" ht="23.25" customHeight="1">
      <c r="A204" s="199"/>
      <c r="F204" s="199"/>
      <c r="G204" s="198"/>
      <c r="H204" s="198"/>
      <c r="I204" s="198"/>
      <c r="J204" s="199"/>
      <c r="K204" s="199"/>
      <c r="L204" s="199"/>
      <c r="M204" s="220"/>
      <c r="N204" s="221"/>
      <c r="O204" s="221"/>
      <c r="P204" s="220"/>
      <c r="AF204" s="199"/>
      <c r="AG204" s="199"/>
      <c r="AH204" s="199"/>
      <c r="AI204" s="279"/>
      <c r="AJ204" s="199"/>
      <c r="AK204" s="199"/>
      <c r="AL204" s="199"/>
      <c r="AM204" s="199"/>
      <c r="AN204" s="199"/>
      <c r="AO204" s="199"/>
      <c r="AP204" s="199"/>
      <c r="AQ204" s="199"/>
      <c r="AR204" s="199"/>
      <c r="AS204" s="199"/>
      <c r="AT204" s="199"/>
      <c r="AU204" s="199"/>
      <c r="AV204" s="199"/>
      <c r="AW204" s="199"/>
      <c r="AX204" s="199"/>
      <c r="AY204" s="199"/>
      <c r="AZ204" s="199"/>
      <c r="BA204" s="199"/>
      <c r="BB204" s="199"/>
      <c r="BF204" s="199"/>
      <c r="BG204" s="199"/>
      <c r="BI204" s="279"/>
      <c r="BJ204" s="279"/>
      <c r="BL204" s="199"/>
      <c r="BX204" s="172">
        <v>166</v>
      </c>
    </row>
    <row r="205" spans="1:76" s="171" customFormat="1" ht="23.25" customHeight="1">
      <c r="A205" s="199"/>
      <c r="F205" s="199"/>
      <c r="G205" s="198"/>
      <c r="H205" s="198"/>
      <c r="I205" s="198"/>
      <c r="J205" s="199"/>
      <c r="K205" s="199"/>
      <c r="L205" s="199"/>
      <c r="M205" s="220"/>
      <c r="N205" s="221"/>
      <c r="O205" s="221"/>
      <c r="P205" s="220"/>
      <c r="AF205" s="199"/>
      <c r="AG205" s="199"/>
      <c r="AH205" s="199"/>
      <c r="AI205" s="279"/>
      <c r="AJ205" s="199"/>
      <c r="AK205" s="199"/>
      <c r="AL205" s="199"/>
      <c r="AM205" s="199"/>
      <c r="AN205" s="199"/>
      <c r="AO205" s="199"/>
      <c r="AP205" s="199"/>
      <c r="AQ205" s="199"/>
      <c r="AR205" s="199"/>
      <c r="AS205" s="199"/>
      <c r="AT205" s="199"/>
      <c r="AU205" s="199"/>
      <c r="AV205" s="199"/>
      <c r="AW205" s="199"/>
      <c r="AX205" s="199"/>
      <c r="AY205" s="199"/>
      <c r="AZ205" s="199"/>
      <c r="BA205" s="199"/>
      <c r="BB205" s="199"/>
      <c r="BF205" s="199"/>
      <c r="BG205" s="199"/>
      <c r="BI205" s="279"/>
      <c r="BJ205" s="279"/>
      <c r="BL205" s="199"/>
      <c r="BX205" s="172">
        <v>167</v>
      </c>
    </row>
    <row r="206" spans="1:76" s="171" customFormat="1" ht="23.25" customHeight="1">
      <c r="A206" s="199"/>
      <c r="F206" s="199"/>
      <c r="G206" s="198"/>
      <c r="H206" s="198"/>
      <c r="I206" s="198"/>
      <c r="J206" s="199"/>
      <c r="K206" s="199"/>
      <c r="L206" s="199"/>
      <c r="M206" s="220"/>
      <c r="N206" s="221"/>
      <c r="O206" s="221"/>
      <c r="P206" s="220"/>
      <c r="AF206" s="199"/>
      <c r="AG206" s="199"/>
      <c r="AH206" s="199"/>
      <c r="AI206" s="279"/>
      <c r="AJ206" s="199"/>
      <c r="AK206" s="199"/>
      <c r="AL206" s="199"/>
      <c r="AM206" s="199"/>
      <c r="AN206" s="199"/>
      <c r="AO206" s="199"/>
      <c r="AP206" s="199"/>
      <c r="AQ206" s="199"/>
      <c r="AR206" s="199"/>
      <c r="AS206" s="199"/>
      <c r="AT206" s="199"/>
      <c r="AU206" s="199"/>
      <c r="AV206" s="199"/>
      <c r="AW206" s="199"/>
      <c r="AX206" s="199"/>
      <c r="AY206" s="199"/>
      <c r="AZ206" s="199"/>
      <c r="BA206" s="199"/>
      <c r="BB206" s="199"/>
      <c r="BF206" s="199"/>
      <c r="BG206" s="199"/>
      <c r="BI206" s="279"/>
      <c r="BJ206" s="279"/>
      <c r="BL206" s="199"/>
      <c r="BX206" s="172">
        <v>168</v>
      </c>
    </row>
    <row r="207" spans="1:76" s="171" customFormat="1" ht="23.25" customHeight="1">
      <c r="A207" s="199"/>
      <c r="F207" s="199"/>
      <c r="G207" s="198"/>
      <c r="H207" s="198"/>
      <c r="I207" s="198"/>
      <c r="J207" s="199"/>
      <c r="K207" s="199"/>
      <c r="L207" s="199"/>
      <c r="M207" s="220"/>
      <c r="N207" s="221"/>
      <c r="O207" s="221"/>
      <c r="P207" s="220"/>
      <c r="AF207" s="199"/>
      <c r="AG207" s="199"/>
      <c r="AH207" s="199"/>
      <c r="AI207" s="279"/>
      <c r="AJ207" s="199"/>
      <c r="AK207" s="199"/>
      <c r="AL207" s="199"/>
      <c r="AM207" s="199"/>
      <c r="AN207" s="199"/>
      <c r="AO207" s="199"/>
      <c r="AP207" s="199"/>
      <c r="AQ207" s="199"/>
      <c r="AR207" s="199"/>
      <c r="AS207" s="199"/>
      <c r="AT207" s="199"/>
      <c r="AU207" s="199"/>
      <c r="AV207" s="199"/>
      <c r="AW207" s="199"/>
      <c r="AX207" s="199"/>
      <c r="AY207" s="199"/>
      <c r="AZ207" s="199"/>
      <c r="BA207" s="199"/>
      <c r="BB207" s="199"/>
      <c r="BF207" s="199"/>
      <c r="BG207" s="199"/>
      <c r="BI207" s="279"/>
      <c r="BJ207" s="279"/>
      <c r="BL207" s="199"/>
      <c r="BX207" s="172">
        <v>169</v>
      </c>
    </row>
    <row r="208" spans="1:76" s="171" customFormat="1" ht="23.25" customHeight="1">
      <c r="A208" s="199"/>
      <c r="F208" s="199"/>
      <c r="G208" s="198"/>
      <c r="H208" s="198"/>
      <c r="I208" s="198"/>
      <c r="J208" s="199"/>
      <c r="K208" s="199"/>
      <c r="L208" s="199"/>
      <c r="M208" s="220"/>
      <c r="N208" s="221"/>
      <c r="O208" s="221"/>
      <c r="P208" s="220"/>
      <c r="AF208" s="199"/>
      <c r="AG208" s="199"/>
      <c r="AH208" s="199"/>
      <c r="AI208" s="279"/>
      <c r="AJ208" s="199"/>
      <c r="AK208" s="199"/>
      <c r="AL208" s="199"/>
      <c r="AM208" s="199"/>
      <c r="AN208" s="199"/>
      <c r="AO208" s="199"/>
      <c r="AP208" s="199"/>
      <c r="AQ208" s="199"/>
      <c r="AR208" s="199"/>
      <c r="AS208" s="199"/>
      <c r="AT208" s="199"/>
      <c r="AU208" s="199"/>
      <c r="AV208" s="199"/>
      <c r="AW208" s="199"/>
      <c r="AX208" s="199"/>
      <c r="AY208" s="199"/>
      <c r="AZ208" s="199"/>
      <c r="BA208" s="199"/>
      <c r="BB208" s="199"/>
      <c r="BF208" s="199"/>
      <c r="BG208" s="199"/>
      <c r="BI208" s="279"/>
      <c r="BJ208" s="279"/>
      <c r="BL208" s="199"/>
      <c r="BX208" s="172">
        <v>170</v>
      </c>
    </row>
    <row r="209" spans="1:76" s="171" customFormat="1" ht="23.25" customHeight="1">
      <c r="A209" s="199"/>
      <c r="F209" s="199"/>
      <c r="G209" s="198"/>
      <c r="H209" s="198"/>
      <c r="I209" s="198"/>
      <c r="J209" s="199"/>
      <c r="K209" s="199"/>
      <c r="L209" s="199"/>
      <c r="M209" s="220"/>
      <c r="N209" s="221"/>
      <c r="O209" s="221"/>
      <c r="P209" s="220"/>
      <c r="AF209" s="199"/>
      <c r="AG209" s="199"/>
      <c r="AH209" s="199"/>
      <c r="AI209" s="279"/>
      <c r="AJ209" s="199"/>
      <c r="AK209" s="199"/>
      <c r="AL209" s="199"/>
      <c r="AM209" s="199"/>
      <c r="AN209" s="199"/>
      <c r="AO209" s="199"/>
      <c r="AP209" s="199"/>
      <c r="AQ209" s="199"/>
      <c r="AR209" s="199"/>
      <c r="AS209" s="199"/>
      <c r="AT209" s="199"/>
      <c r="AU209" s="199"/>
      <c r="AV209" s="199"/>
      <c r="AW209" s="199"/>
      <c r="AX209" s="199"/>
      <c r="AY209" s="199"/>
      <c r="AZ209" s="199"/>
      <c r="BA209" s="199"/>
      <c r="BB209" s="199"/>
      <c r="BF209" s="199"/>
      <c r="BG209" s="199"/>
      <c r="BI209" s="279"/>
      <c r="BJ209" s="279"/>
      <c r="BL209" s="199"/>
      <c r="BX209" s="172">
        <v>171</v>
      </c>
    </row>
    <row r="210" spans="1:76" s="171" customFormat="1" ht="23.25" customHeight="1">
      <c r="A210" s="199"/>
      <c r="F210" s="199"/>
      <c r="G210" s="198"/>
      <c r="H210" s="198"/>
      <c r="I210" s="198"/>
      <c r="J210" s="199"/>
      <c r="K210" s="199"/>
      <c r="L210" s="199"/>
      <c r="M210" s="220"/>
      <c r="N210" s="221"/>
      <c r="O210" s="221"/>
      <c r="P210" s="220"/>
      <c r="AF210" s="199"/>
      <c r="AG210" s="199"/>
      <c r="AH210" s="199"/>
      <c r="AI210" s="279"/>
      <c r="AJ210" s="199"/>
      <c r="AK210" s="199"/>
      <c r="AL210" s="199"/>
      <c r="AM210" s="199"/>
      <c r="AN210" s="199"/>
      <c r="AO210" s="199"/>
      <c r="AP210" s="199"/>
      <c r="AQ210" s="199"/>
      <c r="AR210" s="199"/>
      <c r="AS210" s="199"/>
      <c r="AT210" s="199"/>
      <c r="AU210" s="199"/>
      <c r="AV210" s="199"/>
      <c r="AW210" s="199"/>
      <c r="AX210" s="199"/>
      <c r="AY210" s="199"/>
      <c r="AZ210" s="199"/>
      <c r="BA210" s="199"/>
      <c r="BB210" s="199"/>
      <c r="BF210" s="199"/>
      <c r="BG210" s="199"/>
      <c r="BI210" s="279"/>
      <c r="BJ210" s="279"/>
      <c r="BL210" s="199"/>
      <c r="BX210" s="172">
        <v>172</v>
      </c>
    </row>
    <row r="211" spans="1:76" s="171" customFormat="1" ht="23.25" customHeight="1">
      <c r="A211" s="199"/>
      <c r="F211" s="199"/>
      <c r="G211" s="198"/>
      <c r="H211" s="198"/>
      <c r="I211" s="198"/>
      <c r="J211" s="199"/>
      <c r="K211" s="199"/>
      <c r="L211" s="199"/>
      <c r="M211" s="220"/>
      <c r="N211" s="221"/>
      <c r="O211" s="221"/>
      <c r="P211" s="220"/>
      <c r="AF211" s="199"/>
      <c r="AG211" s="199"/>
      <c r="AH211" s="199"/>
      <c r="AI211" s="279"/>
      <c r="AJ211" s="199"/>
      <c r="AK211" s="199"/>
      <c r="AL211" s="199"/>
      <c r="AM211" s="199"/>
      <c r="AN211" s="199"/>
      <c r="AO211" s="199"/>
      <c r="AP211" s="199"/>
      <c r="AQ211" s="199"/>
      <c r="AR211" s="199"/>
      <c r="AS211" s="199"/>
      <c r="AT211" s="199"/>
      <c r="AU211" s="199"/>
      <c r="AV211" s="199"/>
      <c r="AW211" s="199"/>
      <c r="AX211" s="199"/>
      <c r="AY211" s="199"/>
      <c r="AZ211" s="199"/>
      <c r="BA211" s="199"/>
      <c r="BB211" s="199"/>
      <c r="BF211" s="199"/>
      <c r="BG211" s="199"/>
      <c r="BI211" s="279"/>
      <c r="BJ211" s="279"/>
      <c r="BL211" s="199"/>
      <c r="BX211" s="172">
        <v>173</v>
      </c>
    </row>
    <row r="212" spans="1:76" s="171" customFormat="1" ht="23.25" customHeight="1">
      <c r="A212" s="199"/>
      <c r="F212" s="199"/>
      <c r="G212" s="198"/>
      <c r="H212" s="198"/>
      <c r="I212" s="198"/>
      <c r="J212" s="199"/>
      <c r="K212" s="199"/>
      <c r="L212" s="199"/>
      <c r="M212" s="220"/>
      <c r="N212" s="221"/>
      <c r="O212" s="221"/>
      <c r="P212" s="220"/>
      <c r="AF212" s="199"/>
      <c r="AG212" s="199"/>
      <c r="AH212" s="199"/>
      <c r="AI212" s="279"/>
      <c r="AJ212" s="199"/>
      <c r="AK212" s="199"/>
      <c r="AL212" s="199"/>
      <c r="AM212" s="199"/>
      <c r="AN212" s="199"/>
      <c r="AO212" s="199"/>
      <c r="AP212" s="199"/>
      <c r="AQ212" s="199"/>
      <c r="AR212" s="199"/>
      <c r="AS212" s="199"/>
      <c r="AT212" s="199"/>
      <c r="AU212" s="199"/>
      <c r="AV212" s="199"/>
      <c r="AW212" s="199"/>
      <c r="AX212" s="199"/>
      <c r="AY212" s="199"/>
      <c r="AZ212" s="199"/>
      <c r="BA212" s="199"/>
      <c r="BB212" s="199"/>
      <c r="BF212" s="199"/>
      <c r="BG212" s="199"/>
      <c r="BI212" s="279"/>
      <c r="BJ212" s="279"/>
      <c r="BL212" s="199"/>
      <c r="BX212" s="172">
        <v>174</v>
      </c>
    </row>
    <row r="213" spans="1:76" s="171" customFormat="1" ht="23.25" customHeight="1">
      <c r="A213" s="199"/>
      <c r="F213" s="199"/>
      <c r="G213" s="198"/>
      <c r="H213" s="198"/>
      <c r="I213" s="198"/>
      <c r="J213" s="199"/>
      <c r="K213" s="199"/>
      <c r="L213" s="199"/>
      <c r="M213" s="220"/>
      <c r="N213" s="221"/>
      <c r="O213" s="221"/>
      <c r="P213" s="220"/>
      <c r="AF213" s="199"/>
      <c r="AG213" s="199"/>
      <c r="AH213" s="199"/>
      <c r="AI213" s="279"/>
      <c r="AJ213" s="199"/>
      <c r="AK213" s="199"/>
      <c r="AL213" s="199"/>
      <c r="AM213" s="199"/>
      <c r="AN213" s="199"/>
      <c r="AO213" s="199"/>
      <c r="AP213" s="199"/>
      <c r="AQ213" s="199"/>
      <c r="AR213" s="199"/>
      <c r="AS213" s="199"/>
      <c r="AT213" s="199"/>
      <c r="AU213" s="199"/>
      <c r="AV213" s="199"/>
      <c r="AW213" s="199"/>
      <c r="AX213" s="199"/>
      <c r="AY213" s="199"/>
      <c r="AZ213" s="199"/>
      <c r="BA213" s="199"/>
      <c r="BB213" s="199"/>
      <c r="BF213" s="199"/>
      <c r="BG213" s="199"/>
      <c r="BI213" s="279"/>
      <c r="BJ213" s="279"/>
      <c r="BL213" s="199"/>
      <c r="BX213" s="172">
        <v>175</v>
      </c>
    </row>
    <row r="214" spans="1:76" s="171" customFormat="1" ht="23.25" customHeight="1">
      <c r="A214" s="199"/>
      <c r="F214" s="199"/>
      <c r="G214" s="198"/>
      <c r="H214" s="198"/>
      <c r="I214" s="198"/>
      <c r="J214" s="199"/>
      <c r="K214" s="199"/>
      <c r="L214" s="199"/>
      <c r="M214" s="220"/>
      <c r="N214" s="221"/>
      <c r="O214" s="221"/>
      <c r="P214" s="220"/>
      <c r="AF214" s="199"/>
      <c r="AG214" s="199"/>
      <c r="AH214" s="199"/>
      <c r="AI214" s="279"/>
      <c r="AJ214" s="199"/>
      <c r="AK214" s="199"/>
      <c r="AL214" s="199"/>
      <c r="AM214" s="199"/>
      <c r="AN214" s="199"/>
      <c r="AO214" s="199"/>
      <c r="AP214" s="199"/>
      <c r="AQ214" s="199"/>
      <c r="AR214" s="199"/>
      <c r="AS214" s="199"/>
      <c r="AT214" s="199"/>
      <c r="AU214" s="199"/>
      <c r="AV214" s="199"/>
      <c r="AW214" s="199"/>
      <c r="AX214" s="199"/>
      <c r="AY214" s="199"/>
      <c r="AZ214" s="199"/>
      <c r="BA214" s="199"/>
      <c r="BB214" s="199"/>
      <c r="BF214" s="199"/>
      <c r="BG214" s="199"/>
      <c r="BI214" s="279"/>
      <c r="BJ214" s="279"/>
      <c r="BL214" s="199"/>
      <c r="BX214" s="172">
        <v>176</v>
      </c>
    </row>
    <row r="215" spans="1:76" s="171" customFormat="1" ht="23.25" customHeight="1">
      <c r="A215" s="199"/>
      <c r="F215" s="199"/>
      <c r="G215" s="198"/>
      <c r="H215" s="198"/>
      <c r="I215" s="198"/>
      <c r="J215" s="199"/>
      <c r="K215" s="199"/>
      <c r="L215" s="199"/>
      <c r="M215" s="220"/>
      <c r="N215" s="221"/>
      <c r="O215" s="221"/>
      <c r="P215" s="220"/>
      <c r="AF215" s="199"/>
      <c r="AG215" s="199"/>
      <c r="AH215" s="199"/>
      <c r="AI215" s="279"/>
      <c r="AJ215" s="199"/>
      <c r="AK215" s="199"/>
      <c r="AL215" s="199"/>
      <c r="AM215" s="199"/>
      <c r="AN215" s="199"/>
      <c r="AO215" s="199"/>
      <c r="AP215" s="199"/>
      <c r="AQ215" s="199"/>
      <c r="AR215" s="199"/>
      <c r="AS215" s="199"/>
      <c r="AT215" s="199"/>
      <c r="AU215" s="199"/>
      <c r="AV215" s="199"/>
      <c r="AW215" s="199"/>
      <c r="AX215" s="199"/>
      <c r="AY215" s="199"/>
      <c r="AZ215" s="199"/>
      <c r="BA215" s="199"/>
      <c r="BB215" s="199"/>
      <c r="BF215" s="199"/>
      <c r="BG215" s="199"/>
      <c r="BI215" s="279"/>
      <c r="BJ215" s="279"/>
      <c r="BL215" s="199"/>
      <c r="BX215" s="172">
        <v>177</v>
      </c>
    </row>
    <row r="216" spans="1:76" s="171" customFormat="1" ht="23.25" customHeight="1">
      <c r="A216" s="199"/>
      <c r="F216" s="199"/>
      <c r="G216" s="198"/>
      <c r="H216" s="198"/>
      <c r="I216" s="198"/>
      <c r="J216" s="199"/>
      <c r="K216" s="199"/>
      <c r="L216" s="199"/>
      <c r="M216" s="220"/>
      <c r="N216" s="221"/>
      <c r="O216" s="221"/>
      <c r="P216" s="220"/>
      <c r="AF216" s="199"/>
      <c r="AG216" s="199"/>
      <c r="AH216" s="199"/>
      <c r="AI216" s="279"/>
      <c r="AJ216" s="199"/>
      <c r="AK216" s="199"/>
      <c r="AL216" s="199"/>
      <c r="AM216" s="199"/>
      <c r="AN216" s="199"/>
      <c r="AO216" s="199"/>
      <c r="AP216" s="199"/>
      <c r="AQ216" s="199"/>
      <c r="AR216" s="199"/>
      <c r="AS216" s="199"/>
      <c r="AT216" s="199"/>
      <c r="AU216" s="199"/>
      <c r="AV216" s="199"/>
      <c r="AW216" s="199"/>
      <c r="AX216" s="199"/>
      <c r="AY216" s="199"/>
      <c r="AZ216" s="199"/>
      <c r="BA216" s="199"/>
      <c r="BB216" s="199"/>
      <c r="BF216" s="199"/>
      <c r="BG216" s="199"/>
      <c r="BI216" s="279"/>
      <c r="BJ216" s="279"/>
      <c r="BL216" s="199"/>
      <c r="BX216" s="172">
        <v>178</v>
      </c>
    </row>
    <row r="217" spans="1:76" s="171" customFormat="1" ht="23.25" customHeight="1">
      <c r="A217" s="199"/>
      <c r="F217" s="199"/>
      <c r="G217" s="198"/>
      <c r="H217" s="198"/>
      <c r="I217" s="198"/>
      <c r="J217" s="199"/>
      <c r="K217" s="199"/>
      <c r="L217" s="199"/>
      <c r="M217" s="220"/>
      <c r="N217" s="221"/>
      <c r="O217" s="221"/>
      <c r="P217" s="220"/>
      <c r="AF217" s="199"/>
      <c r="AG217" s="199"/>
      <c r="AH217" s="199"/>
      <c r="AI217" s="279"/>
      <c r="AJ217" s="199"/>
      <c r="AK217" s="199"/>
      <c r="AL217" s="199"/>
      <c r="AM217" s="199"/>
      <c r="AN217" s="199"/>
      <c r="AO217" s="199"/>
      <c r="AP217" s="199"/>
      <c r="AQ217" s="199"/>
      <c r="AR217" s="199"/>
      <c r="AS217" s="199"/>
      <c r="AT217" s="199"/>
      <c r="AU217" s="199"/>
      <c r="AV217" s="199"/>
      <c r="AW217" s="199"/>
      <c r="AX217" s="199"/>
      <c r="AY217" s="199"/>
      <c r="AZ217" s="199"/>
      <c r="BA217" s="199"/>
      <c r="BB217" s="199"/>
      <c r="BF217" s="199"/>
      <c r="BG217" s="199"/>
      <c r="BI217" s="279"/>
      <c r="BJ217" s="279"/>
      <c r="BL217" s="199"/>
      <c r="BX217" s="172">
        <v>179</v>
      </c>
    </row>
    <row r="218" spans="1:76" s="171" customFormat="1" ht="23.25" customHeight="1">
      <c r="A218" s="199"/>
      <c r="F218" s="199"/>
      <c r="G218" s="198"/>
      <c r="H218" s="198"/>
      <c r="I218" s="198"/>
      <c r="J218" s="199"/>
      <c r="K218" s="199"/>
      <c r="L218" s="199"/>
      <c r="M218" s="220"/>
      <c r="N218" s="221"/>
      <c r="O218" s="221"/>
      <c r="P218" s="220"/>
      <c r="AF218" s="199"/>
      <c r="AG218" s="199"/>
      <c r="AH218" s="199"/>
      <c r="AI218" s="279"/>
      <c r="AJ218" s="199"/>
      <c r="AK218" s="199"/>
      <c r="AL218" s="199"/>
      <c r="AM218" s="199"/>
      <c r="AN218" s="199"/>
      <c r="AO218" s="199"/>
      <c r="AP218" s="199"/>
      <c r="AQ218" s="199"/>
      <c r="AR218" s="199"/>
      <c r="AS218" s="199"/>
      <c r="AT218" s="199"/>
      <c r="AU218" s="199"/>
      <c r="AV218" s="199"/>
      <c r="AW218" s="199"/>
      <c r="AX218" s="199"/>
      <c r="AY218" s="199"/>
      <c r="AZ218" s="199"/>
      <c r="BA218" s="199"/>
      <c r="BB218" s="199"/>
      <c r="BF218" s="199"/>
      <c r="BG218" s="199"/>
      <c r="BI218" s="279"/>
      <c r="BJ218" s="279"/>
      <c r="BL218" s="199"/>
      <c r="BX218" s="172">
        <v>180</v>
      </c>
    </row>
    <row r="219" spans="1:76" s="171" customFormat="1" ht="23.25" customHeight="1">
      <c r="A219" s="199"/>
      <c r="F219" s="199"/>
      <c r="G219" s="198"/>
      <c r="H219" s="198"/>
      <c r="I219" s="198"/>
      <c r="J219" s="199"/>
      <c r="K219" s="199"/>
      <c r="L219" s="199"/>
      <c r="M219" s="220"/>
      <c r="N219" s="221"/>
      <c r="O219" s="221"/>
      <c r="P219" s="220"/>
      <c r="AF219" s="199"/>
      <c r="AG219" s="199"/>
      <c r="AH219" s="199"/>
      <c r="AI219" s="279"/>
      <c r="AJ219" s="199"/>
      <c r="AK219" s="199"/>
      <c r="AL219" s="199"/>
      <c r="AM219" s="199"/>
      <c r="AN219" s="199"/>
      <c r="AO219" s="199"/>
      <c r="AP219" s="199"/>
      <c r="AQ219" s="199"/>
      <c r="AR219" s="199"/>
      <c r="AS219" s="199"/>
      <c r="AT219" s="199"/>
      <c r="AU219" s="199"/>
      <c r="AV219" s="199"/>
      <c r="AW219" s="199"/>
      <c r="AX219" s="199"/>
      <c r="AY219" s="199"/>
      <c r="AZ219" s="199"/>
      <c r="BA219" s="199"/>
      <c r="BB219" s="199"/>
      <c r="BF219" s="199"/>
      <c r="BG219" s="199"/>
      <c r="BI219" s="279"/>
      <c r="BJ219" s="279"/>
      <c r="BL219" s="199"/>
      <c r="BX219" s="172">
        <v>181</v>
      </c>
    </row>
    <row r="220" spans="1:76" s="171" customFormat="1" ht="23.25" customHeight="1">
      <c r="A220" s="199"/>
      <c r="F220" s="199"/>
      <c r="G220" s="198"/>
      <c r="H220" s="198"/>
      <c r="I220" s="198"/>
      <c r="J220" s="199"/>
      <c r="K220" s="199"/>
      <c r="L220" s="199"/>
      <c r="M220" s="220"/>
      <c r="N220" s="221"/>
      <c r="O220" s="221"/>
      <c r="P220" s="220"/>
      <c r="AF220" s="199"/>
      <c r="AG220" s="199"/>
      <c r="AH220" s="199"/>
      <c r="AI220" s="279"/>
      <c r="AJ220" s="199"/>
      <c r="AK220" s="199"/>
      <c r="AL220" s="199"/>
      <c r="AM220" s="199"/>
      <c r="AN220" s="199"/>
      <c r="AO220" s="199"/>
      <c r="AP220" s="199"/>
      <c r="AQ220" s="199"/>
      <c r="AR220" s="199"/>
      <c r="AS220" s="199"/>
      <c r="AT220" s="199"/>
      <c r="AU220" s="199"/>
      <c r="AV220" s="199"/>
      <c r="AW220" s="199"/>
      <c r="AX220" s="199"/>
      <c r="AY220" s="199"/>
      <c r="AZ220" s="199"/>
      <c r="BA220" s="199"/>
      <c r="BB220" s="199"/>
      <c r="BF220" s="199"/>
      <c r="BG220" s="199"/>
      <c r="BI220" s="279"/>
      <c r="BJ220" s="279"/>
      <c r="BL220" s="199"/>
      <c r="BX220" s="172">
        <v>182</v>
      </c>
    </row>
    <row r="221" spans="1:76" s="171" customFormat="1" ht="23.25" customHeight="1">
      <c r="A221" s="199"/>
      <c r="F221" s="199"/>
      <c r="G221" s="198"/>
      <c r="H221" s="198"/>
      <c r="I221" s="198"/>
      <c r="J221" s="199"/>
      <c r="K221" s="199"/>
      <c r="L221" s="199"/>
      <c r="M221" s="220"/>
      <c r="N221" s="221"/>
      <c r="O221" s="221"/>
      <c r="P221" s="220"/>
      <c r="AF221" s="199"/>
      <c r="AG221" s="199"/>
      <c r="AH221" s="199"/>
      <c r="AI221" s="279"/>
      <c r="AJ221" s="199"/>
      <c r="AK221" s="199"/>
      <c r="AL221" s="199"/>
      <c r="AM221" s="199"/>
      <c r="AN221" s="199"/>
      <c r="AO221" s="199"/>
      <c r="AP221" s="199"/>
      <c r="AQ221" s="199"/>
      <c r="AR221" s="199"/>
      <c r="AS221" s="199"/>
      <c r="AT221" s="199"/>
      <c r="AU221" s="199"/>
      <c r="AV221" s="199"/>
      <c r="AW221" s="199"/>
      <c r="AX221" s="199"/>
      <c r="AY221" s="199"/>
      <c r="AZ221" s="199"/>
      <c r="BA221" s="199"/>
      <c r="BB221" s="199"/>
      <c r="BF221" s="199"/>
      <c r="BG221" s="199"/>
      <c r="BI221" s="279"/>
      <c r="BJ221" s="279"/>
      <c r="BL221" s="199"/>
      <c r="BX221" s="172">
        <v>183</v>
      </c>
    </row>
    <row r="222" spans="1:76" s="171" customFormat="1" ht="23.25" customHeight="1">
      <c r="A222" s="199"/>
      <c r="F222" s="199"/>
      <c r="G222" s="198"/>
      <c r="H222" s="198"/>
      <c r="I222" s="198"/>
      <c r="J222" s="199"/>
      <c r="K222" s="199"/>
      <c r="L222" s="199"/>
      <c r="M222" s="220"/>
      <c r="N222" s="221"/>
      <c r="O222" s="221"/>
      <c r="P222" s="220"/>
      <c r="AF222" s="199"/>
      <c r="AG222" s="199"/>
      <c r="AH222" s="199"/>
      <c r="AI222" s="279"/>
      <c r="AJ222" s="199"/>
      <c r="AK222" s="199"/>
      <c r="AL222" s="199"/>
      <c r="AM222" s="199"/>
      <c r="AN222" s="199"/>
      <c r="AO222" s="199"/>
      <c r="AP222" s="199"/>
      <c r="AQ222" s="199"/>
      <c r="AR222" s="199"/>
      <c r="AS222" s="199"/>
      <c r="AT222" s="199"/>
      <c r="AU222" s="199"/>
      <c r="AV222" s="199"/>
      <c r="AW222" s="199"/>
      <c r="AX222" s="199"/>
      <c r="AY222" s="199"/>
      <c r="AZ222" s="199"/>
      <c r="BA222" s="199"/>
      <c r="BB222" s="199"/>
      <c r="BF222" s="199"/>
      <c r="BG222" s="199"/>
      <c r="BI222" s="279"/>
      <c r="BJ222" s="279"/>
      <c r="BL222" s="199"/>
      <c r="BX222" s="172">
        <v>184</v>
      </c>
    </row>
    <row r="223" spans="1:76" s="171" customFormat="1" ht="23.25" customHeight="1">
      <c r="A223" s="199"/>
      <c r="F223" s="199"/>
      <c r="G223" s="198"/>
      <c r="H223" s="198"/>
      <c r="I223" s="198"/>
      <c r="J223" s="199"/>
      <c r="K223" s="199"/>
      <c r="L223" s="199"/>
      <c r="M223" s="220"/>
      <c r="N223" s="221"/>
      <c r="O223" s="221"/>
      <c r="P223" s="220"/>
      <c r="AF223" s="199"/>
      <c r="AG223" s="199"/>
      <c r="AH223" s="199"/>
      <c r="AI223" s="279"/>
      <c r="AJ223" s="199"/>
      <c r="AK223" s="199"/>
      <c r="AL223" s="199"/>
      <c r="AM223" s="199"/>
      <c r="AN223" s="199"/>
      <c r="AO223" s="199"/>
      <c r="AP223" s="199"/>
      <c r="AQ223" s="199"/>
      <c r="AR223" s="199"/>
      <c r="AS223" s="199"/>
      <c r="AT223" s="199"/>
      <c r="AU223" s="199"/>
      <c r="AV223" s="199"/>
      <c r="AW223" s="199"/>
      <c r="AX223" s="199"/>
      <c r="AY223" s="199"/>
      <c r="AZ223" s="199"/>
      <c r="BA223" s="199"/>
      <c r="BB223" s="199"/>
      <c r="BF223" s="199"/>
      <c r="BG223" s="199"/>
      <c r="BI223" s="279"/>
      <c r="BJ223" s="279"/>
      <c r="BL223" s="199"/>
      <c r="BX223" s="172">
        <v>185</v>
      </c>
    </row>
    <row r="224" spans="1:76" s="171" customFormat="1" ht="23.25" customHeight="1">
      <c r="A224" s="199"/>
      <c r="F224" s="199"/>
      <c r="G224" s="198"/>
      <c r="H224" s="198"/>
      <c r="I224" s="198"/>
      <c r="J224" s="199"/>
      <c r="K224" s="199"/>
      <c r="L224" s="199"/>
      <c r="M224" s="220"/>
      <c r="N224" s="221"/>
      <c r="O224" s="221"/>
      <c r="P224" s="220"/>
      <c r="AF224" s="199"/>
      <c r="AG224" s="199"/>
      <c r="AH224" s="199"/>
      <c r="AI224" s="279"/>
      <c r="AJ224" s="199"/>
      <c r="AK224" s="199"/>
      <c r="AL224" s="199"/>
      <c r="AM224" s="199"/>
      <c r="AN224" s="199"/>
      <c r="AO224" s="199"/>
      <c r="AP224" s="199"/>
      <c r="AQ224" s="199"/>
      <c r="AR224" s="199"/>
      <c r="AS224" s="199"/>
      <c r="AT224" s="199"/>
      <c r="AU224" s="199"/>
      <c r="AV224" s="199"/>
      <c r="AW224" s="199"/>
      <c r="AX224" s="199"/>
      <c r="AY224" s="199"/>
      <c r="AZ224" s="199"/>
      <c r="BA224" s="199"/>
      <c r="BB224" s="199"/>
      <c r="BF224" s="199"/>
      <c r="BG224" s="199"/>
      <c r="BI224" s="279"/>
      <c r="BJ224" s="279"/>
      <c r="BL224" s="199"/>
      <c r="BX224" s="172">
        <v>186</v>
      </c>
    </row>
    <row r="225" spans="1:76" s="171" customFormat="1" ht="23.25" customHeight="1">
      <c r="A225" s="199"/>
      <c r="F225" s="199"/>
      <c r="G225" s="198"/>
      <c r="H225" s="198"/>
      <c r="I225" s="198"/>
      <c r="J225" s="199"/>
      <c r="K225" s="199"/>
      <c r="L225" s="199"/>
      <c r="M225" s="220"/>
      <c r="N225" s="221"/>
      <c r="O225" s="221"/>
      <c r="P225" s="220"/>
      <c r="AF225" s="199"/>
      <c r="AG225" s="199"/>
      <c r="AH225" s="199"/>
      <c r="AI225" s="279"/>
      <c r="AJ225" s="199"/>
      <c r="AK225" s="199"/>
      <c r="AL225" s="199"/>
      <c r="AM225" s="199"/>
      <c r="AN225" s="199"/>
      <c r="AO225" s="199"/>
      <c r="AP225" s="199"/>
      <c r="AQ225" s="199"/>
      <c r="AR225" s="199"/>
      <c r="AS225" s="199"/>
      <c r="AT225" s="199"/>
      <c r="AU225" s="199"/>
      <c r="AV225" s="199"/>
      <c r="AW225" s="199"/>
      <c r="AX225" s="199"/>
      <c r="AY225" s="199"/>
      <c r="AZ225" s="199"/>
      <c r="BA225" s="199"/>
      <c r="BB225" s="199"/>
      <c r="BF225" s="199"/>
      <c r="BG225" s="199"/>
      <c r="BI225" s="279"/>
      <c r="BJ225" s="279"/>
      <c r="BL225" s="199"/>
      <c r="BX225" s="172">
        <v>187</v>
      </c>
    </row>
    <row r="226" spans="1:76" s="171" customFormat="1" ht="23.25" customHeight="1">
      <c r="A226" s="199"/>
      <c r="F226" s="199"/>
      <c r="G226" s="198"/>
      <c r="H226" s="198"/>
      <c r="I226" s="198"/>
      <c r="J226" s="199"/>
      <c r="K226" s="199"/>
      <c r="L226" s="199"/>
      <c r="M226" s="220"/>
      <c r="N226" s="221"/>
      <c r="O226" s="221"/>
      <c r="P226" s="220"/>
      <c r="AF226" s="199"/>
      <c r="AG226" s="199"/>
      <c r="AH226" s="199"/>
      <c r="AI226" s="279"/>
      <c r="AJ226" s="199"/>
      <c r="AK226" s="199"/>
      <c r="AL226" s="199"/>
      <c r="AM226" s="199"/>
      <c r="AN226" s="199"/>
      <c r="AO226" s="199"/>
      <c r="AP226" s="199"/>
      <c r="AQ226" s="199"/>
      <c r="AR226" s="199"/>
      <c r="AS226" s="199"/>
      <c r="AT226" s="199"/>
      <c r="AU226" s="199"/>
      <c r="AV226" s="199"/>
      <c r="AW226" s="199"/>
      <c r="AX226" s="199"/>
      <c r="AY226" s="199"/>
      <c r="AZ226" s="199"/>
      <c r="BA226" s="199"/>
      <c r="BB226" s="199"/>
      <c r="BF226" s="199"/>
      <c r="BG226" s="199"/>
      <c r="BI226" s="279"/>
      <c r="BJ226" s="279"/>
      <c r="BL226" s="199"/>
      <c r="BX226" s="172">
        <v>188</v>
      </c>
    </row>
    <row r="227" spans="1:76" s="171" customFormat="1" ht="23.25" customHeight="1">
      <c r="A227" s="199"/>
      <c r="F227" s="199"/>
      <c r="G227" s="198"/>
      <c r="H227" s="198"/>
      <c r="I227" s="198"/>
      <c r="J227" s="199"/>
      <c r="K227" s="199"/>
      <c r="L227" s="199"/>
      <c r="M227" s="220"/>
      <c r="N227" s="221"/>
      <c r="O227" s="221"/>
      <c r="P227" s="220"/>
      <c r="AF227" s="199"/>
      <c r="AG227" s="199"/>
      <c r="AH227" s="199"/>
      <c r="AI227" s="279"/>
      <c r="AJ227" s="199"/>
      <c r="AK227" s="199"/>
      <c r="AL227" s="199"/>
      <c r="AM227" s="199"/>
      <c r="AN227" s="199"/>
      <c r="AO227" s="199"/>
      <c r="AP227" s="199"/>
      <c r="AQ227" s="199"/>
      <c r="AR227" s="199"/>
      <c r="AS227" s="199"/>
      <c r="AT227" s="199"/>
      <c r="AU227" s="199"/>
      <c r="AV227" s="199"/>
      <c r="AW227" s="199"/>
      <c r="AX227" s="199"/>
      <c r="AY227" s="199"/>
      <c r="AZ227" s="199"/>
      <c r="BA227" s="199"/>
      <c r="BB227" s="199"/>
      <c r="BF227" s="199"/>
      <c r="BG227" s="199"/>
      <c r="BI227" s="279"/>
      <c r="BJ227" s="279"/>
      <c r="BL227" s="199"/>
      <c r="BX227" s="172">
        <v>189</v>
      </c>
    </row>
    <row r="228" spans="1:76" s="171" customFormat="1" ht="23.25" customHeight="1">
      <c r="A228" s="199"/>
      <c r="F228" s="199"/>
      <c r="G228" s="198"/>
      <c r="H228" s="198"/>
      <c r="I228" s="198"/>
      <c r="J228" s="199"/>
      <c r="K228" s="199"/>
      <c r="L228" s="199"/>
      <c r="M228" s="220"/>
      <c r="N228" s="221"/>
      <c r="O228" s="221"/>
      <c r="P228" s="220"/>
      <c r="AF228" s="199"/>
      <c r="AG228" s="199"/>
      <c r="AH228" s="199"/>
      <c r="AI228" s="279"/>
      <c r="AJ228" s="199"/>
      <c r="AK228" s="199"/>
      <c r="AL228" s="199"/>
      <c r="AM228" s="199"/>
      <c r="AN228" s="199"/>
      <c r="AO228" s="199"/>
      <c r="AP228" s="199"/>
      <c r="AQ228" s="199"/>
      <c r="AR228" s="199"/>
      <c r="AS228" s="199"/>
      <c r="AT228" s="199"/>
      <c r="AU228" s="199"/>
      <c r="AV228" s="199"/>
      <c r="AW228" s="199"/>
      <c r="AX228" s="199"/>
      <c r="AY228" s="199"/>
      <c r="AZ228" s="199"/>
      <c r="BA228" s="199"/>
      <c r="BB228" s="199"/>
      <c r="BF228" s="199"/>
      <c r="BG228" s="199"/>
      <c r="BI228" s="279"/>
      <c r="BJ228" s="279"/>
      <c r="BL228" s="199"/>
      <c r="BX228" s="172">
        <v>190</v>
      </c>
    </row>
    <row r="229" spans="1:76" s="171" customFormat="1" ht="23.25" customHeight="1">
      <c r="A229" s="199"/>
      <c r="F229" s="199"/>
      <c r="G229" s="198"/>
      <c r="H229" s="198"/>
      <c r="I229" s="198"/>
      <c r="J229" s="199"/>
      <c r="K229" s="199"/>
      <c r="L229" s="199"/>
      <c r="M229" s="220"/>
      <c r="N229" s="221"/>
      <c r="O229" s="221"/>
      <c r="P229" s="220"/>
      <c r="AF229" s="199"/>
      <c r="AG229" s="199"/>
      <c r="AH229" s="199"/>
      <c r="AI229" s="279"/>
      <c r="AJ229" s="199"/>
      <c r="AK229" s="199"/>
      <c r="AL229" s="199"/>
      <c r="AM229" s="199"/>
      <c r="AN229" s="199"/>
      <c r="AO229" s="199"/>
      <c r="AP229" s="199"/>
      <c r="AQ229" s="199"/>
      <c r="AR229" s="199"/>
      <c r="AS229" s="199"/>
      <c r="AT229" s="199"/>
      <c r="AU229" s="199"/>
      <c r="AV229" s="199"/>
      <c r="AW229" s="199"/>
      <c r="AX229" s="199"/>
      <c r="AY229" s="199"/>
      <c r="AZ229" s="199"/>
      <c r="BA229" s="199"/>
      <c r="BB229" s="199"/>
      <c r="BF229" s="199"/>
      <c r="BG229" s="199"/>
      <c r="BI229" s="279"/>
      <c r="BJ229" s="279"/>
      <c r="BL229" s="199"/>
      <c r="BX229" s="172">
        <v>191</v>
      </c>
    </row>
    <row r="230" spans="1:76" s="171" customFormat="1" ht="23.25" customHeight="1">
      <c r="A230" s="199"/>
      <c r="F230" s="199"/>
      <c r="G230" s="198"/>
      <c r="H230" s="198"/>
      <c r="I230" s="198"/>
      <c r="J230" s="199"/>
      <c r="K230" s="199"/>
      <c r="L230" s="199"/>
      <c r="M230" s="220"/>
      <c r="N230" s="221"/>
      <c r="O230" s="221"/>
      <c r="P230" s="220"/>
      <c r="AF230" s="199"/>
      <c r="AG230" s="199"/>
      <c r="AH230" s="199"/>
      <c r="AI230" s="279"/>
      <c r="AJ230" s="199"/>
      <c r="AK230" s="199"/>
      <c r="AL230" s="199"/>
      <c r="AM230" s="199"/>
      <c r="AN230" s="199"/>
      <c r="AO230" s="199"/>
      <c r="AP230" s="199"/>
      <c r="AQ230" s="199"/>
      <c r="AR230" s="199"/>
      <c r="AS230" s="199"/>
      <c r="AT230" s="199"/>
      <c r="AU230" s="199"/>
      <c r="AV230" s="199"/>
      <c r="AW230" s="199"/>
      <c r="AX230" s="199"/>
      <c r="AY230" s="199"/>
      <c r="AZ230" s="199"/>
      <c r="BA230" s="199"/>
      <c r="BB230" s="199"/>
      <c r="BF230" s="199"/>
      <c r="BG230" s="199"/>
      <c r="BI230" s="279"/>
      <c r="BJ230" s="279"/>
      <c r="BL230" s="199"/>
      <c r="BX230" s="172">
        <v>192</v>
      </c>
    </row>
    <row r="231" spans="1:76" s="171" customFormat="1" ht="23.25" customHeight="1">
      <c r="A231" s="199"/>
      <c r="F231" s="199"/>
      <c r="G231" s="198"/>
      <c r="H231" s="198"/>
      <c r="I231" s="198"/>
      <c r="J231" s="199"/>
      <c r="K231" s="199"/>
      <c r="L231" s="199"/>
      <c r="M231" s="220"/>
      <c r="N231" s="221"/>
      <c r="O231" s="221"/>
      <c r="P231" s="220"/>
      <c r="AF231" s="199"/>
      <c r="AG231" s="199"/>
      <c r="AH231" s="199"/>
      <c r="AI231" s="279"/>
      <c r="AJ231" s="199"/>
      <c r="AK231" s="199"/>
      <c r="AL231" s="199"/>
      <c r="AM231" s="199"/>
      <c r="AN231" s="199"/>
      <c r="AO231" s="199"/>
      <c r="AP231" s="199"/>
      <c r="AQ231" s="199"/>
      <c r="AR231" s="199"/>
      <c r="AS231" s="199"/>
      <c r="AT231" s="199"/>
      <c r="AU231" s="199"/>
      <c r="AV231" s="199"/>
      <c r="AW231" s="199"/>
      <c r="AX231" s="199"/>
      <c r="AY231" s="199"/>
      <c r="AZ231" s="199"/>
      <c r="BA231" s="199"/>
      <c r="BB231" s="199"/>
      <c r="BF231" s="199"/>
      <c r="BG231" s="199"/>
      <c r="BI231" s="279"/>
      <c r="BJ231" s="279"/>
      <c r="BL231" s="199"/>
      <c r="BX231" s="172">
        <v>193</v>
      </c>
    </row>
    <row r="232" spans="1:76" s="171" customFormat="1" ht="23.25" customHeight="1">
      <c r="A232" s="199"/>
      <c r="F232" s="199"/>
      <c r="G232" s="198"/>
      <c r="H232" s="198"/>
      <c r="I232" s="198"/>
      <c r="J232" s="199"/>
      <c r="K232" s="199"/>
      <c r="L232" s="199"/>
      <c r="M232" s="220"/>
      <c r="N232" s="221"/>
      <c r="O232" s="221"/>
      <c r="P232" s="220"/>
      <c r="AF232" s="199"/>
      <c r="AG232" s="199"/>
      <c r="AH232" s="199"/>
      <c r="AI232" s="279"/>
      <c r="AJ232" s="199"/>
      <c r="AK232" s="199"/>
      <c r="AL232" s="199"/>
      <c r="AM232" s="199"/>
      <c r="AN232" s="199"/>
      <c r="AO232" s="199"/>
      <c r="AP232" s="199"/>
      <c r="AQ232" s="199"/>
      <c r="AR232" s="199"/>
      <c r="AS232" s="199"/>
      <c r="AT232" s="199"/>
      <c r="AU232" s="199"/>
      <c r="AV232" s="199"/>
      <c r="AW232" s="199"/>
      <c r="AX232" s="199"/>
      <c r="AY232" s="199"/>
      <c r="AZ232" s="199"/>
      <c r="BA232" s="199"/>
      <c r="BB232" s="199"/>
      <c r="BF232" s="199"/>
      <c r="BG232" s="199"/>
      <c r="BI232" s="279"/>
      <c r="BJ232" s="279"/>
      <c r="BL232" s="199"/>
      <c r="BX232" s="172">
        <v>194</v>
      </c>
    </row>
    <row r="233" spans="1:76" s="171" customFormat="1" ht="23.25" customHeight="1">
      <c r="A233" s="199"/>
      <c r="F233" s="199"/>
      <c r="G233" s="198"/>
      <c r="H233" s="198"/>
      <c r="I233" s="198"/>
      <c r="J233" s="199"/>
      <c r="K233" s="199"/>
      <c r="L233" s="199"/>
      <c r="M233" s="220"/>
      <c r="N233" s="221"/>
      <c r="O233" s="221"/>
      <c r="P233" s="220"/>
      <c r="AF233" s="199"/>
      <c r="AG233" s="199"/>
      <c r="AH233" s="199"/>
      <c r="AI233" s="279"/>
      <c r="AJ233" s="199"/>
      <c r="AK233" s="199"/>
      <c r="AL233" s="199"/>
      <c r="AM233" s="199"/>
      <c r="AN233" s="199"/>
      <c r="AO233" s="199"/>
      <c r="AP233" s="199"/>
      <c r="AQ233" s="199"/>
      <c r="AR233" s="199"/>
      <c r="AS233" s="199"/>
      <c r="AT233" s="199"/>
      <c r="AU233" s="199"/>
      <c r="AV233" s="199"/>
      <c r="AW233" s="199"/>
      <c r="AX233" s="199"/>
      <c r="AY233" s="199"/>
      <c r="AZ233" s="199"/>
      <c r="BA233" s="199"/>
      <c r="BB233" s="199"/>
      <c r="BF233" s="199"/>
      <c r="BG233" s="199"/>
      <c r="BI233" s="279"/>
      <c r="BJ233" s="279"/>
      <c r="BL233" s="199"/>
      <c r="BX233" s="172">
        <v>195</v>
      </c>
    </row>
    <row r="234" spans="1:76" s="171" customFormat="1" ht="23.25" customHeight="1">
      <c r="A234" s="199"/>
      <c r="F234" s="199"/>
      <c r="G234" s="198"/>
      <c r="H234" s="198"/>
      <c r="I234" s="198"/>
      <c r="J234" s="199"/>
      <c r="K234" s="199"/>
      <c r="L234" s="199"/>
      <c r="M234" s="220"/>
      <c r="N234" s="221"/>
      <c r="O234" s="221"/>
      <c r="P234" s="220"/>
      <c r="AF234" s="199"/>
      <c r="AG234" s="199"/>
      <c r="AH234" s="199"/>
      <c r="AI234" s="279"/>
      <c r="AJ234" s="199"/>
      <c r="AK234" s="199"/>
      <c r="AL234" s="199"/>
      <c r="AM234" s="199"/>
      <c r="AN234" s="199"/>
      <c r="AO234" s="199"/>
      <c r="AP234" s="199"/>
      <c r="AQ234" s="199"/>
      <c r="AR234" s="199"/>
      <c r="AS234" s="199"/>
      <c r="AT234" s="199"/>
      <c r="AU234" s="199"/>
      <c r="AV234" s="199"/>
      <c r="AW234" s="199"/>
      <c r="AX234" s="199"/>
      <c r="AY234" s="199"/>
      <c r="AZ234" s="199"/>
      <c r="BA234" s="199"/>
      <c r="BB234" s="199"/>
      <c r="BF234" s="199"/>
      <c r="BG234" s="199"/>
      <c r="BI234" s="279"/>
      <c r="BJ234" s="279"/>
      <c r="BL234" s="199"/>
      <c r="BX234" s="172">
        <v>196</v>
      </c>
    </row>
    <row r="235" spans="1:76" s="171" customFormat="1" ht="23.25" customHeight="1">
      <c r="A235" s="199"/>
      <c r="F235" s="199"/>
      <c r="G235" s="198"/>
      <c r="H235" s="198"/>
      <c r="I235" s="198"/>
      <c r="J235" s="199"/>
      <c r="K235" s="199"/>
      <c r="L235" s="199"/>
      <c r="M235" s="220"/>
      <c r="N235" s="221"/>
      <c r="O235" s="221"/>
      <c r="P235" s="220"/>
      <c r="AF235" s="199"/>
      <c r="AG235" s="199"/>
      <c r="AH235" s="199"/>
      <c r="AI235" s="279"/>
      <c r="AJ235" s="199"/>
      <c r="AK235" s="199"/>
      <c r="AL235" s="199"/>
      <c r="AM235" s="199"/>
      <c r="AN235" s="199"/>
      <c r="AO235" s="199"/>
      <c r="AP235" s="199"/>
      <c r="AQ235" s="199"/>
      <c r="AR235" s="199"/>
      <c r="AS235" s="199"/>
      <c r="AT235" s="199"/>
      <c r="AU235" s="199"/>
      <c r="AV235" s="199"/>
      <c r="AW235" s="199"/>
      <c r="AX235" s="199"/>
      <c r="AY235" s="199"/>
      <c r="AZ235" s="199"/>
      <c r="BA235" s="199"/>
      <c r="BB235" s="199"/>
      <c r="BF235" s="199"/>
      <c r="BG235" s="199"/>
      <c r="BI235" s="279"/>
      <c r="BJ235" s="279"/>
      <c r="BL235" s="199"/>
      <c r="BX235" s="172">
        <v>197</v>
      </c>
    </row>
    <row r="236" spans="1:76" s="171" customFormat="1" ht="23.25" customHeight="1">
      <c r="A236" s="199"/>
      <c r="F236" s="199"/>
      <c r="G236" s="198"/>
      <c r="H236" s="198"/>
      <c r="I236" s="198"/>
      <c r="J236" s="199"/>
      <c r="K236" s="199"/>
      <c r="L236" s="199"/>
      <c r="M236" s="220"/>
      <c r="N236" s="221"/>
      <c r="O236" s="221"/>
      <c r="P236" s="220"/>
      <c r="AF236" s="199"/>
      <c r="AG236" s="199"/>
      <c r="AH236" s="199"/>
      <c r="AI236" s="279"/>
      <c r="AJ236" s="199"/>
      <c r="AK236" s="199"/>
      <c r="AL236" s="199"/>
      <c r="AM236" s="199"/>
      <c r="AN236" s="199"/>
      <c r="AO236" s="199"/>
      <c r="AP236" s="199"/>
      <c r="AQ236" s="199"/>
      <c r="AR236" s="199"/>
      <c r="AS236" s="199"/>
      <c r="AT236" s="199"/>
      <c r="AU236" s="199"/>
      <c r="AV236" s="199"/>
      <c r="AW236" s="199"/>
      <c r="AX236" s="199"/>
      <c r="AY236" s="199"/>
      <c r="AZ236" s="199"/>
      <c r="BA236" s="199"/>
      <c r="BB236" s="199"/>
      <c r="BF236" s="199"/>
      <c r="BG236" s="199"/>
      <c r="BI236" s="279"/>
      <c r="BJ236" s="279"/>
      <c r="BL236" s="199"/>
      <c r="BX236" s="172">
        <v>198</v>
      </c>
    </row>
    <row r="237" spans="1:76" s="171" customFormat="1" ht="23.25" customHeight="1">
      <c r="A237" s="199"/>
      <c r="F237" s="199"/>
      <c r="G237" s="198"/>
      <c r="H237" s="198"/>
      <c r="I237" s="198"/>
      <c r="J237" s="199"/>
      <c r="K237" s="199"/>
      <c r="L237" s="199"/>
      <c r="M237" s="220"/>
      <c r="N237" s="221"/>
      <c r="O237" s="221"/>
      <c r="P237" s="220"/>
      <c r="AF237" s="199"/>
      <c r="AG237" s="199"/>
      <c r="AH237" s="199"/>
      <c r="AI237" s="279"/>
      <c r="AJ237" s="199"/>
      <c r="AK237" s="199"/>
      <c r="AL237" s="199"/>
      <c r="AM237" s="199"/>
      <c r="AN237" s="199"/>
      <c r="AO237" s="199"/>
      <c r="AP237" s="199"/>
      <c r="AQ237" s="199"/>
      <c r="AR237" s="199"/>
      <c r="AS237" s="199"/>
      <c r="AT237" s="199"/>
      <c r="AU237" s="199"/>
      <c r="AV237" s="199"/>
      <c r="AW237" s="199"/>
      <c r="AX237" s="199"/>
      <c r="AY237" s="199"/>
      <c r="AZ237" s="199"/>
      <c r="BA237" s="199"/>
      <c r="BB237" s="199"/>
      <c r="BF237" s="199"/>
      <c r="BG237" s="199"/>
      <c r="BI237" s="279"/>
      <c r="BJ237" s="279"/>
      <c r="BL237" s="199"/>
      <c r="BX237" s="172">
        <v>199</v>
      </c>
    </row>
    <row r="238" spans="1:76" s="171" customFormat="1" ht="23.25" customHeight="1">
      <c r="A238" s="199"/>
      <c r="F238" s="199"/>
      <c r="G238" s="198"/>
      <c r="H238" s="198"/>
      <c r="I238" s="198"/>
      <c r="J238" s="199"/>
      <c r="K238" s="199"/>
      <c r="L238" s="199"/>
      <c r="M238" s="220"/>
      <c r="N238" s="221"/>
      <c r="O238" s="221"/>
      <c r="P238" s="220"/>
      <c r="AF238" s="199"/>
      <c r="AG238" s="199"/>
      <c r="AH238" s="199"/>
      <c r="AI238" s="279"/>
      <c r="AJ238" s="199"/>
      <c r="AK238" s="199"/>
      <c r="AL238" s="199"/>
      <c r="AM238" s="199"/>
      <c r="AN238" s="199"/>
      <c r="AO238" s="199"/>
      <c r="AP238" s="199"/>
      <c r="AQ238" s="199"/>
      <c r="AR238" s="199"/>
      <c r="AS238" s="199"/>
      <c r="AT238" s="199"/>
      <c r="AU238" s="199"/>
      <c r="AV238" s="199"/>
      <c r="AW238" s="199"/>
      <c r="AX238" s="199"/>
      <c r="AY238" s="199"/>
      <c r="AZ238" s="199"/>
      <c r="BA238" s="199"/>
      <c r="BB238" s="199"/>
      <c r="BF238" s="199"/>
      <c r="BG238" s="199"/>
      <c r="BI238" s="279"/>
      <c r="BJ238" s="279"/>
      <c r="BL238" s="199"/>
      <c r="BX238" s="172">
        <v>200</v>
      </c>
    </row>
    <row r="239" spans="1:76" s="171" customFormat="1" ht="23.25" customHeight="1">
      <c r="A239" s="199"/>
      <c r="F239" s="199"/>
      <c r="G239" s="198"/>
      <c r="H239" s="198"/>
      <c r="I239" s="198"/>
      <c r="J239" s="199"/>
      <c r="K239" s="199"/>
      <c r="L239" s="199"/>
      <c r="M239" s="220"/>
      <c r="N239" s="221"/>
      <c r="O239" s="221"/>
      <c r="P239" s="220"/>
      <c r="AF239" s="199"/>
      <c r="AG239" s="199"/>
      <c r="AH239" s="199"/>
      <c r="AI239" s="279"/>
      <c r="AJ239" s="199"/>
      <c r="AK239" s="199"/>
      <c r="AL239" s="199"/>
      <c r="AM239" s="199"/>
      <c r="AN239" s="199"/>
      <c r="AO239" s="199"/>
      <c r="AP239" s="199"/>
      <c r="AQ239" s="199"/>
      <c r="AR239" s="199"/>
      <c r="AS239" s="199"/>
      <c r="AT239" s="199"/>
      <c r="AU239" s="199"/>
      <c r="AV239" s="199"/>
      <c r="AW239" s="199"/>
      <c r="AX239" s="199"/>
      <c r="AY239" s="199"/>
      <c r="AZ239" s="199"/>
      <c r="BA239" s="199"/>
      <c r="BB239" s="199"/>
      <c r="BF239" s="199"/>
      <c r="BG239" s="199"/>
      <c r="BI239" s="279"/>
      <c r="BJ239" s="279"/>
      <c r="BL239" s="199"/>
      <c r="BX239" s="172">
        <v>201</v>
      </c>
    </row>
    <row r="240" spans="1:76" s="171" customFormat="1" ht="23.25" customHeight="1">
      <c r="A240" s="199"/>
      <c r="F240" s="199"/>
      <c r="G240" s="198"/>
      <c r="H240" s="198"/>
      <c r="I240" s="198"/>
      <c r="J240" s="199"/>
      <c r="K240" s="199"/>
      <c r="L240" s="199"/>
      <c r="M240" s="220"/>
      <c r="N240" s="221"/>
      <c r="O240" s="221"/>
      <c r="P240" s="220"/>
      <c r="AF240" s="199"/>
      <c r="AG240" s="199"/>
      <c r="AH240" s="199"/>
      <c r="AI240" s="279"/>
      <c r="AJ240" s="199"/>
      <c r="AK240" s="199"/>
      <c r="AL240" s="199"/>
      <c r="AM240" s="199"/>
      <c r="AN240" s="199"/>
      <c r="AO240" s="199"/>
      <c r="AP240" s="199"/>
      <c r="AQ240" s="199"/>
      <c r="AR240" s="199"/>
      <c r="AS240" s="199"/>
      <c r="AT240" s="199"/>
      <c r="AU240" s="199"/>
      <c r="AV240" s="199"/>
      <c r="AW240" s="199"/>
      <c r="AX240" s="199"/>
      <c r="AY240" s="199"/>
      <c r="AZ240" s="199"/>
      <c r="BA240" s="199"/>
      <c r="BB240" s="199"/>
      <c r="BF240" s="199"/>
      <c r="BG240" s="199"/>
      <c r="BI240" s="279"/>
      <c r="BJ240" s="279"/>
      <c r="BL240" s="199"/>
      <c r="BX240" s="172">
        <v>202</v>
      </c>
    </row>
    <row r="241" spans="1:76" s="171" customFormat="1" ht="23.25" customHeight="1">
      <c r="A241" s="199"/>
      <c r="F241" s="199"/>
      <c r="G241" s="198"/>
      <c r="H241" s="198"/>
      <c r="I241" s="198"/>
      <c r="J241" s="199"/>
      <c r="K241" s="199"/>
      <c r="L241" s="199"/>
      <c r="M241" s="220"/>
      <c r="N241" s="221"/>
      <c r="O241" s="221"/>
      <c r="P241" s="220"/>
      <c r="AF241" s="199"/>
      <c r="AG241" s="199"/>
      <c r="AH241" s="199"/>
      <c r="AI241" s="279"/>
      <c r="AJ241" s="199"/>
      <c r="AK241" s="199"/>
      <c r="AL241" s="199"/>
      <c r="AM241" s="199"/>
      <c r="AN241" s="199"/>
      <c r="AO241" s="199"/>
      <c r="AP241" s="199"/>
      <c r="AQ241" s="199"/>
      <c r="AR241" s="199"/>
      <c r="AS241" s="199"/>
      <c r="AT241" s="199"/>
      <c r="AU241" s="199"/>
      <c r="AV241" s="199"/>
      <c r="AW241" s="199"/>
      <c r="AX241" s="199"/>
      <c r="AY241" s="199"/>
      <c r="AZ241" s="199"/>
      <c r="BA241" s="199"/>
      <c r="BB241" s="199"/>
      <c r="BF241" s="199"/>
      <c r="BG241" s="199"/>
      <c r="BI241" s="279"/>
      <c r="BJ241" s="279"/>
      <c r="BL241" s="199"/>
      <c r="BX241" s="172">
        <v>203</v>
      </c>
    </row>
    <row r="242" spans="1:76" s="171" customFormat="1" ht="23.25" customHeight="1">
      <c r="A242" s="199"/>
      <c r="F242" s="199"/>
      <c r="G242" s="198"/>
      <c r="H242" s="198"/>
      <c r="I242" s="198"/>
      <c r="J242" s="199"/>
      <c r="K242" s="199"/>
      <c r="L242" s="199"/>
      <c r="M242" s="220"/>
      <c r="N242" s="221"/>
      <c r="O242" s="221"/>
      <c r="P242" s="220"/>
      <c r="AF242" s="199"/>
      <c r="AG242" s="199"/>
      <c r="AH242" s="199"/>
      <c r="AI242" s="279"/>
      <c r="AJ242" s="199"/>
      <c r="AK242" s="199"/>
      <c r="AL242" s="199"/>
      <c r="AM242" s="199"/>
      <c r="AN242" s="199"/>
      <c r="AO242" s="199"/>
      <c r="AP242" s="199"/>
      <c r="AQ242" s="199"/>
      <c r="AR242" s="199"/>
      <c r="AS242" s="199"/>
      <c r="AT242" s="199"/>
      <c r="AU242" s="199"/>
      <c r="AV242" s="199"/>
      <c r="AW242" s="199"/>
      <c r="AX242" s="199"/>
      <c r="AY242" s="199"/>
      <c r="AZ242" s="199"/>
      <c r="BA242" s="199"/>
      <c r="BB242" s="199"/>
      <c r="BF242" s="199"/>
      <c r="BG242" s="199"/>
      <c r="BI242" s="279"/>
      <c r="BJ242" s="279"/>
      <c r="BL242" s="199"/>
      <c r="BX242" s="172">
        <v>204</v>
      </c>
    </row>
    <row r="243" spans="1:76" s="171" customFormat="1" ht="23.25" customHeight="1">
      <c r="A243" s="199"/>
      <c r="F243" s="199"/>
      <c r="G243" s="198"/>
      <c r="H243" s="198"/>
      <c r="I243" s="198"/>
      <c r="J243" s="199"/>
      <c r="K243" s="199"/>
      <c r="L243" s="199"/>
      <c r="M243" s="220"/>
      <c r="N243" s="221"/>
      <c r="O243" s="221"/>
      <c r="P243" s="220"/>
      <c r="AF243" s="199"/>
      <c r="AG243" s="199"/>
      <c r="AH243" s="199"/>
      <c r="AI243" s="279"/>
      <c r="AJ243" s="199"/>
      <c r="AK243" s="199"/>
      <c r="AL243" s="199"/>
      <c r="AM243" s="199"/>
      <c r="AN243" s="199"/>
      <c r="AO243" s="199"/>
      <c r="AP243" s="199"/>
      <c r="AQ243" s="199"/>
      <c r="AR243" s="199"/>
      <c r="AS243" s="199"/>
      <c r="AT243" s="199"/>
      <c r="AU243" s="199"/>
      <c r="AV243" s="199"/>
      <c r="AW243" s="199"/>
      <c r="AX243" s="199"/>
      <c r="AY243" s="199"/>
      <c r="AZ243" s="199"/>
      <c r="BA243" s="199"/>
      <c r="BB243" s="199"/>
      <c r="BF243" s="199"/>
      <c r="BG243" s="199"/>
      <c r="BI243" s="279"/>
      <c r="BJ243" s="279"/>
      <c r="BL243" s="199"/>
      <c r="BX243" s="172">
        <v>205</v>
      </c>
    </row>
    <row r="244" spans="1:76" s="171" customFormat="1" ht="23.25" customHeight="1">
      <c r="A244" s="199"/>
      <c r="F244" s="199"/>
      <c r="G244" s="198"/>
      <c r="H244" s="198"/>
      <c r="I244" s="198"/>
      <c r="J244" s="199"/>
      <c r="K244" s="199"/>
      <c r="L244" s="199"/>
      <c r="M244" s="220"/>
      <c r="N244" s="221"/>
      <c r="O244" s="221"/>
      <c r="P244" s="220"/>
      <c r="AF244" s="199"/>
      <c r="AG244" s="199"/>
      <c r="AH244" s="199"/>
      <c r="AI244" s="279"/>
      <c r="AJ244" s="199"/>
      <c r="AK244" s="199"/>
      <c r="AL244" s="199"/>
      <c r="AM244" s="199"/>
      <c r="AN244" s="199"/>
      <c r="AO244" s="199"/>
      <c r="AP244" s="199"/>
      <c r="AQ244" s="199"/>
      <c r="AR244" s="199"/>
      <c r="AS244" s="199"/>
      <c r="AT244" s="199"/>
      <c r="AU244" s="199"/>
      <c r="AV244" s="199"/>
      <c r="AW244" s="199"/>
      <c r="AX244" s="199"/>
      <c r="AY244" s="199"/>
      <c r="AZ244" s="199"/>
      <c r="BA244" s="199"/>
      <c r="BB244" s="199"/>
      <c r="BF244" s="199"/>
      <c r="BG244" s="199"/>
      <c r="BI244" s="279"/>
      <c r="BJ244" s="279"/>
      <c r="BL244" s="199"/>
      <c r="BX244" s="172">
        <v>206</v>
      </c>
    </row>
    <row r="245" spans="1:76" s="171" customFormat="1" ht="23.25" customHeight="1">
      <c r="A245" s="199"/>
      <c r="F245" s="199"/>
      <c r="G245" s="198"/>
      <c r="H245" s="198"/>
      <c r="I245" s="198"/>
      <c r="J245" s="199"/>
      <c r="K245" s="199"/>
      <c r="L245" s="199"/>
      <c r="M245" s="220"/>
      <c r="N245" s="221"/>
      <c r="O245" s="221"/>
      <c r="P245" s="220"/>
      <c r="AF245" s="199"/>
      <c r="AG245" s="199"/>
      <c r="AH245" s="199"/>
      <c r="AI245" s="279"/>
      <c r="AJ245" s="199"/>
      <c r="AK245" s="199"/>
      <c r="AL245" s="199"/>
      <c r="AM245" s="199"/>
      <c r="AN245" s="199"/>
      <c r="AO245" s="199"/>
      <c r="AP245" s="199"/>
      <c r="AQ245" s="199"/>
      <c r="AR245" s="199"/>
      <c r="AS245" s="199"/>
      <c r="AT245" s="199"/>
      <c r="AU245" s="199"/>
      <c r="AV245" s="199"/>
      <c r="AW245" s="199"/>
      <c r="AX245" s="199"/>
      <c r="AY245" s="199"/>
      <c r="AZ245" s="199"/>
      <c r="BA245" s="199"/>
      <c r="BB245" s="199"/>
      <c r="BF245" s="199"/>
      <c r="BG245" s="199"/>
      <c r="BI245" s="279"/>
      <c r="BJ245" s="279"/>
      <c r="BL245" s="199"/>
      <c r="BX245" s="172">
        <v>207</v>
      </c>
    </row>
    <row r="246" spans="1:76" s="171" customFormat="1" ht="23.25" customHeight="1">
      <c r="A246" s="199"/>
      <c r="F246" s="199"/>
      <c r="G246" s="198"/>
      <c r="H246" s="198"/>
      <c r="I246" s="198"/>
      <c r="J246" s="199"/>
      <c r="K246" s="199"/>
      <c r="L246" s="199"/>
      <c r="M246" s="220"/>
      <c r="N246" s="221"/>
      <c r="O246" s="221"/>
      <c r="P246" s="220"/>
      <c r="AF246" s="199"/>
      <c r="AG246" s="199"/>
      <c r="AH246" s="199"/>
      <c r="AI246" s="279"/>
      <c r="AJ246" s="199"/>
      <c r="AK246" s="199"/>
      <c r="AL246" s="199"/>
      <c r="AM246" s="199"/>
      <c r="AN246" s="199"/>
      <c r="AO246" s="199"/>
      <c r="AP246" s="199"/>
      <c r="AQ246" s="199"/>
      <c r="AR246" s="199"/>
      <c r="AS246" s="199"/>
      <c r="AT246" s="199"/>
      <c r="AU246" s="199"/>
      <c r="AV246" s="199"/>
      <c r="AW246" s="199"/>
      <c r="AX246" s="199"/>
      <c r="AY246" s="199"/>
      <c r="AZ246" s="199"/>
      <c r="BA246" s="199"/>
      <c r="BB246" s="199"/>
      <c r="BF246" s="199"/>
      <c r="BG246" s="199"/>
      <c r="BI246" s="279"/>
      <c r="BJ246" s="279"/>
      <c r="BL246" s="199"/>
      <c r="BX246" s="172">
        <v>208</v>
      </c>
    </row>
    <row r="247" spans="1:76" s="171" customFormat="1" ht="23.25" customHeight="1">
      <c r="A247" s="199"/>
      <c r="F247" s="199"/>
      <c r="G247" s="198"/>
      <c r="H247" s="198"/>
      <c r="I247" s="198"/>
      <c r="J247" s="199"/>
      <c r="K247" s="199"/>
      <c r="L247" s="199"/>
      <c r="M247" s="220"/>
      <c r="N247" s="221"/>
      <c r="O247" s="221"/>
      <c r="P247" s="220"/>
      <c r="AF247" s="199"/>
      <c r="AG247" s="199"/>
      <c r="AH247" s="199"/>
      <c r="AI247" s="279"/>
      <c r="AJ247" s="199"/>
      <c r="AK247" s="199"/>
      <c r="AL247" s="199"/>
      <c r="AM247" s="199"/>
      <c r="AN247" s="199"/>
      <c r="AO247" s="199"/>
      <c r="AP247" s="199"/>
      <c r="AQ247" s="199"/>
      <c r="AR247" s="199"/>
      <c r="AS247" s="199"/>
      <c r="AT247" s="199"/>
      <c r="AU247" s="199"/>
      <c r="AV247" s="199"/>
      <c r="AW247" s="199"/>
      <c r="AX247" s="199"/>
      <c r="AY247" s="199"/>
      <c r="AZ247" s="199"/>
      <c r="BA247" s="199"/>
      <c r="BB247" s="199"/>
      <c r="BF247" s="199"/>
      <c r="BG247" s="199"/>
      <c r="BI247" s="279"/>
      <c r="BJ247" s="279"/>
      <c r="BL247" s="199"/>
      <c r="BX247" s="172">
        <v>209</v>
      </c>
    </row>
    <row r="248" spans="1:76" s="171" customFormat="1" ht="23.25" customHeight="1">
      <c r="A248" s="199"/>
      <c r="F248" s="199"/>
      <c r="G248" s="198"/>
      <c r="H248" s="198"/>
      <c r="I248" s="198"/>
      <c r="J248" s="199"/>
      <c r="K248" s="199"/>
      <c r="L248" s="199"/>
      <c r="M248" s="220"/>
      <c r="N248" s="221"/>
      <c r="O248" s="221"/>
      <c r="P248" s="220"/>
      <c r="AF248" s="199"/>
      <c r="AG248" s="199"/>
      <c r="AH248" s="199"/>
      <c r="AI248" s="279"/>
      <c r="AJ248" s="199"/>
      <c r="AK248" s="199"/>
      <c r="AL248" s="199"/>
      <c r="AM248" s="199"/>
      <c r="AN248" s="199"/>
      <c r="AO248" s="199"/>
      <c r="AP248" s="199"/>
      <c r="AQ248" s="199"/>
      <c r="AR248" s="199"/>
      <c r="AS248" s="199"/>
      <c r="AT248" s="199"/>
      <c r="AU248" s="199"/>
      <c r="AV248" s="199"/>
      <c r="AW248" s="199"/>
      <c r="AX248" s="199"/>
      <c r="AY248" s="199"/>
      <c r="AZ248" s="199"/>
      <c r="BA248" s="199"/>
      <c r="BB248" s="199"/>
      <c r="BF248" s="199"/>
      <c r="BG248" s="199"/>
      <c r="BI248" s="279"/>
      <c r="BJ248" s="279"/>
      <c r="BL248" s="199"/>
      <c r="BX248" s="172">
        <v>210</v>
      </c>
    </row>
    <row r="249" spans="1:76" s="171" customFormat="1" ht="23.25" customHeight="1">
      <c r="A249" s="199"/>
      <c r="F249" s="199"/>
      <c r="G249" s="198"/>
      <c r="H249" s="198"/>
      <c r="I249" s="198"/>
      <c r="J249" s="199"/>
      <c r="K249" s="199"/>
      <c r="L249" s="199"/>
      <c r="M249" s="220"/>
      <c r="N249" s="221"/>
      <c r="O249" s="221"/>
      <c r="P249" s="220"/>
      <c r="AF249" s="199"/>
      <c r="AG249" s="199"/>
      <c r="AH249" s="199"/>
      <c r="AI249" s="279"/>
      <c r="AJ249" s="199"/>
      <c r="AK249" s="199"/>
      <c r="AL249" s="199"/>
      <c r="AM249" s="199"/>
      <c r="AN249" s="199"/>
      <c r="AO249" s="199"/>
      <c r="AP249" s="199"/>
      <c r="AQ249" s="199"/>
      <c r="AR249" s="199"/>
      <c r="AS249" s="199"/>
      <c r="AT249" s="199"/>
      <c r="AU249" s="199"/>
      <c r="AV249" s="199"/>
      <c r="AW249" s="199"/>
      <c r="AX249" s="199"/>
      <c r="AY249" s="199"/>
      <c r="AZ249" s="199"/>
      <c r="BA249" s="199"/>
      <c r="BB249" s="199"/>
      <c r="BF249" s="199"/>
      <c r="BG249" s="199"/>
      <c r="BI249" s="279"/>
      <c r="BJ249" s="279"/>
      <c r="BL249" s="199"/>
      <c r="BX249" s="172">
        <v>211</v>
      </c>
    </row>
    <row r="250" spans="1:76" s="171" customFormat="1" ht="23.25" customHeight="1">
      <c r="A250" s="199"/>
      <c r="F250" s="199"/>
      <c r="G250" s="198"/>
      <c r="H250" s="198"/>
      <c r="I250" s="198"/>
      <c r="J250" s="199"/>
      <c r="K250" s="199"/>
      <c r="L250" s="199"/>
      <c r="M250" s="220"/>
      <c r="N250" s="221"/>
      <c r="O250" s="221"/>
      <c r="P250" s="220"/>
      <c r="AF250" s="199"/>
      <c r="AG250" s="199"/>
      <c r="AH250" s="199"/>
      <c r="AI250" s="279"/>
      <c r="AJ250" s="199"/>
      <c r="AK250" s="199"/>
      <c r="AL250" s="199"/>
      <c r="AM250" s="199"/>
      <c r="AN250" s="199"/>
      <c r="AO250" s="199"/>
      <c r="AP250" s="199"/>
      <c r="AQ250" s="199"/>
      <c r="AR250" s="199"/>
      <c r="AS250" s="199"/>
      <c r="AT250" s="199"/>
      <c r="AU250" s="199"/>
      <c r="AV250" s="199"/>
      <c r="AW250" s="199"/>
      <c r="AX250" s="199"/>
      <c r="AY250" s="199"/>
      <c r="AZ250" s="199"/>
      <c r="BA250" s="199"/>
      <c r="BB250" s="199"/>
      <c r="BF250" s="199"/>
      <c r="BG250" s="199"/>
      <c r="BI250" s="279"/>
      <c r="BJ250" s="279"/>
      <c r="BL250" s="199"/>
      <c r="BX250" s="172">
        <v>212</v>
      </c>
    </row>
    <row r="251" spans="1:76" s="171" customFormat="1" ht="23.25" customHeight="1">
      <c r="A251" s="199"/>
      <c r="F251" s="199"/>
      <c r="G251" s="198"/>
      <c r="H251" s="198"/>
      <c r="I251" s="198"/>
      <c r="J251" s="199"/>
      <c r="K251" s="199"/>
      <c r="L251" s="199"/>
      <c r="M251" s="220"/>
      <c r="N251" s="221"/>
      <c r="O251" s="221"/>
      <c r="P251" s="220"/>
      <c r="AF251" s="199"/>
      <c r="AG251" s="199"/>
      <c r="AH251" s="199"/>
      <c r="AI251" s="279"/>
      <c r="AJ251" s="199"/>
      <c r="AK251" s="199"/>
      <c r="AL251" s="199"/>
      <c r="AM251" s="199"/>
      <c r="AN251" s="199"/>
      <c r="AO251" s="199"/>
      <c r="AP251" s="199"/>
      <c r="AQ251" s="199"/>
      <c r="AR251" s="199"/>
      <c r="AS251" s="199"/>
      <c r="AT251" s="199"/>
      <c r="AU251" s="199"/>
      <c r="AV251" s="199"/>
      <c r="AW251" s="199"/>
      <c r="AX251" s="199"/>
      <c r="AY251" s="199"/>
      <c r="AZ251" s="199"/>
      <c r="BA251" s="199"/>
      <c r="BB251" s="199"/>
      <c r="BF251" s="199"/>
      <c r="BG251" s="199"/>
      <c r="BI251" s="279"/>
      <c r="BJ251" s="279"/>
      <c r="BL251" s="199"/>
      <c r="BX251" s="172">
        <v>213</v>
      </c>
    </row>
    <row r="252" spans="1:76" s="171" customFormat="1" ht="23.25" customHeight="1">
      <c r="A252" s="199"/>
      <c r="F252" s="199"/>
      <c r="G252" s="198"/>
      <c r="H252" s="198"/>
      <c r="I252" s="198"/>
      <c r="J252" s="199"/>
      <c r="K252" s="199"/>
      <c r="L252" s="199"/>
      <c r="M252" s="220"/>
      <c r="N252" s="221"/>
      <c r="O252" s="221"/>
      <c r="P252" s="220"/>
      <c r="AF252" s="199"/>
      <c r="AG252" s="199"/>
      <c r="AH252" s="199"/>
      <c r="AI252" s="279"/>
      <c r="AJ252" s="199"/>
      <c r="AK252" s="199"/>
      <c r="AL252" s="199"/>
      <c r="AM252" s="199"/>
      <c r="AN252" s="199"/>
      <c r="AO252" s="199"/>
      <c r="AP252" s="199"/>
      <c r="AQ252" s="199"/>
      <c r="AR252" s="199"/>
      <c r="AS252" s="199"/>
      <c r="AT252" s="199"/>
      <c r="AU252" s="199"/>
      <c r="AV252" s="199"/>
      <c r="AW252" s="199"/>
      <c r="AX252" s="199"/>
      <c r="AY252" s="199"/>
      <c r="AZ252" s="199"/>
      <c r="BA252" s="199"/>
      <c r="BB252" s="199"/>
      <c r="BF252" s="199"/>
      <c r="BG252" s="199"/>
      <c r="BI252" s="279"/>
      <c r="BJ252" s="279"/>
      <c r="BL252" s="199"/>
      <c r="BX252" s="172">
        <v>214</v>
      </c>
    </row>
    <row r="253" spans="1:76" s="171" customFormat="1" ht="23.25" customHeight="1">
      <c r="A253" s="199"/>
      <c r="F253" s="199"/>
      <c r="G253" s="198"/>
      <c r="H253" s="198"/>
      <c r="I253" s="198"/>
      <c r="J253" s="199"/>
      <c r="K253" s="199"/>
      <c r="L253" s="199"/>
      <c r="M253" s="220"/>
      <c r="N253" s="221"/>
      <c r="O253" s="221"/>
      <c r="P253" s="220"/>
      <c r="AF253" s="199"/>
      <c r="AG253" s="199"/>
      <c r="AH253" s="199"/>
      <c r="AI253" s="279"/>
      <c r="AJ253" s="199"/>
      <c r="AK253" s="199"/>
      <c r="AL253" s="199"/>
      <c r="AM253" s="199"/>
      <c r="AN253" s="199"/>
      <c r="AO253" s="199"/>
      <c r="AP253" s="199"/>
      <c r="AQ253" s="199"/>
      <c r="AR253" s="199"/>
      <c r="AS253" s="199"/>
      <c r="AT253" s="199"/>
      <c r="AU253" s="199"/>
      <c r="AV253" s="199"/>
      <c r="AW253" s="199"/>
      <c r="AX253" s="199"/>
      <c r="AY253" s="199"/>
      <c r="AZ253" s="199"/>
      <c r="BA253" s="199"/>
      <c r="BB253" s="199"/>
      <c r="BF253" s="199"/>
      <c r="BG253" s="199"/>
      <c r="BI253" s="279"/>
      <c r="BJ253" s="279"/>
      <c r="BL253" s="199"/>
      <c r="BX253" s="172">
        <v>215</v>
      </c>
    </row>
    <row r="254" spans="1:76" s="171" customFormat="1" ht="23.25" customHeight="1">
      <c r="A254" s="199"/>
      <c r="F254" s="199"/>
      <c r="G254" s="198"/>
      <c r="H254" s="198"/>
      <c r="I254" s="198"/>
      <c r="J254" s="199"/>
      <c r="K254" s="199"/>
      <c r="L254" s="199"/>
      <c r="M254" s="220"/>
      <c r="N254" s="221"/>
      <c r="O254" s="221"/>
      <c r="P254" s="220"/>
      <c r="AF254" s="199"/>
      <c r="AG254" s="199"/>
      <c r="AH254" s="199"/>
      <c r="AI254" s="279"/>
      <c r="AJ254" s="199"/>
      <c r="AK254" s="199"/>
      <c r="AL254" s="199"/>
      <c r="AM254" s="199"/>
      <c r="AN254" s="199"/>
      <c r="AO254" s="199"/>
      <c r="AP254" s="199"/>
      <c r="AQ254" s="199"/>
      <c r="AR254" s="199"/>
      <c r="AS254" s="199"/>
      <c r="AT254" s="199"/>
      <c r="AU254" s="199"/>
      <c r="AV254" s="199"/>
      <c r="AW254" s="199"/>
      <c r="AX254" s="199"/>
      <c r="AY254" s="199"/>
      <c r="AZ254" s="199"/>
      <c r="BA254" s="199"/>
      <c r="BB254" s="199"/>
      <c r="BF254" s="199"/>
      <c r="BG254" s="199"/>
      <c r="BI254" s="279"/>
      <c r="BJ254" s="279"/>
      <c r="BL254" s="199"/>
      <c r="BX254" s="172">
        <v>216</v>
      </c>
    </row>
    <row r="255" spans="1:76" s="171" customFormat="1" ht="23.25" customHeight="1">
      <c r="A255" s="199"/>
      <c r="F255" s="199"/>
      <c r="G255" s="198"/>
      <c r="H255" s="198"/>
      <c r="I255" s="198"/>
      <c r="J255" s="199"/>
      <c r="K255" s="199"/>
      <c r="L255" s="199"/>
      <c r="M255" s="220"/>
      <c r="N255" s="221"/>
      <c r="O255" s="221"/>
      <c r="P255" s="220"/>
      <c r="AF255" s="199"/>
      <c r="AG255" s="199"/>
      <c r="AH255" s="199"/>
      <c r="AI255" s="279"/>
      <c r="AJ255" s="199"/>
      <c r="AK255" s="199"/>
      <c r="AL255" s="199"/>
      <c r="AM255" s="199"/>
      <c r="AN255" s="199"/>
      <c r="AO255" s="199"/>
      <c r="AP255" s="199"/>
      <c r="AQ255" s="199"/>
      <c r="AR255" s="199"/>
      <c r="AS255" s="199"/>
      <c r="AT255" s="199"/>
      <c r="AU255" s="199"/>
      <c r="AV255" s="199"/>
      <c r="AW255" s="199"/>
      <c r="AX255" s="199"/>
      <c r="AY255" s="199"/>
      <c r="AZ255" s="199"/>
      <c r="BA255" s="199"/>
      <c r="BB255" s="199"/>
      <c r="BF255" s="199"/>
      <c r="BG255" s="199"/>
      <c r="BI255" s="279"/>
      <c r="BJ255" s="279"/>
      <c r="BL255" s="199"/>
      <c r="BX255" s="172">
        <v>217</v>
      </c>
    </row>
    <row r="256" spans="1:76" s="171" customFormat="1" ht="23.25" customHeight="1">
      <c r="A256" s="199"/>
      <c r="F256" s="199"/>
      <c r="G256" s="198"/>
      <c r="H256" s="198"/>
      <c r="I256" s="198"/>
      <c r="J256" s="199"/>
      <c r="K256" s="199"/>
      <c r="L256" s="199"/>
      <c r="M256" s="220"/>
      <c r="N256" s="221"/>
      <c r="O256" s="221"/>
      <c r="P256" s="220"/>
      <c r="AF256" s="199"/>
      <c r="AG256" s="199"/>
      <c r="AH256" s="199"/>
      <c r="AI256" s="279"/>
      <c r="AJ256" s="199"/>
      <c r="AK256" s="199"/>
      <c r="AL256" s="199"/>
      <c r="AM256" s="199"/>
      <c r="AN256" s="199"/>
      <c r="AO256" s="199"/>
      <c r="AP256" s="199"/>
      <c r="AQ256" s="199"/>
      <c r="AR256" s="199"/>
      <c r="AS256" s="199"/>
      <c r="AT256" s="199"/>
      <c r="AU256" s="199"/>
      <c r="AV256" s="199"/>
      <c r="AW256" s="199"/>
      <c r="AX256" s="199"/>
      <c r="AY256" s="199"/>
      <c r="AZ256" s="199"/>
      <c r="BA256" s="199"/>
      <c r="BB256" s="199"/>
      <c r="BF256" s="199"/>
      <c r="BG256" s="199"/>
      <c r="BI256" s="279"/>
      <c r="BJ256" s="279"/>
      <c r="BL256" s="199"/>
      <c r="BX256" s="172">
        <v>218</v>
      </c>
    </row>
    <row r="257" spans="1:80" s="171" customFormat="1" ht="23.25" customHeight="1">
      <c r="A257" s="199"/>
      <c r="F257" s="199"/>
      <c r="G257" s="198"/>
      <c r="H257" s="198"/>
      <c r="I257" s="198"/>
      <c r="J257" s="199"/>
      <c r="K257" s="199"/>
      <c r="L257" s="199"/>
      <c r="M257" s="220"/>
      <c r="N257" s="221"/>
      <c r="O257" s="221"/>
      <c r="P257" s="220"/>
      <c r="AF257" s="199"/>
      <c r="AG257" s="199"/>
      <c r="AH257" s="199"/>
      <c r="AI257" s="279"/>
      <c r="AJ257" s="199"/>
      <c r="AK257" s="199"/>
      <c r="AL257" s="199"/>
      <c r="AM257" s="199"/>
      <c r="AN257" s="199"/>
      <c r="AO257" s="199"/>
      <c r="AP257" s="199"/>
      <c r="AQ257" s="199"/>
      <c r="AR257" s="199"/>
      <c r="AS257" s="199"/>
      <c r="AT257" s="199"/>
      <c r="AU257" s="199"/>
      <c r="AV257" s="199"/>
      <c r="AW257" s="199"/>
      <c r="AX257" s="199"/>
      <c r="AY257" s="199"/>
      <c r="AZ257" s="199"/>
      <c r="BA257" s="199"/>
      <c r="BB257" s="199"/>
      <c r="BF257" s="199"/>
      <c r="BG257" s="199"/>
      <c r="BI257" s="279"/>
      <c r="BJ257" s="279"/>
      <c r="BL257" s="199"/>
      <c r="BX257" s="172">
        <v>219</v>
      </c>
    </row>
    <row r="258" spans="1:80" s="171" customFormat="1" ht="23.25" customHeight="1">
      <c r="A258" s="199"/>
      <c r="F258" s="199"/>
      <c r="G258" s="198"/>
      <c r="H258" s="198"/>
      <c r="I258" s="198"/>
      <c r="J258" s="199"/>
      <c r="K258" s="199"/>
      <c r="L258" s="199"/>
      <c r="M258" s="220"/>
      <c r="N258" s="221"/>
      <c r="O258" s="221"/>
      <c r="P258" s="220"/>
      <c r="AF258" s="199"/>
      <c r="AG258" s="199"/>
      <c r="AH258" s="199"/>
      <c r="AI258" s="279"/>
      <c r="AJ258" s="199"/>
      <c r="AK258" s="199"/>
      <c r="AL258" s="199"/>
      <c r="AM258" s="199"/>
      <c r="AN258" s="199"/>
      <c r="AO258" s="199"/>
      <c r="AP258" s="199"/>
      <c r="AQ258" s="199"/>
      <c r="AR258" s="199"/>
      <c r="AS258" s="199"/>
      <c r="AT258" s="199"/>
      <c r="AU258" s="199"/>
      <c r="AV258" s="199"/>
      <c r="AW258" s="199"/>
      <c r="AX258" s="199"/>
      <c r="AY258" s="199"/>
      <c r="AZ258" s="199"/>
      <c r="BA258" s="199"/>
      <c r="BB258" s="199"/>
      <c r="BF258" s="199"/>
      <c r="BG258" s="199"/>
      <c r="BI258" s="279"/>
      <c r="BJ258" s="279"/>
      <c r="BL258" s="199"/>
      <c r="BX258" s="172">
        <v>220</v>
      </c>
    </row>
    <row r="259" spans="1:80" s="171" customFormat="1" ht="23.25" customHeight="1">
      <c r="A259" s="199"/>
      <c r="F259" s="199"/>
      <c r="G259" s="198"/>
      <c r="H259" s="198"/>
      <c r="I259" s="198"/>
      <c r="J259" s="199"/>
      <c r="K259" s="199"/>
      <c r="L259" s="199"/>
      <c r="M259" s="220"/>
      <c r="N259" s="221"/>
      <c r="O259" s="221"/>
      <c r="P259" s="220"/>
      <c r="AF259" s="199"/>
      <c r="AG259" s="199"/>
      <c r="AH259" s="199"/>
      <c r="AI259" s="279"/>
      <c r="AJ259" s="199"/>
      <c r="AK259" s="199"/>
      <c r="AL259" s="199"/>
      <c r="AM259" s="199"/>
      <c r="AN259" s="199"/>
      <c r="AO259" s="199"/>
      <c r="AP259" s="199"/>
      <c r="AQ259" s="199"/>
      <c r="AR259" s="199"/>
      <c r="AS259" s="199"/>
      <c r="AT259" s="199"/>
      <c r="AU259" s="199"/>
      <c r="AV259" s="199"/>
      <c r="AW259" s="199"/>
      <c r="AX259" s="199"/>
      <c r="AY259" s="199"/>
      <c r="AZ259" s="199"/>
      <c r="BA259" s="199"/>
      <c r="BB259" s="199"/>
      <c r="BF259" s="199"/>
      <c r="BG259" s="199"/>
      <c r="BI259" s="279"/>
      <c r="BJ259" s="279"/>
      <c r="BL259" s="199"/>
      <c r="BX259" s="172">
        <v>221</v>
      </c>
    </row>
    <row r="260" spans="1:80" s="171" customFormat="1" ht="23.25" customHeight="1">
      <c r="A260" s="199"/>
      <c r="F260" s="199"/>
      <c r="G260" s="198"/>
      <c r="H260" s="198"/>
      <c r="I260" s="198"/>
      <c r="J260" s="199"/>
      <c r="K260" s="199"/>
      <c r="L260" s="199"/>
      <c r="M260" s="220"/>
      <c r="N260" s="221"/>
      <c r="O260" s="221"/>
      <c r="P260" s="220"/>
      <c r="AF260" s="199"/>
      <c r="AG260" s="199"/>
      <c r="AH260" s="199"/>
      <c r="AI260" s="279"/>
      <c r="AJ260" s="199"/>
      <c r="AK260" s="199"/>
      <c r="AL260" s="199"/>
      <c r="AM260" s="199"/>
      <c r="AN260" s="199"/>
      <c r="AO260" s="199"/>
      <c r="AP260" s="199"/>
      <c r="AQ260" s="199"/>
      <c r="AR260" s="199"/>
      <c r="AS260" s="199"/>
      <c r="AT260" s="199"/>
      <c r="AU260" s="199"/>
      <c r="AV260" s="199"/>
      <c r="AW260" s="199"/>
      <c r="AX260" s="199"/>
      <c r="AY260" s="199"/>
      <c r="AZ260" s="199"/>
      <c r="BA260" s="199"/>
      <c r="BB260" s="199"/>
      <c r="BF260" s="199"/>
      <c r="BG260" s="199"/>
      <c r="BI260" s="279"/>
      <c r="BJ260" s="279"/>
      <c r="BL260" s="199"/>
      <c r="BX260" s="172">
        <v>222</v>
      </c>
    </row>
    <row r="261" spans="1:80" s="171" customFormat="1" ht="23.25" customHeight="1">
      <c r="A261" s="199"/>
      <c r="F261" s="199"/>
      <c r="G261" s="198"/>
      <c r="H261" s="198"/>
      <c r="I261" s="198"/>
      <c r="J261" s="199"/>
      <c r="K261" s="199"/>
      <c r="L261" s="199"/>
      <c r="M261" s="220"/>
      <c r="N261" s="221"/>
      <c r="O261" s="221"/>
      <c r="P261" s="220"/>
      <c r="AF261" s="199"/>
      <c r="AG261" s="199"/>
      <c r="AH261" s="199"/>
      <c r="AI261" s="279"/>
      <c r="AJ261" s="199"/>
      <c r="AK261" s="199"/>
      <c r="AL261" s="199"/>
      <c r="AM261" s="199"/>
      <c r="AN261" s="199"/>
      <c r="AO261" s="199"/>
      <c r="AP261" s="199"/>
      <c r="AQ261" s="199"/>
      <c r="AR261" s="199"/>
      <c r="AS261" s="199"/>
      <c r="AT261" s="199"/>
      <c r="AU261" s="199"/>
      <c r="AV261" s="199"/>
      <c r="AW261" s="199"/>
      <c r="AX261" s="199"/>
      <c r="AY261" s="199"/>
      <c r="AZ261" s="199"/>
      <c r="BA261" s="199"/>
      <c r="BB261" s="199"/>
      <c r="BF261" s="199"/>
      <c r="BG261" s="199"/>
      <c r="BI261" s="279"/>
      <c r="BJ261" s="279"/>
      <c r="BL261" s="199"/>
      <c r="BX261" s="172">
        <v>223</v>
      </c>
    </row>
    <row r="262" spans="1:80" s="171" customFormat="1" ht="23.25" customHeight="1">
      <c r="A262" s="199"/>
      <c r="F262" s="199"/>
      <c r="G262" s="198"/>
      <c r="H262" s="198"/>
      <c r="I262" s="198"/>
      <c r="J262" s="199"/>
      <c r="K262" s="199"/>
      <c r="L262" s="199"/>
      <c r="M262" s="220"/>
      <c r="N262" s="221"/>
      <c r="O262" s="221"/>
      <c r="P262" s="220"/>
      <c r="AF262" s="199"/>
      <c r="AG262" s="199"/>
      <c r="AH262" s="199"/>
      <c r="AI262" s="279"/>
      <c r="AJ262" s="199"/>
      <c r="AK262" s="199"/>
      <c r="AL262" s="199"/>
      <c r="AM262" s="199"/>
      <c r="AN262" s="199"/>
      <c r="AO262" s="199"/>
      <c r="AP262" s="199"/>
      <c r="AQ262" s="199"/>
      <c r="AR262" s="199"/>
      <c r="AS262" s="199"/>
      <c r="AT262" s="199"/>
      <c r="AU262" s="199"/>
      <c r="AV262" s="199"/>
      <c r="AW262" s="199"/>
      <c r="AX262" s="199"/>
      <c r="AY262" s="199"/>
      <c r="AZ262" s="199"/>
      <c r="BA262" s="199"/>
      <c r="BB262" s="199"/>
      <c r="BF262" s="199"/>
      <c r="BG262" s="199"/>
      <c r="BI262" s="279"/>
      <c r="BJ262" s="279"/>
      <c r="BL262" s="199"/>
      <c r="BX262" s="172">
        <v>224</v>
      </c>
    </row>
    <row r="263" spans="1:80" ht="23.25" customHeight="1">
      <c r="BM263" s="171"/>
      <c r="BN263" s="171"/>
      <c r="BO263" s="171"/>
      <c r="BP263" s="171"/>
      <c r="BQ263" s="171"/>
      <c r="BR263" s="171"/>
      <c r="BS263" s="171"/>
      <c r="BT263" s="171"/>
      <c r="BU263" s="171"/>
      <c r="BV263" s="171"/>
      <c r="BW263" s="171"/>
      <c r="BX263" s="172">
        <v>225</v>
      </c>
      <c r="BY263" s="171"/>
      <c r="BZ263" s="171"/>
      <c r="CA263" s="171"/>
      <c r="CB263" s="171"/>
    </row>
    <row r="264" spans="1:80" ht="23.25" customHeight="1">
      <c r="BM264" s="171"/>
      <c r="BN264" s="171"/>
      <c r="BO264" s="171"/>
      <c r="BP264" s="171"/>
      <c r="BQ264" s="171"/>
      <c r="BR264" s="171"/>
      <c r="BS264" s="171"/>
      <c r="BT264" s="171"/>
      <c r="BU264" s="171"/>
      <c r="BV264" s="171"/>
      <c r="BW264" s="171"/>
      <c r="BX264" s="172">
        <v>226</v>
      </c>
      <c r="BY264" s="171"/>
      <c r="BZ264" s="171"/>
      <c r="CA264" s="171"/>
      <c r="CB264" s="171"/>
    </row>
    <row r="265" spans="1:80" ht="23.25" customHeight="1">
      <c r="BM265" s="171"/>
      <c r="BN265" s="171"/>
      <c r="BO265" s="171"/>
      <c r="BP265" s="171"/>
      <c r="BQ265" s="171"/>
      <c r="BR265" s="171"/>
      <c r="BS265" s="171"/>
      <c r="BT265" s="171"/>
      <c r="BU265" s="171"/>
      <c r="BV265" s="171"/>
      <c r="BW265" s="171"/>
      <c r="BX265" s="172">
        <v>227</v>
      </c>
      <c r="BY265" s="171"/>
      <c r="BZ265" s="171"/>
      <c r="CA265" s="171"/>
      <c r="CB265" s="171"/>
    </row>
    <row r="266" spans="1:80" ht="23.25" customHeight="1">
      <c r="BM266" s="171"/>
      <c r="BN266" s="171"/>
      <c r="BO266" s="171"/>
      <c r="BP266" s="171"/>
      <c r="BQ266" s="171"/>
      <c r="BR266" s="171"/>
      <c r="BS266" s="171"/>
      <c r="BT266" s="171"/>
      <c r="BU266" s="171"/>
      <c r="BV266" s="171"/>
      <c r="BW266" s="171"/>
      <c r="BX266" s="172">
        <v>228</v>
      </c>
      <c r="BY266" s="171"/>
      <c r="BZ266" s="171"/>
      <c r="CA266" s="171"/>
      <c r="CB266" s="171"/>
    </row>
    <row r="267" spans="1:80" ht="23.25" customHeight="1">
      <c r="BM267" s="171"/>
      <c r="BN267" s="171"/>
      <c r="BO267" s="171"/>
      <c r="BP267" s="171"/>
      <c r="BQ267" s="171"/>
      <c r="BR267" s="171"/>
      <c r="BS267" s="171"/>
      <c r="BT267" s="171"/>
      <c r="BU267" s="171"/>
      <c r="BV267" s="171"/>
      <c r="BW267" s="171"/>
      <c r="BX267" s="172">
        <v>229</v>
      </c>
      <c r="BY267" s="171"/>
      <c r="BZ267" s="171"/>
      <c r="CA267" s="171"/>
      <c r="CB267" s="171"/>
    </row>
    <row r="268" spans="1:80" ht="23.25" customHeight="1">
      <c r="BM268" s="171"/>
      <c r="BN268" s="171"/>
      <c r="BO268" s="171"/>
      <c r="BP268" s="171"/>
      <c r="BQ268" s="171"/>
      <c r="BR268" s="171"/>
      <c r="BS268" s="171"/>
      <c r="BT268" s="171"/>
      <c r="BU268" s="171"/>
      <c r="BV268" s="171"/>
      <c r="BW268" s="171"/>
      <c r="BX268" s="172">
        <v>230</v>
      </c>
      <c r="BY268" s="171"/>
      <c r="BZ268" s="171"/>
      <c r="CA268" s="171"/>
      <c r="CB268" s="171"/>
    </row>
    <row r="269" spans="1:80" ht="23.25" customHeight="1">
      <c r="BM269" s="171"/>
      <c r="BN269" s="171"/>
      <c r="BO269" s="171"/>
      <c r="BP269" s="171"/>
      <c r="BQ269" s="171"/>
      <c r="BR269" s="171"/>
      <c r="BS269" s="171"/>
      <c r="BT269" s="171"/>
      <c r="BU269" s="171"/>
      <c r="BV269" s="171"/>
      <c r="BW269" s="171"/>
      <c r="BX269" s="172">
        <v>231</v>
      </c>
      <c r="BY269" s="171"/>
      <c r="BZ269" s="171"/>
      <c r="CA269" s="171"/>
      <c r="CB269" s="171"/>
    </row>
    <row r="270" spans="1:80" ht="23.25" customHeight="1">
      <c r="BM270" s="171"/>
      <c r="BN270" s="171"/>
      <c r="BO270" s="171"/>
      <c r="BP270" s="171"/>
      <c r="BQ270" s="171"/>
      <c r="BR270" s="171"/>
      <c r="BS270" s="171"/>
      <c r="BT270" s="171"/>
      <c r="BU270" s="171"/>
      <c r="BV270" s="171"/>
      <c r="BW270" s="171"/>
      <c r="BX270" s="172">
        <v>232</v>
      </c>
      <c r="BY270" s="171"/>
      <c r="BZ270" s="171"/>
      <c r="CA270" s="171"/>
      <c r="CB270" s="171"/>
    </row>
    <row r="271" spans="1:80" ht="23.25" customHeight="1">
      <c r="BM271" s="171"/>
      <c r="BN271" s="171"/>
      <c r="BO271" s="171"/>
      <c r="BP271" s="171"/>
      <c r="BQ271" s="171"/>
      <c r="BR271" s="171"/>
      <c r="BS271" s="171"/>
      <c r="BT271" s="171"/>
      <c r="BU271" s="171"/>
      <c r="BV271" s="171"/>
      <c r="BW271" s="171"/>
      <c r="BX271" s="172">
        <v>233</v>
      </c>
      <c r="BY271" s="171"/>
      <c r="BZ271" s="171"/>
      <c r="CA271" s="171"/>
      <c r="CB271" s="171"/>
    </row>
    <row r="272" spans="1:80" ht="23.25" customHeight="1">
      <c r="BM272" s="171"/>
      <c r="BN272" s="171"/>
      <c r="BO272" s="171"/>
      <c r="BP272" s="171"/>
      <c r="BQ272" s="171"/>
      <c r="BR272" s="171"/>
      <c r="BS272" s="171"/>
      <c r="BT272" s="171"/>
      <c r="BU272" s="171"/>
      <c r="BV272" s="171"/>
      <c r="BW272" s="171"/>
      <c r="BX272" s="172">
        <v>234</v>
      </c>
      <c r="BY272" s="171"/>
      <c r="BZ272" s="171"/>
      <c r="CA272" s="171"/>
    </row>
    <row r="273" spans="65:79" ht="23.25" customHeight="1">
      <c r="BM273" s="171"/>
      <c r="BN273" s="171"/>
      <c r="BO273" s="171"/>
      <c r="BP273" s="171"/>
      <c r="BQ273" s="171"/>
      <c r="BR273" s="171"/>
      <c r="BS273" s="171"/>
      <c r="BT273" s="171"/>
      <c r="BU273" s="171"/>
      <c r="BV273" s="171"/>
      <c r="BW273" s="171"/>
      <c r="BX273" s="172">
        <v>235</v>
      </c>
      <c r="BY273" s="171"/>
      <c r="BZ273" s="171"/>
      <c r="CA273" s="171"/>
    </row>
    <row r="274" spans="65:79" ht="23.25" customHeight="1">
      <c r="BM274" s="171"/>
      <c r="BN274" s="171"/>
      <c r="BO274" s="171"/>
      <c r="BP274" s="171"/>
      <c r="BQ274" s="171"/>
      <c r="BR274" s="171"/>
      <c r="BS274" s="171"/>
      <c r="BT274" s="171"/>
      <c r="BU274" s="171"/>
      <c r="BV274" s="171"/>
      <c r="BW274" s="171"/>
      <c r="BX274" s="172">
        <v>236</v>
      </c>
      <c r="BY274" s="171"/>
      <c r="BZ274" s="171"/>
      <c r="CA274" s="171"/>
    </row>
    <row r="275" spans="65:79" ht="23.25" customHeight="1">
      <c r="BM275" s="171"/>
      <c r="BN275" s="171"/>
      <c r="BO275" s="171"/>
      <c r="BP275" s="171"/>
      <c r="BQ275" s="171"/>
      <c r="BR275" s="171"/>
      <c r="BS275" s="171"/>
      <c r="BT275" s="171"/>
      <c r="BU275" s="171"/>
      <c r="BV275" s="171"/>
      <c r="BW275" s="171"/>
      <c r="BX275" s="172">
        <v>237</v>
      </c>
      <c r="BY275" s="171"/>
      <c r="BZ275" s="171"/>
      <c r="CA275" s="171"/>
    </row>
    <row r="276" spans="65:79" ht="23.25" customHeight="1">
      <c r="BM276" s="171"/>
      <c r="BN276" s="171"/>
      <c r="BO276" s="171"/>
      <c r="BP276" s="171"/>
      <c r="BQ276" s="171"/>
      <c r="BR276" s="171"/>
      <c r="BS276" s="171"/>
      <c r="BT276" s="171"/>
      <c r="BU276" s="171"/>
      <c r="BV276" s="171"/>
      <c r="BW276" s="171"/>
      <c r="BX276" s="172">
        <v>238</v>
      </c>
      <c r="BY276" s="171"/>
      <c r="BZ276" s="171"/>
      <c r="CA276" s="171"/>
    </row>
    <row r="277" spans="65:79" ht="23.25" customHeight="1">
      <c r="BM277" s="171"/>
      <c r="BN277" s="171"/>
      <c r="BO277" s="171"/>
      <c r="BP277" s="171"/>
      <c r="BQ277" s="171"/>
      <c r="BR277" s="171"/>
      <c r="BS277" s="171"/>
      <c r="BT277" s="171"/>
      <c r="BU277" s="171"/>
      <c r="BV277" s="171"/>
      <c r="BW277" s="171"/>
      <c r="BX277" s="172">
        <v>239</v>
      </c>
      <c r="BY277" s="171"/>
      <c r="BZ277" s="171"/>
      <c r="CA277" s="171"/>
    </row>
    <row r="278" spans="65:79" ht="23.25" customHeight="1">
      <c r="BM278" s="171"/>
      <c r="BN278" s="171"/>
      <c r="BO278" s="171"/>
      <c r="BP278" s="171"/>
      <c r="BQ278" s="171"/>
      <c r="BR278" s="171"/>
      <c r="BS278" s="171"/>
      <c r="BT278" s="171"/>
      <c r="BU278" s="171"/>
      <c r="BV278" s="171"/>
      <c r="BW278" s="171"/>
      <c r="BX278" s="172">
        <v>240</v>
      </c>
      <c r="BY278" s="171"/>
      <c r="BZ278" s="171"/>
      <c r="CA278" s="171"/>
    </row>
    <row r="279" spans="65:79" ht="23.25" customHeight="1">
      <c r="BM279" s="171"/>
      <c r="BN279" s="171"/>
      <c r="BO279" s="171"/>
      <c r="BP279" s="171"/>
      <c r="BQ279" s="171"/>
      <c r="BR279" s="171"/>
      <c r="BS279" s="171"/>
      <c r="BT279" s="171"/>
      <c r="BU279" s="171"/>
      <c r="BV279" s="171"/>
      <c r="BW279" s="171"/>
      <c r="BX279" s="172">
        <v>241</v>
      </c>
      <c r="BY279" s="171"/>
      <c r="BZ279" s="171"/>
      <c r="CA279" s="171"/>
    </row>
    <row r="280" spans="65:79" ht="23.25" customHeight="1">
      <c r="BM280" s="171"/>
      <c r="BN280" s="171"/>
      <c r="BO280" s="171"/>
      <c r="BP280" s="171"/>
      <c r="BQ280" s="171"/>
      <c r="BR280" s="171"/>
      <c r="BS280" s="171"/>
      <c r="BT280" s="171"/>
      <c r="BU280" s="171"/>
      <c r="BV280" s="171"/>
      <c r="BW280" s="171"/>
      <c r="BX280" s="172">
        <v>242</v>
      </c>
      <c r="BY280" s="171"/>
      <c r="BZ280" s="171"/>
      <c r="CA280" s="171"/>
    </row>
    <row r="281" spans="65:79" ht="23.25" customHeight="1">
      <c r="BM281" s="171"/>
      <c r="BN281" s="171"/>
      <c r="BO281" s="171"/>
      <c r="BP281" s="171"/>
      <c r="BQ281" s="171"/>
      <c r="BR281" s="171"/>
      <c r="BS281" s="171"/>
      <c r="BT281" s="171"/>
      <c r="BU281" s="171"/>
      <c r="BV281" s="171"/>
      <c r="BW281" s="171"/>
      <c r="BX281" s="172">
        <v>243</v>
      </c>
      <c r="BY281" s="171"/>
      <c r="BZ281" s="171"/>
      <c r="CA281" s="171"/>
    </row>
    <row r="282" spans="65:79" ht="23.25" customHeight="1">
      <c r="BM282" s="171"/>
      <c r="BN282" s="171"/>
      <c r="BO282" s="171"/>
      <c r="BP282" s="171"/>
      <c r="BQ282" s="171"/>
      <c r="BR282" s="171"/>
      <c r="BS282" s="171"/>
      <c r="BT282" s="171"/>
      <c r="BU282" s="171"/>
      <c r="BV282" s="171"/>
      <c r="BW282" s="171"/>
      <c r="BX282" s="172">
        <v>244</v>
      </c>
      <c r="BY282" s="171"/>
      <c r="BZ282" s="171"/>
      <c r="CA282" s="171"/>
    </row>
    <row r="283" spans="65:79" ht="23.25" customHeight="1">
      <c r="BM283" s="171"/>
      <c r="BN283" s="171"/>
      <c r="BO283" s="171"/>
      <c r="BP283" s="171"/>
      <c r="BQ283" s="171"/>
      <c r="BR283" s="171"/>
      <c r="BS283" s="171"/>
      <c r="BT283" s="171"/>
      <c r="BU283" s="171"/>
      <c r="BV283" s="171"/>
      <c r="BW283" s="171"/>
      <c r="BX283" s="172">
        <v>245</v>
      </c>
      <c r="BY283" s="171"/>
      <c r="BZ283" s="171"/>
      <c r="CA283" s="171"/>
    </row>
    <row r="284" spans="65:79" ht="23.25" customHeight="1">
      <c r="BM284" s="171"/>
      <c r="BN284" s="171"/>
      <c r="BO284" s="171"/>
      <c r="BP284" s="171"/>
      <c r="BQ284" s="171"/>
      <c r="BR284" s="171"/>
      <c r="BS284" s="171"/>
      <c r="BT284" s="171"/>
      <c r="BU284" s="171"/>
      <c r="BV284" s="171"/>
      <c r="BW284" s="171"/>
      <c r="BX284" s="172">
        <v>246</v>
      </c>
      <c r="BY284" s="171"/>
      <c r="BZ284" s="171"/>
      <c r="CA284" s="171"/>
    </row>
    <row r="285" spans="65:79" ht="23.25" customHeight="1">
      <c r="BM285" s="171"/>
      <c r="BN285" s="171"/>
      <c r="BO285" s="171"/>
      <c r="BP285" s="171"/>
      <c r="BQ285" s="171"/>
      <c r="BR285" s="171"/>
      <c r="BS285" s="171"/>
      <c r="BT285" s="171"/>
      <c r="BU285" s="171"/>
      <c r="BV285" s="171"/>
      <c r="BW285" s="171"/>
      <c r="BX285" s="172">
        <v>247</v>
      </c>
      <c r="BY285" s="171"/>
      <c r="BZ285" s="171"/>
      <c r="CA285" s="171"/>
    </row>
    <row r="286" spans="65:79" ht="23.25" customHeight="1">
      <c r="BM286" s="171"/>
      <c r="BN286" s="171"/>
      <c r="BO286" s="171"/>
      <c r="BP286" s="171"/>
      <c r="BQ286" s="171"/>
      <c r="BR286" s="171"/>
      <c r="BS286" s="171"/>
      <c r="BT286" s="171"/>
      <c r="BU286" s="171"/>
      <c r="BV286" s="171"/>
      <c r="BW286" s="171"/>
      <c r="BX286" s="172">
        <v>248</v>
      </c>
      <c r="BY286" s="171"/>
      <c r="BZ286" s="171"/>
      <c r="CA286" s="171"/>
    </row>
    <row r="287" spans="65:79" ht="23.25" customHeight="1">
      <c r="BM287" s="171"/>
      <c r="BN287" s="171"/>
      <c r="BO287" s="171"/>
      <c r="BP287" s="171"/>
      <c r="BQ287" s="171"/>
      <c r="BR287" s="171"/>
      <c r="BS287" s="171"/>
      <c r="BT287" s="171"/>
      <c r="BU287" s="171"/>
      <c r="BV287" s="171"/>
      <c r="BW287" s="171"/>
      <c r="BX287" s="172">
        <v>249</v>
      </c>
      <c r="BY287" s="171"/>
      <c r="BZ287" s="171"/>
      <c r="CA287" s="171"/>
    </row>
    <row r="288" spans="65:79" ht="23.25" customHeight="1">
      <c r="BM288" s="171"/>
      <c r="BN288" s="171"/>
      <c r="BO288" s="171"/>
      <c r="BP288" s="171"/>
      <c r="BQ288" s="171"/>
      <c r="BR288" s="171"/>
      <c r="BS288" s="171"/>
      <c r="BT288" s="171"/>
      <c r="BU288" s="171"/>
      <c r="BV288" s="171"/>
      <c r="BW288" s="171"/>
      <c r="BX288" s="172">
        <v>250</v>
      </c>
      <c r="BY288" s="171"/>
      <c r="BZ288" s="171"/>
      <c r="CA288" s="171"/>
    </row>
    <row r="289" spans="65:79" ht="23.25" customHeight="1">
      <c r="BM289" s="171"/>
      <c r="BN289" s="171"/>
      <c r="BO289" s="171"/>
      <c r="BP289" s="171"/>
      <c r="BQ289" s="171"/>
      <c r="BR289" s="171"/>
      <c r="BS289" s="171"/>
      <c r="BT289" s="171"/>
      <c r="BU289" s="171"/>
      <c r="BV289" s="171"/>
      <c r="BW289" s="171"/>
      <c r="BX289" s="172">
        <v>251</v>
      </c>
      <c r="BY289" s="171"/>
      <c r="BZ289" s="171"/>
      <c r="CA289" s="171"/>
    </row>
    <row r="290" spans="65:79" ht="23.25" customHeight="1">
      <c r="BM290" s="171"/>
      <c r="BN290" s="171"/>
      <c r="BO290" s="171"/>
      <c r="BP290" s="171"/>
      <c r="BQ290" s="171"/>
      <c r="BR290" s="171"/>
      <c r="BS290" s="171"/>
      <c r="BT290" s="171"/>
      <c r="BU290" s="171"/>
      <c r="BV290" s="171"/>
      <c r="BW290" s="171"/>
      <c r="BX290" s="172">
        <v>252</v>
      </c>
      <c r="BY290" s="171"/>
      <c r="BZ290" s="171"/>
      <c r="CA290" s="171"/>
    </row>
    <row r="291" spans="65:79" ht="23.25" customHeight="1">
      <c r="BM291" s="171"/>
      <c r="BN291" s="171"/>
      <c r="BO291" s="171"/>
      <c r="BP291" s="171"/>
      <c r="BQ291" s="171"/>
      <c r="BR291" s="171"/>
      <c r="BS291" s="171"/>
      <c r="BT291" s="171"/>
      <c r="BU291" s="171"/>
      <c r="BV291" s="171"/>
      <c r="BW291" s="171"/>
      <c r="BX291" s="172">
        <v>253</v>
      </c>
      <c r="BY291" s="171"/>
      <c r="BZ291" s="171"/>
      <c r="CA291" s="171"/>
    </row>
    <row r="292" spans="65:79" ht="23.25" customHeight="1">
      <c r="BM292" s="171"/>
      <c r="BN292" s="171"/>
      <c r="BO292" s="171"/>
      <c r="BP292" s="171"/>
      <c r="BQ292" s="171"/>
      <c r="BR292" s="171"/>
      <c r="BS292" s="171"/>
      <c r="BT292" s="171"/>
      <c r="BU292" s="171"/>
      <c r="BV292" s="171"/>
      <c r="BW292" s="171"/>
      <c r="BX292" s="172">
        <v>254</v>
      </c>
      <c r="BY292" s="171"/>
      <c r="BZ292" s="171"/>
      <c r="CA292" s="171"/>
    </row>
    <row r="293" spans="65:79" ht="23.25" customHeight="1">
      <c r="BM293" s="171"/>
      <c r="BN293" s="171"/>
      <c r="BO293" s="171"/>
      <c r="BP293" s="171"/>
      <c r="BQ293" s="171"/>
      <c r="BR293" s="171"/>
      <c r="BS293" s="171"/>
      <c r="BT293" s="171"/>
      <c r="BU293" s="171"/>
      <c r="BV293" s="171"/>
      <c r="BW293" s="171"/>
      <c r="BX293" s="172">
        <v>255</v>
      </c>
      <c r="BY293" s="171"/>
      <c r="BZ293" s="171"/>
      <c r="CA293" s="171"/>
    </row>
    <row r="294" spans="65:79" ht="23.25" customHeight="1">
      <c r="BM294" s="171"/>
      <c r="BN294" s="171"/>
      <c r="BO294" s="171"/>
      <c r="BP294" s="171"/>
      <c r="BQ294" s="171"/>
      <c r="BR294" s="171"/>
      <c r="BS294" s="171"/>
      <c r="BT294" s="171"/>
      <c r="BU294" s="171"/>
      <c r="BV294" s="171"/>
      <c r="BW294" s="171"/>
      <c r="BX294" s="172">
        <v>256</v>
      </c>
      <c r="BY294" s="171"/>
      <c r="BZ294" s="171"/>
      <c r="CA294" s="171"/>
    </row>
    <row r="295" spans="65:79" ht="23.25" customHeight="1">
      <c r="BM295" s="171"/>
      <c r="BN295" s="171"/>
      <c r="BO295" s="171"/>
      <c r="BP295" s="171"/>
      <c r="BQ295" s="171"/>
      <c r="BR295" s="171"/>
      <c r="BS295" s="171"/>
      <c r="BT295" s="171"/>
      <c r="BU295" s="171"/>
      <c r="BV295" s="171"/>
      <c r="BW295" s="171"/>
      <c r="BX295" s="171"/>
      <c r="BY295" s="171"/>
      <c r="BZ295" s="171"/>
      <c r="CA295" s="171"/>
    </row>
    <row r="296" spans="65:79" ht="23.25" customHeight="1">
      <c r="BM296" s="171"/>
      <c r="BN296" s="171"/>
      <c r="BO296" s="171"/>
      <c r="BP296" s="171"/>
      <c r="BQ296" s="171"/>
      <c r="BR296" s="171"/>
      <c r="BS296" s="171"/>
      <c r="BT296" s="171"/>
      <c r="BU296" s="171"/>
      <c r="BV296" s="171"/>
      <c r="BW296" s="171"/>
      <c r="BX296" s="171"/>
      <c r="BY296" s="171"/>
      <c r="BZ296" s="171"/>
      <c r="CA296" s="171"/>
    </row>
    <row r="297" spans="65:79" ht="23.25" customHeight="1">
      <c r="BM297" s="171"/>
      <c r="BN297" s="171"/>
      <c r="BO297" s="171"/>
      <c r="BP297" s="171"/>
      <c r="BQ297" s="171"/>
      <c r="BR297" s="171"/>
      <c r="BS297" s="171"/>
      <c r="BT297" s="171"/>
      <c r="BU297" s="171"/>
      <c r="BV297" s="171"/>
      <c r="BW297" s="171"/>
      <c r="BX297" s="171"/>
      <c r="BY297" s="171"/>
      <c r="BZ297" s="171"/>
      <c r="CA297" s="171"/>
    </row>
    <row r="298" spans="65:79" ht="23.25" customHeight="1">
      <c r="BM298" s="171"/>
      <c r="BN298" s="171"/>
      <c r="BO298" s="171"/>
      <c r="BP298" s="171"/>
      <c r="BQ298" s="171"/>
      <c r="BR298" s="171"/>
      <c r="BS298" s="171"/>
      <c r="BT298" s="171"/>
      <c r="BU298" s="171"/>
      <c r="BV298" s="171"/>
      <c r="BW298" s="171"/>
      <c r="BX298" s="171"/>
      <c r="BY298" s="171"/>
      <c r="BZ298" s="171"/>
      <c r="CA298" s="171"/>
    </row>
    <row r="299" spans="65:79" ht="23.25" customHeight="1">
      <c r="BM299" s="171"/>
      <c r="BN299" s="171"/>
      <c r="BO299" s="171"/>
      <c r="BP299" s="171"/>
      <c r="BQ299" s="171"/>
      <c r="BR299" s="171"/>
      <c r="BS299" s="171"/>
      <c r="BT299" s="171"/>
      <c r="BU299" s="171"/>
      <c r="BV299" s="171"/>
      <c r="BW299" s="171"/>
      <c r="BX299" s="171"/>
      <c r="BY299" s="171"/>
      <c r="BZ299" s="171"/>
      <c r="CA299" s="171"/>
    </row>
    <row r="300" spans="65:79" ht="23.25" customHeight="1">
      <c r="BM300" s="171"/>
      <c r="BN300" s="171"/>
      <c r="BO300" s="171"/>
      <c r="BP300" s="171"/>
      <c r="BQ300" s="171"/>
      <c r="BR300" s="171"/>
      <c r="BS300" s="171"/>
      <c r="BT300" s="171"/>
      <c r="BU300" s="171"/>
      <c r="BV300" s="171"/>
      <c r="BW300" s="171"/>
      <c r="BX300" s="171"/>
      <c r="BY300" s="171"/>
      <c r="BZ300" s="171"/>
      <c r="CA300" s="171"/>
    </row>
    <row r="301" spans="65:79" ht="23.25" customHeight="1">
      <c r="BM301" s="171"/>
      <c r="BN301" s="171"/>
      <c r="BO301" s="171"/>
      <c r="BP301" s="171"/>
      <c r="BQ301" s="171"/>
      <c r="BR301" s="171"/>
      <c r="BS301" s="171"/>
      <c r="BT301" s="171"/>
      <c r="BU301" s="171"/>
      <c r="BV301" s="171"/>
      <c r="BW301" s="171"/>
      <c r="BX301" s="171"/>
      <c r="BY301" s="171"/>
      <c r="BZ301" s="171"/>
      <c r="CA301" s="171"/>
    </row>
    <row r="302" spans="65:79" ht="23.25" customHeight="1">
      <c r="BM302" s="171"/>
      <c r="BN302" s="171"/>
      <c r="BO302" s="171"/>
      <c r="BP302" s="171"/>
      <c r="BQ302" s="171"/>
      <c r="BR302" s="171"/>
      <c r="BS302" s="171"/>
      <c r="BT302" s="171"/>
      <c r="BU302" s="171"/>
      <c r="BV302" s="171"/>
      <c r="BW302" s="171"/>
      <c r="BX302" s="171"/>
      <c r="BY302" s="171"/>
      <c r="BZ302" s="171"/>
      <c r="CA302" s="171"/>
    </row>
  </sheetData>
  <sheetProtection password="CC09" sheet="1" deleteColumns="0" deleteRows="0" autoFilter="0" pivotTables="0"/>
  <protectedRanges>
    <protectedRange sqref="BH7:BI20 BL7:BL20" name="区域6"/>
    <protectedRange sqref="T7:U20 W7:X20 Z7:AA20 AC7:AD20" name="区域4"/>
    <protectedRange sqref="A22:XFD22" name="区域2"/>
    <protectedRange sqref="B7:J20" name="区域1"/>
    <protectedRange sqref="N7:R20" name="区域3"/>
    <protectedRange sqref="AF7:AG20 AL7:AM20 AP7:AZ20 AI7:AJ20" name="区域5"/>
  </protectedRanges>
  <mergeCells count="79">
    <mergeCell ref="A21:P21"/>
    <mergeCell ref="H22:I22"/>
    <mergeCell ref="N22:O22"/>
    <mergeCell ref="Q22:R22"/>
    <mergeCell ref="S22:T22"/>
    <mergeCell ref="BL5:BL6"/>
    <mergeCell ref="BA5:BA6"/>
    <mergeCell ref="BB5:BB6"/>
    <mergeCell ref="BC5:BC6"/>
    <mergeCell ref="BD5:BD6"/>
    <mergeCell ref="BE5:BE6"/>
    <mergeCell ref="BF5:BF6"/>
    <mergeCell ref="BG5:BG6"/>
    <mergeCell ref="BH5:BH6"/>
    <mergeCell ref="BI5:BI6"/>
    <mergeCell ref="BJ5:BJ6"/>
    <mergeCell ref="BK5:BK6"/>
    <mergeCell ref="AZ5:AZ6"/>
    <mergeCell ref="AN5:AN6"/>
    <mergeCell ref="AO5:AO6"/>
    <mergeCell ref="AP5:AP6"/>
    <mergeCell ref="AQ5:AQ6"/>
    <mergeCell ref="AR5:AR6"/>
    <mergeCell ref="AT5:AT6"/>
    <mergeCell ref="AU5:AU6"/>
    <mergeCell ref="AV5:AV6"/>
    <mergeCell ref="AW5:AW6"/>
    <mergeCell ref="AX5:AX6"/>
    <mergeCell ref="AY5:AY6"/>
    <mergeCell ref="AM5:AM6"/>
    <mergeCell ref="AB5:AB6"/>
    <mergeCell ref="AC5:AC6"/>
    <mergeCell ref="AD5:AD6"/>
    <mergeCell ref="AE5:AE6"/>
    <mergeCell ref="AF5:AF6"/>
    <mergeCell ref="AG5:AG6"/>
    <mergeCell ref="AH5:AH6"/>
    <mergeCell ref="AI5:AI6"/>
    <mergeCell ref="AJ5:AJ6"/>
    <mergeCell ref="AK5:AK6"/>
    <mergeCell ref="AL5:AL6"/>
    <mergeCell ref="AA5:AA6"/>
    <mergeCell ref="P5:P6"/>
    <mergeCell ref="Q5:Q6"/>
    <mergeCell ref="R5:R6"/>
    <mergeCell ref="S5:S6"/>
    <mergeCell ref="T5:T6"/>
    <mergeCell ref="U5:U6"/>
    <mergeCell ref="V5:V6"/>
    <mergeCell ref="W5:W6"/>
    <mergeCell ref="X5:X6"/>
    <mergeCell ref="Y5:Y6"/>
    <mergeCell ref="Z5:Z6"/>
    <mergeCell ref="O5:O6"/>
    <mergeCell ref="BB3:BK3"/>
    <mergeCell ref="A5:A6"/>
    <mergeCell ref="B5:B6"/>
    <mergeCell ref="C5:C6"/>
    <mergeCell ref="D5:D6"/>
    <mergeCell ref="E5:E6"/>
    <mergeCell ref="F5:F6"/>
    <mergeCell ref="G5:G6"/>
    <mergeCell ref="H5:H6"/>
    <mergeCell ref="I5:I6"/>
    <mergeCell ref="J5:J6"/>
    <mergeCell ref="K5:K6"/>
    <mergeCell ref="L5:L6"/>
    <mergeCell ref="M5:M6"/>
    <mergeCell ref="N5:N6"/>
    <mergeCell ref="A1:BL1"/>
    <mergeCell ref="A2:P4"/>
    <mergeCell ref="Q2:Z2"/>
    <mergeCell ref="AA2:AE2"/>
    <mergeCell ref="AF2:AI2"/>
    <mergeCell ref="AJ2:BA2"/>
    <mergeCell ref="BB2:BF2"/>
    <mergeCell ref="BH2:BJ2"/>
    <mergeCell ref="AR3:AT3"/>
    <mergeCell ref="AU3:BA3"/>
  </mergeCells>
  <phoneticPr fontId="5" type="noConversion"/>
  <dataValidations count="9">
    <dataValidation type="list" allowBlank="1" showInputMessage="1" showErrorMessage="1" sqref="E7:E20">
      <formula1>$BQ$40:$BQ$42</formula1>
    </dataValidation>
    <dataValidation type="list" allowBlank="1" showInputMessage="1" showErrorMessage="1" sqref="O7:O20">
      <formula1>$BW$39:$BW$69</formula1>
    </dataValidation>
    <dataValidation type="list" allowBlank="1" showInputMessage="1" showErrorMessage="1" sqref="N7:N20">
      <formula1>$BV$39:$BV$42</formula1>
    </dataValidation>
    <dataValidation type="list" allowBlank="1" showInputMessage="1" showErrorMessage="1" sqref="C7:C20">
      <formula1>$BO$40:$BO$52</formula1>
    </dataValidation>
    <dataValidation type="list" allowBlank="1" showInputMessage="1" showErrorMessage="1" sqref="B7:B20">
      <formula1>$BN$40:$BN$51</formula1>
    </dataValidation>
    <dataValidation type="list" allowBlank="1" showInputMessage="1" showErrorMessage="1" sqref="D7:D20">
      <formula1>$BP$40:$BP$42</formula1>
    </dataValidation>
    <dataValidation type="list" allowBlank="1" showInputMessage="1" showErrorMessage="1" sqref="H7:H20">
      <formula1>$BT$40:$BT$41</formula1>
    </dataValidation>
    <dataValidation type="list" allowBlank="1" showInputMessage="1" showErrorMessage="1" sqref="I7:I20">
      <formula1>$BU$40:$BU$44</formula1>
    </dataValidation>
    <dataValidation type="list" allowBlank="1" showInputMessage="1" showErrorMessage="1" sqref="G7:G20">
      <formula1>$BS$40:$BS$57</formula1>
    </dataValidation>
  </dataValidations>
  <pageMargins left="0.69791666666666663" right="0.69791666666666663" top="0.75" bottom="0.75" header="0.3" footer="0.3"/>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dimension ref="A1:CB302"/>
  <sheetViews>
    <sheetView zoomScaleSheetLayoutView="100" workbookViewId="0">
      <pane xSplit="11" ySplit="7" topLeftCell="AK8" activePane="bottomRight" state="frozen"/>
      <selection pane="topRight" activeCell="L1" sqref="L1"/>
      <selection pane="bottomLeft" activeCell="A8" sqref="A8"/>
      <selection pane="bottomRight" activeCell="AO6" sqref="AO6"/>
    </sheetView>
  </sheetViews>
  <sheetFormatPr defaultRowHeight="23.25" customHeight="1"/>
  <cols>
    <col min="1" max="1" width="3.75" style="310" customWidth="1"/>
    <col min="2" max="2" width="4.375" style="172" customWidth="1"/>
    <col min="3" max="3" width="8" style="172" customWidth="1"/>
    <col min="4" max="4" width="6.5" style="172" customWidth="1"/>
    <col min="5" max="5" width="6.875" style="172" hidden="1" customWidth="1"/>
    <col min="6" max="6" width="4" style="310" hidden="1" customWidth="1"/>
    <col min="7" max="7" width="7.5" style="173" customWidth="1"/>
    <col min="8" max="8" width="4.875" style="173" customWidth="1"/>
    <col min="9" max="9" width="6" style="173" customWidth="1"/>
    <col min="10" max="10" width="7.5" style="310" customWidth="1"/>
    <col min="11" max="11" width="8.125" style="310" customWidth="1"/>
    <col min="12" max="12" width="4.625" style="310" customWidth="1"/>
    <col min="13" max="13" width="5.5" style="174" customWidth="1"/>
    <col min="14" max="14" width="5.625" style="311" customWidth="1"/>
    <col min="15" max="15" width="5.5" style="311" customWidth="1"/>
    <col min="16" max="16" width="6.375" style="174" hidden="1" customWidth="1"/>
    <col min="17" max="17" width="7" style="172" hidden="1" customWidth="1"/>
    <col min="18" max="18" width="6.875" style="172" hidden="1" customWidth="1"/>
    <col min="19" max="19" width="5.375" style="172" hidden="1" customWidth="1"/>
    <col min="20" max="20" width="6.75" style="172" hidden="1" customWidth="1"/>
    <col min="21" max="21" width="6" style="172" hidden="1" customWidth="1"/>
    <col min="22" max="22" width="5.125" style="172" hidden="1" customWidth="1"/>
    <col min="23" max="23" width="5.5" style="172" customWidth="1"/>
    <col min="24" max="25" width="6.625" style="172" hidden="1" customWidth="1"/>
    <col min="26" max="26" width="5.875" style="172" hidden="1" customWidth="1"/>
    <col min="27" max="29" width="6" style="172" hidden="1" customWidth="1"/>
    <col min="30" max="31" width="10.5" style="172" hidden="1" customWidth="1"/>
    <col min="32" max="32" width="6" style="310" customWidth="1"/>
    <col min="33" max="34" width="8.625" style="310" hidden="1" customWidth="1"/>
    <col min="35" max="35" width="9.75" style="175" bestFit="1" customWidth="1"/>
    <col min="36" max="36" width="7.25" style="310" customWidth="1"/>
    <col min="37" max="37" width="8.625" style="310" customWidth="1"/>
    <col min="38" max="38" width="8" style="310" customWidth="1"/>
    <col min="39" max="39" width="6.25" style="310" customWidth="1"/>
    <col min="40" max="40" width="7.375" style="310" customWidth="1"/>
    <col min="41" max="41" width="6.5" style="310" customWidth="1"/>
    <col min="42" max="42" width="7" style="310" customWidth="1"/>
    <col min="43" max="43" width="7.75" style="310" customWidth="1"/>
    <col min="44" max="46" width="7.5" style="310" hidden="1" customWidth="1"/>
    <col min="47" max="47" width="6.75" style="310" customWidth="1"/>
    <col min="48" max="48" width="7.5" style="310" customWidth="1"/>
    <col min="49" max="49" width="6.75" style="310" customWidth="1"/>
    <col min="50" max="50" width="6" style="310" customWidth="1"/>
    <col min="51" max="51" width="7" style="310" customWidth="1"/>
    <col min="52" max="52" width="10" style="310" customWidth="1"/>
    <col min="53" max="53" width="9.75" style="310" bestFit="1" customWidth="1"/>
    <col min="54" max="54" width="6.625" style="310" customWidth="1"/>
    <col min="55" max="55" width="6.125" style="172" customWidth="1"/>
    <col min="56" max="56" width="6.25" style="172" customWidth="1"/>
    <col min="57" max="57" width="6.75" style="172" customWidth="1"/>
    <col min="58" max="58" width="9" style="310" customWidth="1"/>
    <col min="59" max="59" width="9.75" style="310" bestFit="1" customWidth="1"/>
    <col min="60" max="60" width="7.5" style="172" customWidth="1"/>
    <col min="61" max="61" width="7.625" style="175" customWidth="1"/>
    <col min="62" max="62" width="9.875" style="175" customWidth="1"/>
    <col min="63" max="63" width="10" style="172" customWidth="1"/>
    <col min="64" max="64" width="25.125" style="310" customWidth="1"/>
    <col min="65" max="16384" width="9" style="172"/>
  </cols>
  <sheetData>
    <row r="1" spans="1:80" ht="24" customHeight="1">
      <c r="A1" s="619" t="str">
        <f>"2017年"&amp;B7&amp;C7&amp;"分校"&amp;D7&amp;"工资表"</f>
        <v>2017年3月华景分校行政部工资表</v>
      </c>
      <c r="B1" s="619"/>
      <c r="C1" s="619"/>
      <c r="D1" s="619"/>
      <c r="E1" s="619"/>
      <c r="F1" s="619"/>
      <c r="G1" s="619"/>
      <c r="H1" s="619"/>
      <c r="I1" s="619"/>
      <c r="J1" s="619"/>
      <c r="K1" s="619"/>
      <c r="L1" s="619"/>
      <c r="M1" s="619"/>
      <c r="N1" s="619"/>
      <c r="O1" s="619"/>
      <c r="P1" s="619"/>
      <c r="Q1" s="619"/>
      <c r="R1" s="619"/>
      <c r="S1" s="619"/>
      <c r="T1" s="619"/>
      <c r="U1" s="619"/>
      <c r="V1" s="619"/>
      <c r="W1" s="619"/>
      <c r="X1" s="619"/>
      <c r="Y1" s="619"/>
      <c r="Z1" s="619"/>
      <c r="AA1" s="619"/>
      <c r="AB1" s="619"/>
      <c r="AC1" s="619"/>
      <c r="AD1" s="619"/>
      <c r="AE1" s="619"/>
      <c r="AF1" s="619"/>
      <c r="AG1" s="619"/>
      <c r="AH1" s="619"/>
      <c r="AI1" s="619"/>
      <c r="AJ1" s="619"/>
      <c r="AK1" s="619"/>
      <c r="AL1" s="619"/>
      <c r="AM1" s="619"/>
      <c r="AN1" s="619"/>
      <c r="AO1" s="619"/>
      <c r="AP1" s="619"/>
      <c r="AQ1" s="619"/>
      <c r="AR1" s="619"/>
      <c r="AS1" s="619"/>
      <c r="AT1" s="619"/>
      <c r="AU1" s="619"/>
      <c r="AV1" s="619"/>
      <c r="AW1" s="619"/>
      <c r="AX1" s="619"/>
      <c r="AY1" s="619"/>
      <c r="AZ1" s="619"/>
      <c r="BA1" s="619"/>
      <c r="BB1" s="619"/>
      <c r="BC1" s="619"/>
      <c r="BD1" s="619"/>
      <c r="BE1" s="619"/>
      <c r="BF1" s="619"/>
      <c r="BG1" s="619"/>
      <c r="BH1" s="619"/>
      <c r="BI1" s="619"/>
      <c r="BJ1" s="619"/>
      <c r="BK1" s="619"/>
      <c r="BL1" s="619"/>
    </row>
    <row r="2" spans="1:80" ht="15" customHeight="1">
      <c r="A2" s="559" t="s">
        <v>28</v>
      </c>
      <c r="B2" s="620"/>
      <c r="C2" s="620"/>
      <c r="D2" s="620"/>
      <c r="E2" s="620"/>
      <c r="F2" s="620"/>
      <c r="G2" s="620"/>
      <c r="H2" s="620"/>
      <c r="I2" s="620"/>
      <c r="J2" s="620"/>
      <c r="K2" s="620"/>
      <c r="L2" s="620"/>
      <c r="M2" s="620"/>
      <c r="N2" s="620"/>
      <c r="O2" s="620"/>
      <c r="P2" s="561"/>
      <c r="Q2" s="568"/>
      <c r="R2" s="569"/>
      <c r="S2" s="569"/>
      <c r="T2" s="569"/>
      <c r="U2" s="569"/>
      <c r="V2" s="569"/>
      <c r="W2" s="569"/>
      <c r="X2" s="569"/>
      <c r="Y2" s="569"/>
      <c r="Z2" s="570"/>
      <c r="AA2" s="571"/>
      <c r="AB2" s="572"/>
      <c r="AC2" s="572"/>
      <c r="AD2" s="572"/>
      <c r="AE2" s="573"/>
      <c r="AF2" s="571" t="s">
        <v>29</v>
      </c>
      <c r="AG2" s="572"/>
      <c r="AH2" s="572"/>
      <c r="AI2" s="573"/>
      <c r="AJ2" s="571" t="s">
        <v>30</v>
      </c>
      <c r="AK2" s="572"/>
      <c r="AL2" s="572"/>
      <c r="AM2" s="572"/>
      <c r="AN2" s="572"/>
      <c r="AO2" s="572"/>
      <c r="AP2" s="572"/>
      <c r="AQ2" s="572"/>
      <c r="AR2" s="572"/>
      <c r="AS2" s="572"/>
      <c r="AT2" s="572"/>
      <c r="AU2" s="572"/>
      <c r="AV2" s="572"/>
      <c r="AW2" s="572"/>
      <c r="AX2" s="572"/>
      <c r="AY2" s="572"/>
      <c r="AZ2" s="572"/>
      <c r="BA2" s="573"/>
      <c r="BB2" s="571" t="s">
        <v>31</v>
      </c>
      <c r="BC2" s="572"/>
      <c r="BD2" s="572"/>
      <c r="BE2" s="572"/>
      <c r="BF2" s="573"/>
      <c r="BG2" s="370"/>
      <c r="BH2" s="571" t="s">
        <v>32</v>
      </c>
      <c r="BI2" s="572"/>
      <c r="BJ2" s="573"/>
      <c r="BK2" s="314"/>
      <c r="BL2" s="314"/>
    </row>
    <row r="3" spans="1:80" ht="9.9499999999999993" customHeight="1">
      <c r="A3" s="562"/>
      <c r="B3" s="563"/>
      <c r="C3" s="563"/>
      <c r="D3" s="563"/>
      <c r="E3" s="563"/>
      <c r="F3" s="563"/>
      <c r="G3" s="563"/>
      <c r="H3" s="563"/>
      <c r="I3" s="563"/>
      <c r="J3" s="563"/>
      <c r="K3" s="563"/>
      <c r="L3" s="563"/>
      <c r="M3" s="563"/>
      <c r="N3" s="563"/>
      <c r="O3" s="563"/>
      <c r="P3" s="564"/>
      <c r="Q3" s="621" t="s">
        <v>33</v>
      </c>
      <c r="R3" s="622"/>
      <c r="S3" s="622"/>
      <c r="T3" s="622"/>
      <c r="U3" s="622"/>
      <c r="V3" s="622"/>
      <c r="W3" s="622"/>
      <c r="X3" s="622"/>
      <c r="Y3" s="622"/>
      <c r="Z3" s="623"/>
      <c r="AA3" s="627" t="s">
        <v>34</v>
      </c>
      <c r="AB3" s="628"/>
      <c r="AC3" s="628"/>
      <c r="AD3" s="628"/>
      <c r="AE3" s="629"/>
      <c r="AF3" s="314"/>
      <c r="AG3" s="571" t="s">
        <v>35</v>
      </c>
      <c r="AH3" s="573"/>
      <c r="AI3" s="315"/>
      <c r="AJ3" s="616" t="s">
        <v>33</v>
      </c>
      <c r="AK3" s="617"/>
      <c r="AL3" s="617"/>
      <c r="AM3" s="618"/>
      <c r="AN3" s="314" t="s">
        <v>36</v>
      </c>
      <c r="AO3" s="316" t="s">
        <v>37</v>
      </c>
      <c r="AP3" s="314" t="s">
        <v>36</v>
      </c>
      <c r="AQ3" s="316" t="s">
        <v>37</v>
      </c>
      <c r="AR3" s="574" t="s">
        <v>34</v>
      </c>
      <c r="AS3" s="575"/>
      <c r="AT3" s="576"/>
      <c r="AU3" s="571"/>
      <c r="AV3" s="572"/>
      <c r="AW3" s="572"/>
      <c r="AX3" s="572"/>
      <c r="AY3" s="572"/>
      <c r="AZ3" s="572"/>
      <c r="BA3" s="573"/>
      <c r="BB3" s="572"/>
      <c r="BC3" s="572"/>
      <c r="BD3" s="572"/>
      <c r="BE3" s="572"/>
      <c r="BF3" s="572"/>
      <c r="BG3" s="572"/>
      <c r="BH3" s="572"/>
      <c r="BI3" s="572"/>
      <c r="BJ3" s="572"/>
      <c r="BK3" s="572"/>
      <c r="BL3" s="172"/>
    </row>
    <row r="4" spans="1:80" ht="12" customHeight="1">
      <c r="A4" s="565"/>
      <c r="B4" s="566"/>
      <c r="C4" s="566"/>
      <c r="D4" s="566"/>
      <c r="E4" s="566"/>
      <c r="F4" s="566"/>
      <c r="G4" s="566"/>
      <c r="H4" s="566"/>
      <c r="I4" s="566"/>
      <c r="J4" s="566"/>
      <c r="K4" s="566"/>
      <c r="L4" s="566"/>
      <c r="M4" s="566"/>
      <c r="N4" s="566"/>
      <c r="O4" s="566"/>
      <c r="P4" s="567"/>
      <c r="Q4" s="624"/>
      <c r="R4" s="625"/>
      <c r="S4" s="625"/>
      <c r="T4" s="625"/>
      <c r="U4" s="625"/>
      <c r="V4" s="625"/>
      <c r="W4" s="625"/>
      <c r="X4" s="625"/>
      <c r="Y4" s="625"/>
      <c r="Z4" s="626"/>
      <c r="AA4" s="630"/>
      <c r="AB4" s="631"/>
      <c r="AC4" s="631"/>
      <c r="AD4" s="631"/>
      <c r="AE4" s="632"/>
      <c r="AF4" s="317">
        <v>1</v>
      </c>
      <c r="AG4" s="317">
        <v>2</v>
      </c>
      <c r="AH4" s="317">
        <v>3</v>
      </c>
      <c r="AI4" s="318">
        <v>4</v>
      </c>
      <c r="AJ4" s="319">
        <v>5</v>
      </c>
      <c r="AK4" s="319">
        <v>6</v>
      </c>
      <c r="AL4" s="319">
        <v>7</v>
      </c>
      <c r="AM4" s="319">
        <v>8</v>
      </c>
      <c r="AN4" s="317">
        <v>9</v>
      </c>
      <c r="AO4" s="317">
        <v>10</v>
      </c>
      <c r="AP4" s="317">
        <v>11</v>
      </c>
      <c r="AQ4" s="317">
        <v>12</v>
      </c>
      <c r="AR4" s="320">
        <v>13</v>
      </c>
      <c r="AS4" s="320"/>
      <c r="AT4" s="320">
        <v>14</v>
      </c>
      <c r="AU4" s="317">
        <v>15</v>
      </c>
      <c r="AV4" s="317">
        <v>16</v>
      </c>
      <c r="AW4" s="317">
        <v>17</v>
      </c>
      <c r="AX4" s="317">
        <v>18</v>
      </c>
      <c r="AY4" s="317">
        <v>19</v>
      </c>
      <c r="AZ4" s="317">
        <v>20</v>
      </c>
      <c r="BA4" s="317">
        <v>21</v>
      </c>
      <c r="BB4" s="317">
        <v>22</v>
      </c>
      <c r="BC4" s="317">
        <v>23</v>
      </c>
      <c r="BD4" s="317">
        <v>24</v>
      </c>
      <c r="BE4" s="317">
        <v>25</v>
      </c>
      <c r="BF4" s="317">
        <v>26</v>
      </c>
      <c r="BG4" s="317">
        <v>27</v>
      </c>
      <c r="BH4" s="317">
        <v>28</v>
      </c>
      <c r="BI4" s="317">
        <v>29</v>
      </c>
      <c r="BJ4" s="317">
        <v>30</v>
      </c>
      <c r="BK4" s="317">
        <v>31</v>
      </c>
      <c r="BL4" s="317">
        <v>32</v>
      </c>
    </row>
    <row r="5" spans="1:80" s="168" customFormat="1" ht="23.25" customHeight="1">
      <c r="A5" s="579" t="s">
        <v>38</v>
      </c>
      <c r="B5" s="581" t="s">
        <v>39</v>
      </c>
      <c r="C5" s="581" t="s">
        <v>40</v>
      </c>
      <c r="D5" s="581" t="s">
        <v>41</v>
      </c>
      <c r="E5" s="581" t="s">
        <v>421</v>
      </c>
      <c r="F5" s="579" t="s">
        <v>43</v>
      </c>
      <c r="G5" s="583" t="s">
        <v>44</v>
      </c>
      <c r="H5" s="583" t="s">
        <v>45</v>
      </c>
      <c r="I5" s="583" t="s">
        <v>46</v>
      </c>
      <c r="J5" s="583" t="s">
        <v>47</v>
      </c>
      <c r="K5" s="583" t="s">
        <v>422</v>
      </c>
      <c r="L5" s="583" t="s">
        <v>423</v>
      </c>
      <c r="M5" s="585" t="s">
        <v>424</v>
      </c>
      <c r="N5" s="577" t="s">
        <v>51</v>
      </c>
      <c r="O5" s="577" t="s">
        <v>52</v>
      </c>
      <c r="P5" s="585" t="s">
        <v>53</v>
      </c>
      <c r="Q5" s="587" t="s">
        <v>54</v>
      </c>
      <c r="R5" s="587" t="s">
        <v>55</v>
      </c>
      <c r="S5" s="587" t="s">
        <v>56</v>
      </c>
      <c r="T5" s="587" t="s">
        <v>57</v>
      </c>
      <c r="U5" s="587" t="s">
        <v>58</v>
      </c>
      <c r="V5" s="587" t="s">
        <v>59</v>
      </c>
      <c r="W5" s="587" t="s">
        <v>60</v>
      </c>
      <c r="X5" s="587"/>
      <c r="Y5" s="371"/>
      <c r="Z5" s="587"/>
      <c r="AA5" s="608" t="s">
        <v>61</v>
      </c>
      <c r="AB5" s="608" t="s">
        <v>62</v>
      </c>
      <c r="AC5" s="608" t="s">
        <v>63</v>
      </c>
      <c r="AD5" s="608" t="s">
        <v>64</v>
      </c>
      <c r="AE5" s="608" t="s">
        <v>65</v>
      </c>
      <c r="AF5" s="610" t="s">
        <v>66</v>
      </c>
      <c r="AG5" s="612" t="s">
        <v>67</v>
      </c>
      <c r="AH5" s="612" t="s">
        <v>68</v>
      </c>
      <c r="AI5" s="599" t="s">
        <v>69</v>
      </c>
      <c r="AJ5" s="614" t="s">
        <v>70</v>
      </c>
      <c r="AK5" s="615"/>
      <c r="AL5" s="587" t="s">
        <v>71</v>
      </c>
      <c r="AM5" s="587" t="s">
        <v>425</v>
      </c>
      <c r="AN5" s="317" t="s">
        <v>73</v>
      </c>
      <c r="AO5" s="317" t="s">
        <v>74</v>
      </c>
      <c r="AP5" s="317" t="s">
        <v>75</v>
      </c>
      <c r="AQ5" s="589" t="s">
        <v>76</v>
      </c>
      <c r="AR5" s="591" t="s">
        <v>77</v>
      </c>
      <c r="AS5" s="373"/>
      <c r="AT5" s="593" t="s">
        <v>78</v>
      </c>
      <c r="AU5" s="589" t="s">
        <v>79</v>
      </c>
      <c r="AV5" s="589" t="s">
        <v>80</v>
      </c>
      <c r="AW5" s="589" t="s">
        <v>81</v>
      </c>
      <c r="AX5" s="589" t="s">
        <v>82</v>
      </c>
      <c r="AY5" s="589" t="s">
        <v>83</v>
      </c>
      <c r="AZ5" s="589" t="s">
        <v>84</v>
      </c>
      <c r="BA5" s="589" t="s">
        <v>85</v>
      </c>
      <c r="BB5" s="589" t="s">
        <v>86</v>
      </c>
      <c r="BC5" s="589" t="s">
        <v>87</v>
      </c>
      <c r="BD5" s="589" t="s">
        <v>88</v>
      </c>
      <c r="BE5" s="589" t="s">
        <v>89</v>
      </c>
      <c r="BF5" s="589" t="s">
        <v>90</v>
      </c>
      <c r="BG5" s="589" t="s">
        <v>91</v>
      </c>
      <c r="BH5" s="597" t="s">
        <v>92</v>
      </c>
      <c r="BI5" s="599" t="s">
        <v>93</v>
      </c>
      <c r="BJ5" s="599" t="s">
        <v>94</v>
      </c>
      <c r="BK5" s="589" t="s">
        <v>95</v>
      </c>
      <c r="BL5" s="595" t="s">
        <v>96</v>
      </c>
      <c r="BM5" s="172"/>
      <c r="BN5" s="172"/>
      <c r="BO5" s="172"/>
      <c r="BP5" s="172"/>
      <c r="BQ5" s="172"/>
      <c r="BR5" s="172"/>
      <c r="BS5" s="172"/>
      <c r="BT5" s="172"/>
      <c r="BU5" s="172"/>
      <c r="BV5" s="172"/>
      <c r="BW5" s="172"/>
      <c r="BX5" s="172"/>
      <c r="BY5" s="172"/>
      <c r="BZ5" s="172"/>
      <c r="CA5" s="172"/>
      <c r="CB5" s="172"/>
    </row>
    <row r="6" spans="1:80" s="169" customFormat="1" ht="23.25" customHeight="1">
      <c r="A6" s="580"/>
      <c r="B6" s="582"/>
      <c r="C6" s="582"/>
      <c r="D6" s="582"/>
      <c r="E6" s="582"/>
      <c r="F6" s="580"/>
      <c r="G6" s="584"/>
      <c r="H6" s="584"/>
      <c r="I6" s="584"/>
      <c r="J6" s="584"/>
      <c r="K6" s="584"/>
      <c r="L6" s="584"/>
      <c r="M6" s="586"/>
      <c r="N6" s="578"/>
      <c r="O6" s="578"/>
      <c r="P6" s="586"/>
      <c r="Q6" s="588"/>
      <c r="R6" s="588"/>
      <c r="S6" s="588"/>
      <c r="T6" s="588"/>
      <c r="U6" s="588"/>
      <c r="V6" s="588"/>
      <c r="W6" s="588"/>
      <c r="X6" s="588"/>
      <c r="Y6" s="372"/>
      <c r="Z6" s="588"/>
      <c r="AA6" s="609"/>
      <c r="AB6" s="609"/>
      <c r="AC6" s="609"/>
      <c r="AD6" s="609"/>
      <c r="AE6" s="609"/>
      <c r="AF6" s="611"/>
      <c r="AG6" s="613"/>
      <c r="AH6" s="613"/>
      <c r="AI6" s="600"/>
      <c r="AJ6" s="324" t="s">
        <v>97</v>
      </c>
      <c r="AK6" s="319" t="s">
        <v>98</v>
      </c>
      <c r="AL6" s="588"/>
      <c r="AM6" s="588"/>
      <c r="AN6" s="325" t="s">
        <v>99</v>
      </c>
      <c r="AO6" s="325" t="s">
        <v>100</v>
      </c>
      <c r="AP6" s="325" t="s">
        <v>100</v>
      </c>
      <c r="AQ6" s="590"/>
      <c r="AR6" s="592"/>
      <c r="AS6" s="374"/>
      <c r="AT6" s="594"/>
      <c r="AU6" s="590"/>
      <c r="AV6" s="590"/>
      <c r="AW6" s="590"/>
      <c r="AX6" s="590"/>
      <c r="AY6" s="590"/>
      <c r="AZ6" s="590"/>
      <c r="BA6" s="590"/>
      <c r="BB6" s="590"/>
      <c r="BC6" s="590"/>
      <c r="BD6" s="590"/>
      <c r="BE6" s="590"/>
      <c r="BF6" s="590"/>
      <c r="BG6" s="590"/>
      <c r="BH6" s="598"/>
      <c r="BI6" s="600"/>
      <c r="BJ6" s="600"/>
      <c r="BK6" s="590"/>
      <c r="BL6" s="596"/>
      <c r="BM6" s="172"/>
      <c r="BN6" s="172"/>
      <c r="BO6" s="172"/>
      <c r="BP6" s="172"/>
      <c r="BQ6" s="172"/>
      <c r="BR6" s="172"/>
      <c r="BS6" s="172"/>
      <c r="BT6" s="172"/>
      <c r="BU6" s="172"/>
      <c r="BV6" s="172"/>
      <c r="BW6" s="172"/>
      <c r="BX6" s="172"/>
      <c r="BY6" s="172"/>
      <c r="BZ6" s="172"/>
      <c r="CA6" s="172"/>
      <c r="CB6" s="172"/>
    </row>
    <row r="7" spans="1:80" ht="15" customHeight="1">
      <c r="A7" s="327">
        <v>1</v>
      </c>
      <c r="B7" s="328" t="s">
        <v>137</v>
      </c>
      <c r="C7" s="328" t="s">
        <v>102</v>
      </c>
      <c r="D7" s="328" t="s">
        <v>103</v>
      </c>
      <c r="E7" s="329"/>
      <c r="F7" s="330"/>
      <c r="G7" s="329" t="s">
        <v>104</v>
      </c>
      <c r="H7" s="329" t="s">
        <v>105</v>
      </c>
      <c r="I7" s="329" t="s">
        <v>106</v>
      </c>
      <c r="J7" s="331" t="s">
        <v>426</v>
      </c>
      <c r="K7" s="332">
        <f>IF(ISERROR(VLOOKUP(J7,[7]人事资料!D:AR,26,0)),"",VLOOKUP(J7,[7]人事资料!D:AR,26,0))</f>
        <v>41802</v>
      </c>
      <c r="L7" s="333">
        <f>IF(ISERROR(VLOOKUP(J7,[7]人事资料!D:AR,27,0)),"",VLOOKUP(J7,[7]人事资料!D:AR,27,0))</f>
        <v>102</v>
      </c>
      <c r="M7" s="334">
        <f>IF(ISERROR(+L7+BP7),"",+L7+BP7)</f>
        <v>123</v>
      </c>
      <c r="N7" s="335">
        <v>31</v>
      </c>
      <c r="O7" s="336">
        <v>31</v>
      </c>
      <c r="P7" s="337"/>
      <c r="Q7" s="338"/>
      <c r="R7" s="338"/>
      <c r="S7" s="339"/>
      <c r="T7" s="340"/>
      <c r="U7" s="341"/>
      <c r="V7" s="342"/>
      <c r="W7" s="343">
        <f>211+37</f>
        <v>248</v>
      </c>
      <c r="X7" s="343"/>
      <c r="Y7" s="343"/>
      <c r="Z7" s="343"/>
      <c r="AA7" s="343"/>
      <c r="AB7" s="343"/>
      <c r="AC7" s="343"/>
      <c r="AD7" s="343"/>
      <c r="AE7" s="343"/>
      <c r="AF7" s="344">
        <v>1980</v>
      </c>
      <c r="AG7" s="344"/>
      <c r="AH7" s="344"/>
      <c r="AI7" s="345">
        <f>AF7+AG7+AH7</f>
        <v>1980</v>
      </c>
      <c r="AJ7" s="346">
        <f>150*2+60*5+3*300</f>
        <v>1500</v>
      </c>
      <c r="AK7" s="346">
        <v>0</v>
      </c>
      <c r="AL7" s="346"/>
      <c r="AM7" s="346"/>
      <c r="AN7" s="346">
        <v>930</v>
      </c>
      <c r="AO7" s="346">
        <v>600</v>
      </c>
      <c r="AP7" s="346">
        <f>248*1.5+1*5+0*10+22*15</f>
        <v>707</v>
      </c>
      <c r="AQ7" s="346"/>
      <c r="AR7" s="347"/>
      <c r="AS7" s="347"/>
      <c r="AT7" s="327"/>
      <c r="AU7" s="346">
        <v>100</v>
      </c>
      <c r="AV7" s="346"/>
      <c r="AW7" s="346"/>
      <c r="AX7" s="346">
        <v>900</v>
      </c>
      <c r="AY7" s="346"/>
      <c r="AZ7" s="346"/>
      <c r="BA7" s="348">
        <f>SUM(AJ7:AZ7)</f>
        <v>4737</v>
      </c>
      <c r="BB7" s="349">
        <v>300</v>
      </c>
      <c r="BC7" s="350">
        <v>500</v>
      </c>
      <c r="BD7" s="350">
        <v>60</v>
      </c>
      <c r="BE7" s="350"/>
      <c r="BF7" s="348">
        <f>SUM(BB7:BE7)</f>
        <v>860</v>
      </c>
      <c r="BG7" s="348">
        <f>AI7+BA7+BF7</f>
        <v>7577</v>
      </c>
      <c r="BH7" s="343">
        <v>750</v>
      </c>
      <c r="BI7" s="351">
        <v>317.43</v>
      </c>
      <c r="BJ7" s="352">
        <f>IF(G7="外教",ROUND(MAX((BG7-BH7-BI7-4800)*{0.03,0.1,0.2,0.25,0.3,0.35,0.45}-{0,105,555,1005,2755,5505,13505},0),2),ROUND(MAX((BG7-BH7-BI7-3500)*{0.03,0.1,0.2,0.25,0.3,0.35,0.45}-{0,105,555,1005,2755,5505,13505},0),2))</f>
        <v>195.96</v>
      </c>
      <c r="BK7" s="315">
        <f>+BG7-BH7-BI7-BJ7</f>
        <v>6313.61</v>
      </c>
      <c r="BL7" s="349"/>
      <c r="BO7" s="174">
        <f t="shared" ref="BO7:BO20" si="0">IF(ISERROR(VLOOKUP(B7,BN:BZ,13,0)),,VLOOKUP(B7,BN:BZ,13,0))</f>
        <v>42460</v>
      </c>
      <c r="BP7" s="353">
        <f>IF(ISERROR(DATEDIF(K7,BO7,"M")),"",DATEDIF(K7,BO7,"M"))</f>
        <v>21</v>
      </c>
    </row>
    <row r="8" spans="1:80" ht="15" customHeight="1">
      <c r="A8" s="327">
        <v>2</v>
      </c>
      <c r="B8" s="329" t="str">
        <f>IF(J8&lt;&gt;"",B7,"")</f>
        <v>3月</v>
      </c>
      <c r="C8" s="329" t="str">
        <f>IF(J8&lt;&gt;"",C7,"")</f>
        <v>华景</v>
      </c>
      <c r="D8" s="329" t="str">
        <f>IF(J8&lt;&gt;"",D7,"")</f>
        <v>行政部</v>
      </c>
      <c r="E8" s="329"/>
      <c r="F8" s="330"/>
      <c r="G8" s="329" t="s">
        <v>108</v>
      </c>
      <c r="H8" s="329" t="s">
        <v>105</v>
      </c>
      <c r="I8" s="329" t="s">
        <v>106</v>
      </c>
      <c r="J8" s="354" t="s">
        <v>427</v>
      </c>
      <c r="K8" s="332">
        <f>IF(ISERROR(VLOOKUP(J8,[7]人事资料!D:AR,26,0)),"",VLOOKUP(J8,[7]人事资料!D:AR,26,0))</f>
        <v>42491</v>
      </c>
      <c r="L8" s="333">
        <f>IF(ISERROR(VLOOKUP(J8,[7]人事资料!D:AR,27,0)),"",VLOOKUP(J8,[7]人事资料!D:AR,27,0))</f>
        <v>0</v>
      </c>
      <c r="M8" s="334" t="str">
        <f t="shared" ref="M8:M20" si="1">IF(ISERROR(+L8+BP8),"",+L8+BP8)</f>
        <v/>
      </c>
      <c r="N8" s="336">
        <v>31</v>
      </c>
      <c r="O8" s="336">
        <v>31</v>
      </c>
      <c r="P8" s="337"/>
      <c r="Q8" s="340"/>
      <c r="R8" s="340"/>
      <c r="S8" s="355"/>
      <c r="T8" s="340"/>
      <c r="U8" s="340"/>
      <c r="V8" s="356"/>
      <c r="W8" s="357"/>
      <c r="X8" s="343"/>
      <c r="Y8" s="343"/>
      <c r="Z8" s="343"/>
      <c r="AA8" s="358"/>
      <c r="AB8" s="358"/>
      <c r="AC8" s="343"/>
      <c r="AD8" s="343"/>
      <c r="AE8" s="343"/>
      <c r="AF8" s="346">
        <v>1600</v>
      </c>
      <c r="AG8" s="344"/>
      <c r="AH8" s="344"/>
      <c r="AI8" s="345">
        <f t="shared" ref="AI8:AI20" si="2">AF8+AG8+AH8</f>
        <v>1600</v>
      </c>
      <c r="AJ8" s="346"/>
      <c r="AK8" s="346"/>
      <c r="AL8" s="346"/>
      <c r="AM8" s="346"/>
      <c r="AN8" s="346"/>
      <c r="AO8" s="346"/>
      <c r="AP8" s="346"/>
      <c r="AQ8" s="346"/>
      <c r="AR8" s="347"/>
      <c r="AS8" s="347"/>
      <c r="AT8" s="327"/>
      <c r="AU8" s="346">
        <v>100</v>
      </c>
      <c r="AV8" s="346"/>
      <c r="AW8" s="346">
        <v>100</v>
      </c>
      <c r="AX8" s="346">
        <v>300</v>
      </c>
      <c r="AY8" s="346"/>
      <c r="AZ8" s="346">
        <v>61.7</v>
      </c>
      <c r="BA8" s="348">
        <f t="shared" ref="BA8:BA20" si="3">SUM(AJ8:AZ8)</f>
        <v>561.70000000000005</v>
      </c>
      <c r="BB8" s="350">
        <v>100</v>
      </c>
      <c r="BC8" s="350">
        <v>200</v>
      </c>
      <c r="BD8" s="350"/>
      <c r="BE8" s="350"/>
      <c r="BF8" s="348">
        <f t="shared" ref="BF8:BF20" si="4">SUM(BB8:BE8)</f>
        <v>300</v>
      </c>
      <c r="BG8" s="348">
        <f t="shared" ref="BG8:BG20" si="5">AI8+BA8+BF8</f>
        <v>2461.6999999999998</v>
      </c>
      <c r="BH8" s="357">
        <v>0</v>
      </c>
      <c r="BI8" s="359">
        <v>0</v>
      </c>
      <c r="BJ8" s="352">
        <f>IF(G8="外教",ROUND(MAX((BG8-BH8-BI8-4800)*{0.03,0.1,0.2,0.25,0.3,0.35,0.45}-{0,105,555,1005,2755,5505,13505},0),2),ROUND(MAX((BG8-BH8-BI8-3500)*{0.03,0.1,0.2,0.25,0.3,0.35,0.45}-{0,105,555,1005,2755,5505,13505},0),2))</f>
        <v>0</v>
      </c>
      <c r="BK8" s="315">
        <f t="shared" ref="BK8:BK20" si="6">+BG8-BH8-BI8-BJ8</f>
        <v>2461.6999999999998</v>
      </c>
      <c r="BL8" s="349"/>
      <c r="BO8" s="174">
        <f t="shared" si="0"/>
        <v>42460</v>
      </c>
      <c r="BP8" s="353" t="str">
        <f t="shared" ref="BP8:BP20" si="7">IF(ISERROR(DATEDIF(K8,BO8,"M")),"",DATEDIF(K8,BO8,"M"))</f>
        <v/>
      </c>
    </row>
    <row r="9" spans="1:80" ht="15" customHeight="1">
      <c r="A9" s="327">
        <v>3</v>
      </c>
      <c r="B9" s="329" t="str">
        <f t="shared" ref="B9:B20" si="8">IF(J9&lt;&gt;"",B8,"")</f>
        <v>3月</v>
      </c>
      <c r="C9" s="329" t="str">
        <f t="shared" ref="C9:C20" si="9">IF(J9&lt;&gt;"",C8,"")</f>
        <v>华景</v>
      </c>
      <c r="D9" s="329" t="str">
        <f t="shared" ref="D9:D20" si="10">IF(J9&lt;&gt;"",D8,"")</f>
        <v>行政部</v>
      </c>
      <c r="E9" s="329"/>
      <c r="F9" s="360"/>
      <c r="G9" s="329" t="s">
        <v>110</v>
      </c>
      <c r="H9" s="329" t="s">
        <v>105</v>
      </c>
      <c r="I9" s="329" t="s">
        <v>136</v>
      </c>
      <c r="J9" s="354" t="s">
        <v>428</v>
      </c>
      <c r="K9" s="332">
        <f>IF(ISERROR(VLOOKUP(J9,[7]人事资料!D:AR,26,0)),"",VLOOKUP(J9,[7]人事资料!D:AR,26,0))</f>
        <v>42676</v>
      </c>
      <c r="L9" s="333">
        <f>IF(ISERROR(VLOOKUP(J9,[7]人事资料!D:AR,27,0)),"",VLOOKUP(J9,[7]人事资料!D:AR,27,0))</f>
        <v>0</v>
      </c>
      <c r="M9" s="334" t="str">
        <f t="shared" si="1"/>
        <v/>
      </c>
      <c r="N9" s="336">
        <v>31</v>
      </c>
      <c r="O9" s="336">
        <v>31</v>
      </c>
      <c r="P9" s="337"/>
      <c r="Q9" s="340"/>
      <c r="R9" s="340"/>
      <c r="S9" s="355"/>
      <c r="T9" s="340"/>
      <c r="U9" s="340"/>
      <c r="V9" s="356"/>
      <c r="W9" s="357"/>
      <c r="X9" s="343"/>
      <c r="Y9" s="343"/>
      <c r="Z9" s="343"/>
      <c r="AA9" s="358"/>
      <c r="AB9" s="358"/>
      <c r="AC9" s="343"/>
      <c r="AD9" s="343"/>
      <c r="AE9" s="343"/>
      <c r="AF9" s="346">
        <f>700+400+300-20</f>
        <v>1380</v>
      </c>
      <c r="AG9" s="344"/>
      <c r="AH9" s="344"/>
      <c r="AI9" s="345">
        <f t="shared" si="2"/>
        <v>1380</v>
      </c>
      <c r="AJ9" s="346"/>
      <c r="AK9" s="346"/>
      <c r="AL9" s="346"/>
      <c r="AM9" s="346"/>
      <c r="AN9" s="346">
        <v>500</v>
      </c>
      <c r="AO9" s="346"/>
      <c r="AP9" s="346">
        <v>300</v>
      </c>
      <c r="AQ9" s="346"/>
      <c r="AR9" s="347"/>
      <c r="AS9" s="347"/>
      <c r="AT9" s="327"/>
      <c r="AU9" s="346">
        <v>100</v>
      </c>
      <c r="AV9" s="346"/>
      <c r="AW9" s="346"/>
      <c r="AX9" s="346">
        <v>300</v>
      </c>
      <c r="AY9" s="346"/>
      <c r="AZ9" s="346"/>
      <c r="BA9" s="348">
        <f t="shared" si="3"/>
        <v>1200</v>
      </c>
      <c r="BB9" s="350">
        <v>300</v>
      </c>
      <c r="BC9" s="350">
        <v>500</v>
      </c>
      <c r="BD9" s="350"/>
      <c r="BE9" s="350"/>
      <c r="BF9" s="348">
        <f t="shared" si="4"/>
        <v>800</v>
      </c>
      <c r="BG9" s="348">
        <f t="shared" si="5"/>
        <v>3380</v>
      </c>
      <c r="BH9" s="357">
        <v>100</v>
      </c>
      <c r="BI9" s="359">
        <v>317.43</v>
      </c>
      <c r="BJ9" s="352">
        <f>IF(G9="外教",ROUND(MAX((BG9-BH9-BI9-4800)*{0.03,0.1,0.2,0.25,0.3,0.35,0.45}-{0,105,555,1005,2755,5505,13505},0),2),ROUND(MAX((BG9-BH9-BI9-3500)*{0.03,0.1,0.2,0.25,0.3,0.35,0.45}-{0,105,555,1005,2755,5505,13505},0),2))</f>
        <v>0</v>
      </c>
      <c r="BK9" s="315">
        <f t="shared" si="6"/>
        <v>2962.57</v>
      </c>
      <c r="BL9" s="349"/>
      <c r="BO9" s="174">
        <f t="shared" si="0"/>
        <v>42460</v>
      </c>
      <c r="BP9" s="353" t="str">
        <f t="shared" si="7"/>
        <v/>
      </c>
      <c r="CB9" s="168"/>
    </row>
    <row r="10" spans="1:80" ht="15" customHeight="1">
      <c r="A10" s="327">
        <v>4</v>
      </c>
      <c r="B10" s="329" t="str">
        <f t="shared" si="8"/>
        <v>3月</v>
      </c>
      <c r="C10" s="329" t="str">
        <f t="shared" si="9"/>
        <v>华景</v>
      </c>
      <c r="D10" s="329" t="str">
        <f t="shared" si="10"/>
        <v>行政部</v>
      </c>
      <c r="E10" s="329"/>
      <c r="F10" s="330"/>
      <c r="G10" s="329" t="s">
        <v>104</v>
      </c>
      <c r="H10" s="329" t="s">
        <v>105</v>
      </c>
      <c r="I10" s="329" t="s">
        <v>136</v>
      </c>
      <c r="J10" s="354" t="s">
        <v>491</v>
      </c>
      <c r="K10" s="332" t="str">
        <f>IF(ISERROR(VLOOKUP(J10,[7]人事资料!D:AR,26,0)),"",VLOOKUP(J10,[7]人事资料!D:AR,26,0))</f>
        <v/>
      </c>
      <c r="L10" s="333" t="str">
        <f>IF(ISERROR(VLOOKUP(J10,[7]人事资料!D:AR,27,0)),"",VLOOKUP(J10,[7]人事资料!D:AR,27,0))</f>
        <v/>
      </c>
      <c r="M10" s="334" t="str">
        <f t="shared" si="1"/>
        <v/>
      </c>
      <c r="N10" s="336">
        <v>31</v>
      </c>
      <c r="O10" s="336">
        <v>15</v>
      </c>
      <c r="P10" s="337"/>
      <c r="Q10" s="340"/>
      <c r="R10" s="340"/>
      <c r="S10" s="355"/>
      <c r="T10" s="340"/>
      <c r="U10" s="340"/>
      <c r="V10" s="356"/>
      <c r="W10" s="357"/>
      <c r="X10" s="343"/>
      <c r="Y10" s="343"/>
      <c r="Z10" s="343"/>
      <c r="AA10" s="358"/>
      <c r="AB10" s="358"/>
      <c r="AC10" s="343"/>
      <c r="AD10" s="343"/>
      <c r="AE10" s="343"/>
      <c r="AF10" s="346">
        <f>1985/30*15</f>
        <v>992.50000000000011</v>
      </c>
      <c r="AG10" s="344"/>
      <c r="AH10" s="344"/>
      <c r="AI10" s="345">
        <f t="shared" si="2"/>
        <v>992.50000000000011</v>
      </c>
      <c r="AJ10" s="346"/>
      <c r="AK10" s="346"/>
      <c r="AL10" s="346"/>
      <c r="AM10" s="346"/>
      <c r="AN10" s="346">
        <v>600</v>
      </c>
      <c r="AO10" s="346"/>
      <c r="AP10" s="346">
        <v>500</v>
      </c>
      <c r="AQ10" s="346"/>
      <c r="AR10" s="347"/>
      <c r="AS10" s="347"/>
      <c r="AT10" s="327"/>
      <c r="AU10" s="346">
        <v>50</v>
      </c>
      <c r="AV10" s="346"/>
      <c r="AW10" s="346"/>
      <c r="AX10" s="346"/>
      <c r="AY10" s="346"/>
      <c r="AZ10" s="346"/>
      <c r="BA10" s="348">
        <f t="shared" si="3"/>
        <v>1150</v>
      </c>
      <c r="BB10" s="350">
        <v>150</v>
      </c>
      <c r="BC10" s="350">
        <v>250</v>
      </c>
      <c r="BD10" s="350"/>
      <c r="BE10" s="350"/>
      <c r="BF10" s="348">
        <f t="shared" si="4"/>
        <v>400</v>
      </c>
      <c r="BG10" s="348">
        <f t="shared" si="5"/>
        <v>2542.5</v>
      </c>
      <c r="BH10" s="357"/>
      <c r="BI10" s="359"/>
      <c r="BJ10" s="352">
        <f>IF(G10="外教",ROUND(MAX((BG10-BH10-BI10-4800)*{0.03,0.1,0.2,0.25,0.3,0.35,0.45}-{0,105,555,1005,2755,5505,13505},0),2),ROUND(MAX((BG10-BH10-BI10-3500)*{0.03,0.1,0.2,0.25,0.3,0.35,0.45}-{0,105,555,1005,2755,5505,13505},0),2))</f>
        <v>0</v>
      </c>
      <c r="BK10" s="315">
        <f t="shared" si="6"/>
        <v>2542.5</v>
      </c>
      <c r="BL10" s="349"/>
      <c r="BO10" s="174">
        <f t="shared" si="0"/>
        <v>42460</v>
      </c>
      <c r="BP10" s="353" t="str">
        <f t="shared" si="7"/>
        <v/>
      </c>
      <c r="CB10" s="169"/>
    </row>
    <row r="11" spans="1:80" ht="15" customHeight="1">
      <c r="A11" s="327">
        <v>5</v>
      </c>
      <c r="B11" s="329" t="str">
        <f t="shared" si="8"/>
        <v/>
      </c>
      <c r="C11" s="329" t="str">
        <f t="shared" si="9"/>
        <v/>
      </c>
      <c r="D11" s="329" t="str">
        <f t="shared" si="10"/>
        <v/>
      </c>
      <c r="E11" s="329"/>
      <c r="F11" s="360"/>
      <c r="G11" s="329"/>
      <c r="H11" s="329"/>
      <c r="I11" s="329"/>
      <c r="J11" s="354"/>
      <c r="K11" s="332" t="str">
        <f>IF(ISERROR(VLOOKUP(J11,[7]人事资料!D:AR,26,0)),"",VLOOKUP(J11,[7]人事资料!D:AR,26,0))</f>
        <v/>
      </c>
      <c r="L11" s="333" t="str">
        <f>IF(ISERROR(VLOOKUP(J11,[7]人事资料!D:AR,27,0)),"",VLOOKUP(J11,[7]人事资料!D:AR,27,0))</f>
        <v/>
      </c>
      <c r="M11" s="334" t="str">
        <f t="shared" si="1"/>
        <v/>
      </c>
      <c r="N11" s="336"/>
      <c r="O11" s="336"/>
      <c r="P11" s="337"/>
      <c r="Q11" s="340"/>
      <c r="R11" s="340"/>
      <c r="S11" s="355"/>
      <c r="T11" s="340"/>
      <c r="U11" s="340"/>
      <c r="V11" s="356"/>
      <c r="W11" s="357"/>
      <c r="X11" s="343"/>
      <c r="Y11" s="343"/>
      <c r="Z11" s="343"/>
      <c r="AA11" s="358"/>
      <c r="AB11" s="358"/>
      <c r="AC11" s="343"/>
      <c r="AD11" s="343"/>
      <c r="AE11" s="343"/>
      <c r="AF11" s="346"/>
      <c r="AG11" s="344"/>
      <c r="AH11" s="344"/>
      <c r="AI11" s="345">
        <f t="shared" si="2"/>
        <v>0</v>
      </c>
      <c r="AJ11" s="346"/>
      <c r="AK11" s="346"/>
      <c r="AL11" s="346"/>
      <c r="AM11" s="346"/>
      <c r="AN11" s="346"/>
      <c r="AO11" s="346"/>
      <c r="AP11" s="346"/>
      <c r="AQ11" s="346"/>
      <c r="AR11" s="347"/>
      <c r="AS11" s="347"/>
      <c r="AT11" s="327"/>
      <c r="AU11" s="346"/>
      <c r="AV11" s="346"/>
      <c r="AW11" s="346"/>
      <c r="AX11" s="346"/>
      <c r="AY11" s="346"/>
      <c r="AZ11" s="346"/>
      <c r="BA11" s="348">
        <f t="shared" si="3"/>
        <v>0</v>
      </c>
      <c r="BB11" s="350"/>
      <c r="BC11" s="350"/>
      <c r="BD11" s="350"/>
      <c r="BE11" s="350"/>
      <c r="BF11" s="348">
        <f t="shared" si="4"/>
        <v>0</v>
      </c>
      <c r="BG11" s="348">
        <f t="shared" si="5"/>
        <v>0</v>
      </c>
      <c r="BH11" s="357"/>
      <c r="BI11" s="359"/>
      <c r="BJ11" s="352">
        <f>IF(G11="外教",ROUND(MAX((BG11-BH11-BI11-4800)*{0.03,0.1,0.2,0.25,0.3,0.35,0.45}-{0,105,555,1005,2755,5505,13505},0),2),ROUND(MAX((BG11-BH11-BI11-3500)*{0.03,0.1,0.2,0.25,0.3,0.35,0.45}-{0,105,555,1005,2755,5505,13505},0),2))</f>
        <v>0</v>
      </c>
      <c r="BK11" s="315">
        <f t="shared" si="6"/>
        <v>0</v>
      </c>
      <c r="BL11" s="349"/>
      <c r="BO11" s="174">
        <f t="shared" si="0"/>
        <v>0</v>
      </c>
      <c r="BP11" s="353" t="str">
        <f t="shared" si="7"/>
        <v/>
      </c>
    </row>
    <row r="12" spans="1:80" ht="15" customHeight="1">
      <c r="A12" s="327">
        <v>6</v>
      </c>
      <c r="B12" s="329" t="str">
        <f t="shared" si="8"/>
        <v/>
      </c>
      <c r="C12" s="329" t="str">
        <f t="shared" si="9"/>
        <v/>
      </c>
      <c r="D12" s="329" t="str">
        <f t="shared" si="10"/>
        <v/>
      </c>
      <c r="E12" s="329"/>
      <c r="F12" s="361"/>
      <c r="G12" s="329"/>
      <c r="H12" s="329"/>
      <c r="I12" s="329"/>
      <c r="J12" s="362"/>
      <c r="K12" s="332" t="str">
        <f>IF(ISERROR(VLOOKUP(J12,[7]人事资料!D:AR,26,0)),"",VLOOKUP(J12,[7]人事资料!D:AR,26,0))</f>
        <v/>
      </c>
      <c r="L12" s="333" t="str">
        <f>IF(ISERROR(VLOOKUP(J12,[7]人事资料!D:AR,27,0)),"",VLOOKUP(J12,[7]人事资料!D:AR,27,0))</f>
        <v/>
      </c>
      <c r="M12" s="334" t="str">
        <f t="shared" si="1"/>
        <v/>
      </c>
      <c r="N12" s="336"/>
      <c r="O12" s="336"/>
      <c r="P12" s="337"/>
      <c r="Q12" s="340"/>
      <c r="R12" s="340"/>
      <c r="S12" s="355"/>
      <c r="T12" s="340"/>
      <c r="U12" s="340"/>
      <c r="V12" s="356"/>
      <c r="W12" s="357"/>
      <c r="X12" s="343"/>
      <c r="Y12" s="343"/>
      <c r="Z12" s="343" t="s">
        <v>112</v>
      </c>
      <c r="AA12" s="358"/>
      <c r="AB12" s="358"/>
      <c r="AC12" s="343"/>
      <c r="AD12" s="343"/>
      <c r="AE12" s="343"/>
      <c r="AF12" s="346"/>
      <c r="AG12" s="344"/>
      <c r="AH12" s="344"/>
      <c r="AI12" s="345">
        <f t="shared" si="2"/>
        <v>0</v>
      </c>
      <c r="AJ12" s="346"/>
      <c r="AK12" s="346"/>
      <c r="AL12" s="346"/>
      <c r="AM12" s="346"/>
      <c r="AN12" s="346"/>
      <c r="AO12" s="346"/>
      <c r="AP12" s="346"/>
      <c r="AQ12" s="346"/>
      <c r="AR12" s="347"/>
      <c r="AS12" s="347"/>
      <c r="AT12" s="327"/>
      <c r="AU12" s="346"/>
      <c r="AV12" s="346"/>
      <c r="AW12" s="346"/>
      <c r="AX12" s="346"/>
      <c r="AY12" s="346"/>
      <c r="AZ12" s="346"/>
      <c r="BA12" s="348">
        <f t="shared" si="3"/>
        <v>0</v>
      </c>
      <c r="BB12" s="350"/>
      <c r="BC12" s="350"/>
      <c r="BD12" s="350"/>
      <c r="BE12" s="350"/>
      <c r="BF12" s="348">
        <f t="shared" si="4"/>
        <v>0</v>
      </c>
      <c r="BG12" s="348">
        <f t="shared" si="5"/>
        <v>0</v>
      </c>
      <c r="BH12" s="357"/>
      <c r="BI12" s="359"/>
      <c r="BJ12" s="352">
        <f>IF(G12="外教",ROUND(MAX((BG12-BH12-BI12-4800)*{0.03,0.1,0.2,0.25,0.3,0.35,0.45}-{0,105,555,1005,2755,5505,13505},0),2),ROUND(MAX((BG12-BH12-BI12-3500)*{0.03,0.1,0.2,0.25,0.3,0.35,0.45}-{0,105,555,1005,2755,5505,13505},0),2))</f>
        <v>0</v>
      </c>
      <c r="BK12" s="315">
        <f t="shared" si="6"/>
        <v>0</v>
      </c>
      <c r="BL12" s="349"/>
      <c r="BO12" s="174">
        <f t="shared" si="0"/>
        <v>0</v>
      </c>
      <c r="BP12" s="353" t="str">
        <f t="shared" si="7"/>
        <v/>
      </c>
    </row>
    <row r="13" spans="1:80" ht="15" customHeight="1">
      <c r="A13" s="327">
        <v>7</v>
      </c>
      <c r="B13" s="329" t="str">
        <f t="shared" si="8"/>
        <v/>
      </c>
      <c r="C13" s="329" t="str">
        <f t="shared" si="9"/>
        <v/>
      </c>
      <c r="D13" s="329" t="str">
        <f t="shared" si="10"/>
        <v/>
      </c>
      <c r="E13" s="329"/>
      <c r="F13" s="361"/>
      <c r="G13" s="329"/>
      <c r="H13" s="329"/>
      <c r="I13" s="329"/>
      <c r="J13" s="363"/>
      <c r="K13" s="332" t="str">
        <f>IF(ISERROR(VLOOKUP(J13,[7]人事资料!D:AR,26,0)),"",VLOOKUP(J13,[7]人事资料!D:AR,26,0))</f>
        <v/>
      </c>
      <c r="L13" s="333" t="str">
        <f>IF(ISERROR(VLOOKUP(J13,[7]人事资料!D:AR,27,0)),"",VLOOKUP(J13,[7]人事资料!D:AR,27,0))</f>
        <v/>
      </c>
      <c r="M13" s="334" t="str">
        <f t="shared" si="1"/>
        <v/>
      </c>
      <c r="N13" s="336"/>
      <c r="O13" s="336"/>
      <c r="P13" s="337"/>
      <c r="Q13" s="340"/>
      <c r="R13" s="340"/>
      <c r="S13" s="355"/>
      <c r="T13" s="340"/>
      <c r="U13" s="340"/>
      <c r="V13" s="364"/>
      <c r="W13" s="357"/>
      <c r="X13" s="343"/>
      <c r="Y13" s="343"/>
      <c r="Z13" s="343" t="s">
        <v>112</v>
      </c>
      <c r="AA13" s="358" t="s">
        <v>112</v>
      </c>
      <c r="AB13" s="358"/>
      <c r="AC13" s="343"/>
      <c r="AD13" s="343"/>
      <c r="AE13" s="343"/>
      <c r="AF13" s="346"/>
      <c r="AG13" s="344"/>
      <c r="AH13" s="344"/>
      <c r="AI13" s="345">
        <f t="shared" si="2"/>
        <v>0</v>
      </c>
      <c r="AJ13" s="346"/>
      <c r="AK13" s="346"/>
      <c r="AL13" s="346"/>
      <c r="AM13" s="346"/>
      <c r="AN13" s="346"/>
      <c r="AO13" s="346"/>
      <c r="AP13" s="346"/>
      <c r="AQ13" s="346"/>
      <c r="AR13" s="347"/>
      <c r="AS13" s="347"/>
      <c r="AT13" s="327"/>
      <c r="AU13" s="346"/>
      <c r="AV13" s="346"/>
      <c r="AW13" s="346"/>
      <c r="AX13" s="346"/>
      <c r="AY13" s="346"/>
      <c r="AZ13" s="346"/>
      <c r="BA13" s="348">
        <f t="shared" si="3"/>
        <v>0</v>
      </c>
      <c r="BB13" s="350"/>
      <c r="BC13" s="350"/>
      <c r="BD13" s="350"/>
      <c r="BE13" s="350"/>
      <c r="BF13" s="348">
        <f t="shared" si="4"/>
        <v>0</v>
      </c>
      <c r="BG13" s="348">
        <f t="shared" si="5"/>
        <v>0</v>
      </c>
      <c r="BH13" s="357"/>
      <c r="BI13" s="359"/>
      <c r="BJ13" s="352">
        <f>IF(G13="外教",ROUND(MAX((BG13-BH13-BI13-4800)*{0.03,0.1,0.2,0.25,0.3,0.35,0.45}-{0,105,555,1005,2755,5505,13505},0),2),ROUND(MAX((BG13-BH13-BI13-3500)*{0.03,0.1,0.2,0.25,0.3,0.35,0.45}-{0,105,555,1005,2755,5505,13505},0),2))</f>
        <v>0</v>
      </c>
      <c r="BK13" s="315">
        <f t="shared" si="6"/>
        <v>0</v>
      </c>
      <c r="BL13" s="349"/>
      <c r="BO13" s="174">
        <f t="shared" si="0"/>
        <v>0</v>
      </c>
      <c r="BP13" s="353" t="str">
        <f t="shared" si="7"/>
        <v/>
      </c>
    </row>
    <row r="14" spans="1:80" ht="15" customHeight="1">
      <c r="A14" s="327">
        <v>8</v>
      </c>
      <c r="B14" s="329" t="str">
        <f t="shared" si="8"/>
        <v/>
      </c>
      <c r="C14" s="329" t="str">
        <f t="shared" si="9"/>
        <v/>
      </c>
      <c r="D14" s="329" t="str">
        <f t="shared" si="10"/>
        <v/>
      </c>
      <c r="E14" s="329"/>
      <c r="F14" s="361"/>
      <c r="G14" s="329"/>
      <c r="H14" s="329"/>
      <c r="I14" s="329"/>
      <c r="J14" s="363"/>
      <c r="K14" s="332" t="str">
        <f>IF(ISERROR(VLOOKUP(J14,[7]人事资料!D:AR,26,0)),"",VLOOKUP(J14,[7]人事资料!D:AR,26,0))</f>
        <v/>
      </c>
      <c r="L14" s="333" t="str">
        <f>IF(ISERROR(VLOOKUP(J14,[7]人事资料!D:AR,27,0)),"",VLOOKUP(J14,[7]人事资料!D:AR,27,0))</f>
        <v/>
      </c>
      <c r="M14" s="334" t="str">
        <f t="shared" si="1"/>
        <v/>
      </c>
      <c r="N14" s="336"/>
      <c r="O14" s="336"/>
      <c r="P14" s="337"/>
      <c r="Q14" s="340"/>
      <c r="R14" s="340"/>
      <c r="S14" s="355"/>
      <c r="T14" s="340"/>
      <c r="U14" s="340"/>
      <c r="V14" s="356"/>
      <c r="W14" s="357"/>
      <c r="X14" s="343"/>
      <c r="Y14" s="343"/>
      <c r="Z14" s="343"/>
      <c r="AA14" s="358"/>
      <c r="AB14" s="358"/>
      <c r="AC14" s="343"/>
      <c r="AD14" s="343"/>
      <c r="AE14" s="343"/>
      <c r="AF14" s="346"/>
      <c r="AG14" s="344"/>
      <c r="AH14" s="344"/>
      <c r="AI14" s="345">
        <f t="shared" si="2"/>
        <v>0</v>
      </c>
      <c r="AJ14" s="346"/>
      <c r="AK14" s="346"/>
      <c r="AL14" s="346"/>
      <c r="AM14" s="346"/>
      <c r="AN14" s="346"/>
      <c r="AO14" s="346"/>
      <c r="AP14" s="346"/>
      <c r="AQ14" s="346"/>
      <c r="AR14" s="347"/>
      <c r="AS14" s="347"/>
      <c r="AT14" s="327"/>
      <c r="AU14" s="346"/>
      <c r="AV14" s="346"/>
      <c r="AW14" s="346"/>
      <c r="AX14" s="346"/>
      <c r="AY14" s="346"/>
      <c r="AZ14" s="346"/>
      <c r="BA14" s="348">
        <f t="shared" si="3"/>
        <v>0</v>
      </c>
      <c r="BB14" s="350"/>
      <c r="BC14" s="350"/>
      <c r="BD14" s="350"/>
      <c r="BE14" s="350"/>
      <c r="BF14" s="348">
        <f t="shared" si="4"/>
        <v>0</v>
      </c>
      <c r="BG14" s="348">
        <f t="shared" si="5"/>
        <v>0</v>
      </c>
      <c r="BH14" s="357"/>
      <c r="BI14" s="359"/>
      <c r="BJ14" s="352">
        <f>IF(G14="外教",ROUND(MAX((BG14-BH14-BI14-4800)*{0.03,0.1,0.2,0.25,0.3,0.35,0.45}-{0,105,555,1005,2755,5505,13505},0),2),ROUND(MAX((BG14-BH14-BI14-3500)*{0.03,0.1,0.2,0.25,0.3,0.35,0.45}-{0,105,555,1005,2755,5505,13505},0),2))</f>
        <v>0</v>
      </c>
      <c r="BK14" s="315">
        <f t="shared" si="6"/>
        <v>0</v>
      </c>
      <c r="BL14" s="349"/>
      <c r="BO14" s="174">
        <f t="shared" si="0"/>
        <v>0</v>
      </c>
      <c r="BP14" s="353" t="str">
        <f t="shared" si="7"/>
        <v/>
      </c>
    </row>
    <row r="15" spans="1:80" ht="15" customHeight="1">
      <c r="A15" s="327">
        <v>9</v>
      </c>
      <c r="B15" s="329" t="str">
        <f t="shared" si="8"/>
        <v/>
      </c>
      <c r="C15" s="329" t="str">
        <f t="shared" si="9"/>
        <v/>
      </c>
      <c r="D15" s="329" t="str">
        <f t="shared" si="10"/>
        <v/>
      </c>
      <c r="E15" s="329"/>
      <c r="F15" s="361"/>
      <c r="G15" s="329"/>
      <c r="H15" s="329"/>
      <c r="I15" s="329"/>
      <c r="J15" s="363"/>
      <c r="K15" s="332" t="str">
        <f>IF(ISERROR(VLOOKUP(J15,[7]人事资料!D:AR,26,0)),"",VLOOKUP(J15,[7]人事资料!D:AR,26,0))</f>
        <v/>
      </c>
      <c r="L15" s="333" t="str">
        <f>IF(ISERROR(VLOOKUP(J15,[7]人事资料!D:AR,27,0)),"",VLOOKUP(J15,[7]人事资料!D:AR,27,0))</f>
        <v/>
      </c>
      <c r="M15" s="334" t="str">
        <f t="shared" si="1"/>
        <v/>
      </c>
      <c r="N15" s="336"/>
      <c r="O15" s="336"/>
      <c r="P15" s="337"/>
      <c r="Q15" s="340"/>
      <c r="R15" s="340"/>
      <c r="S15" s="355"/>
      <c r="T15" s="340"/>
      <c r="U15" s="338"/>
      <c r="V15" s="356"/>
      <c r="W15" s="357"/>
      <c r="X15" s="343"/>
      <c r="Y15" s="343"/>
      <c r="Z15" s="343" t="s">
        <v>112</v>
      </c>
      <c r="AA15" s="358"/>
      <c r="AB15" s="358"/>
      <c r="AC15" s="343"/>
      <c r="AD15" s="343"/>
      <c r="AE15" s="343"/>
      <c r="AF15" s="346"/>
      <c r="AG15" s="344"/>
      <c r="AH15" s="344"/>
      <c r="AI15" s="345">
        <f t="shared" si="2"/>
        <v>0</v>
      </c>
      <c r="AJ15" s="346"/>
      <c r="AK15" s="346"/>
      <c r="AL15" s="346"/>
      <c r="AM15" s="346"/>
      <c r="AN15" s="346"/>
      <c r="AO15" s="346"/>
      <c r="AP15" s="346"/>
      <c r="AQ15" s="346"/>
      <c r="AR15" s="347"/>
      <c r="AS15" s="347"/>
      <c r="AT15" s="327"/>
      <c r="AU15" s="346"/>
      <c r="AV15" s="346"/>
      <c r="AW15" s="346"/>
      <c r="AX15" s="346"/>
      <c r="AY15" s="346"/>
      <c r="AZ15" s="346"/>
      <c r="BA15" s="348">
        <f t="shared" si="3"/>
        <v>0</v>
      </c>
      <c r="BB15" s="350"/>
      <c r="BC15" s="350"/>
      <c r="BD15" s="350"/>
      <c r="BE15" s="350"/>
      <c r="BF15" s="348">
        <f t="shared" si="4"/>
        <v>0</v>
      </c>
      <c r="BG15" s="348">
        <f t="shared" si="5"/>
        <v>0</v>
      </c>
      <c r="BH15" s="357"/>
      <c r="BI15" s="359"/>
      <c r="BJ15" s="352">
        <f>IF(G15="外教",ROUND(MAX((BG15-BH15-BI15-4800)*{0.03,0.1,0.2,0.25,0.3,0.35,0.45}-{0,105,555,1005,2755,5505,13505},0),2),ROUND(MAX((BG15-BH15-BI15-3500)*{0.03,0.1,0.2,0.25,0.3,0.35,0.45}-{0,105,555,1005,2755,5505,13505},0),2))</f>
        <v>0</v>
      </c>
      <c r="BK15" s="315">
        <f t="shared" si="6"/>
        <v>0</v>
      </c>
      <c r="BL15" s="349"/>
      <c r="BO15" s="174">
        <f t="shared" si="0"/>
        <v>0</v>
      </c>
      <c r="BP15" s="353" t="str">
        <f t="shared" si="7"/>
        <v/>
      </c>
    </row>
    <row r="16" spans="1:80" ht="15" customHeight="1">
      <c r="A16" s="327">
        <v>10</v>
      </c>
      <c r="B16" s="329" t="str">
        <f t="shared" si="8"/>
        <v/>
      </c>
      <c r="C16" s="329" t="str">
        <f t="shared" si="9"/>
        <v/>
      </c>
      <c r="D16" s="329" t="str">
        <f t="shared" si="10"/>
        <v/>
      </c>
      <c r="E16" s="329"/>
      <c r="F16" s="361"/>
      <c r="G16" s="329"/>
      <c r="H16" s="329"/>
      <c r="I16" s="329"/>
      <c r="J16" s="363"/>
      <c r="K16" s="332" t="str">
        <f>IF(ISERROR(VLOOKUP(J16,[7]人事资料!D:AR,26,0)),"",VLOOKUP(J16,[7]人事资料!D:AR,26,0))</f>
        <v/>
      </c>
      <c r="L16" s="333" t="str">
        <f>IF(ISERROR(VLOOKUP(J16,[7]人事资料!D:AR,27,0)),"",VLOOKUP(J16,[7]人事资料!D:AR,27,0))</f>
        <v/>
      </c>
      <c r="M16" s="334" t="str">
        <f t="shared" si="1"/>
        <v/>
      </c>
      <c r="N16" s="336"/>
      <c r="O16" s="336"/>
      <c r="P16" s="337"/>
      <c r="Q16" s="340"/>
      <c r="R16" s="340"/>
      <c r="S16" s="355"/>
      <c r="T16" s="340"/>
      <c r="U16" s="340"/>
      <c r="V16" s="364"/>
      <c r="W16" s="357"/>
      <c r="X16" s="343"/>
      <c r="Y16" s="343"/>
      <c r="Z16" s="343"/>
      <c r="AA16" s="358"/>
      <c r="AB16" s="358"/>
      <c r="AC16" s="343"/>
      <c r="AD16" s="343"/>
      <c r="AE16" s="343"/>
      <c r="AF16" s="346"/>
      <c r="AG16" s="344"/>
      <c r="AH16" s="344"/>
      <c r="AI16" s="345">
        <f t="shared" si="2"/>
        <v>0</v>
      </c>
      <c r="AJ16" s="346"/>
      <c r="AK16" s="346"/>
      <c r="AL16" s="346"/>
      <c r="AM16" s="346"/>
      <c r="AN16" s="346"/>
      <c r="AO16" s="346"/>
      <c r="AP16" s="346"/>
      <c r="AQ16" s="346"/>
      <c r="AR16" s="347"/>
      <c r="AS16" s="347"/>
      <c r="AT16" s="327"/>
      <c r="AU16" s="346"/>
      <c r="AV16" s="346"/>
      <c r="AW16" s="346"/>
      <c r="AX16" s="346"/>
      <c r="AY16" s="346"/>
      <c r="AZ16" s="346"/>
      <c r="BA16" s="348">
        <f t="shared" si="3"/>
        <v>0</v>
      </c>
      <c r="BB16" s="350"/>
      <c r="BC16" s="350"/>
      <c r="BD16" s="350"/>
      <c r="BE16" s="350"/>
      <c r="BF16" s="348">
        <f t="shared" si="4"/>
        <v>0</v>
      </c>
      <c r="BG16" s="348">
        <f t="shared" si="5"/>
        <v>0</v>
      </c>
      <c r="BH16" s="357"/>
      <c r="BI16" s="359"/>
      <c r="BJ16" s="352">
        <f>IF(G16="外教",ROUND(MAX((BG16-BH16-BI16-4800)*{0.03,0.1,0.2,0.25,0.3,0.35,0.45}-{0,105,555,1005,2755,5505,13505},0),2),ROUND(MAX((BG16-BH16-BI16-3500)*{0.03,0.1,0.2,0.25,0.3,0.35,0.45}-{0,105,555,1005,2755,5505,13505},0),2))</f>
        <v>0</v>
      </c>
      <c r="BK16" s="315">
        <f t="shared" si="6"/>
        <v>0</v>
      </c>
      <c r="BL16" s="349"/>
      <c r="BO16" s="174">
        <f t="shared" si="0"/>
        <v>0</v>
      </c>
      <c r="BP16" s="353" t="str">
        <f t="shared" si="7"/>
        <v/>
      </c>
    </row>
    <row r="17" spans="1:80" ht="15" customHeight="1">
      <c r="A17" s="327">
        <v>11</v>
      </c>
      <c r="B17" s="329" t="str">
        <f t="shared" si="8"/>
        <v/>
      </c>
      <c r="C17" s="329" t="str">
        <f t="shared" si="9"/>
        <v/>
      </c>
      <c r="D17" s="329" t="str">
        <f t="shared" si="10"/>
        <v/>
      </c>
      <c r="E17" s="329"/>
      <c r="F17" s="361"/>
      <c r="G17" s="329"/>
      <c r="H17" s="329"/>
      <c r="I17" s="329"/>
      <c r="J17" s="363"/>
      <c r="K17" s="332" t="str">
        <f>IF(ISERROR(VLOOKUP(J17,[7]人事资料!D:AR,26,0)),"",VLOOKUP(J17,[7]人事资料!D:AR,26,0))</f>
        <v/>
      </c>
      <c r="L17" s="333" t="str">
        <f>IF(ISERROR(VLOOKUP(J17,[7]人事资料!D:AR,27,0)),"",VLOOKUP(J17,[7]人事资料!D:AR,27,0))</f>
        <v/>
      </c>
      <c r="M17" s="334" t="str">
        <f t="shared" si="1"/>
        <v/>
      </c>
      <c r="N17" s="336"/>
      <c r="O17" s="336"/>
      <c r="P17" s="337"/>
      <c r="Q17" s="340"/>
      <c r="R17" s="340"/>
      <c r="S17" s="355"/>
      <c r="T17" s="340"/>
      <c r="U17" s="338"/>
      <c r="V17" s="364"/>
      <c r="W17" s="357"/>
      <c r="X17" s="343"/>
      <c r="Y17" s="343"/>
      <c r="Z17" s="343"/>
      <c r="AA17" s="358"/>
      <c r="AB17" s="358"/>
      <c r="AC17" s="343"/>
      <c r="AD17" s="343"/>
      <c r="AE17" s="343"/>
      <c r="AF17" s="346"/>
      <c r="AG17" s="344"/>
      <c r="AH17" s="344"/>
      <c r="AI17" s="345">
        <f t="shared" si="2"/>
        <v>0</v>
      </c>
      <c r="AJ17" s="346"/>
      <c r="AK17" s="346"/>
      <c r="AL17" s="346"/>
      <c r="AM17" s="346"/>
      <c r="AN17" s="346"/>
      <c r="AO17" s="346"/>
      <c r="AP17" s="346"/>
      <c r="AQ17" s="346"/>
      <c r="AR17" s="347"/>
      <c r="AS17" s="347"/>
      <c r="AT17" s="327"/>
      <c r="AU17" s="346"/>
      <c r="AV17" s="346"/>
      <c r="AW17" s="346"/>
      <c r="AX17" s="346"/>
      <c r="AY17" s="346"/>
      <c r="AZ17" s="346"/>
      <c r="BA17" s="348">
        <f t="shared" si="3"/>
        <v>0</v>
      </c>
      <c r="BB17" s="350"/>
      <c r="BC17" s="350"/>
      <c r="BD17" s="350"/>
      <c r="BE17" s="350"/>
      <c r="BF17" s="348">
        <f t="shared" si="4"/>
        <v>0</v>
      </c>
      <c r="BG17" s="348">
        <f t="shared" si="5"/>
        <v>0</v>
      </c>
      <c r="BH17" s="357"/>
      <c r="BI17" s="359"/>
      <c r="BJ17" s="352">
        <f>IF(G17="外教",ROUND(MAX((BG17-BH17-BI17-4800)*{0.03,0.1,0.2,0.25,0.3,0.35,0.45}-{0,105,555,1005,2755,5505,13505},0),2),ROUND(MAX((BG17-BH17-BI17-3500)*{0.03,0.1,0.2,0.25,0.3,0.35,0.45}-{0,105,555,1005,2755,5505,13505},0),2))</f>
        <v>0</v>
      </c>
      <c r="BK17" s="315">
        <f t="shared" si="6"/>
        <v>0</v>
      </c>
      <c r="BL17" s="349"/>
      <c r="BO17" s="174">
        <f t="shared" si="0"/>
        <v>0</v>
      </c>
      <c r="BP17" s="353" t="str">
        <f t="shared" si="7"/>
        <v/>
      </c>
    </row>
    <row r="18" spans="1:80" ht="15" customHeight="1">
      <c r="A18" s="327">
        <v>12</v>
      </c>
      <c r="B18" s="329" t="str">
        <f t="shared" si="8"/>
        <v/>
      </c>
      <c r="C18" s="329" t="str">
        <f t="shared" si="9"/>
        <v/>
      </c>
      <c r="D18" s="329" t="str">
        <f t="shared" si="10"/>
        <v/>
      </c>
      <c r="E18" s="329"/>
      <c r="F18" s="361"/>
      <c r="G18" s="329"/>
      <c r="H18" s="329"/>
      <c r="I18" s="329"/>
      <c r="J18" s="363"/>
      <c r="K18" s="332" t="str">
        <f>IF(ISERROR(VLOOKUP(J18,[7]人事资料!D:AR,26,0)),"",VLOOKUP(J18,[7]人事资料!D:AR,26,0))</f>
        <v/>
      </c>
      <c r="L18" s="333" t="str">
        <f>IF(ISERROR(VLOOKUP(J18,[7]人事资料!D:AR,27,0)),"",VLOOKUP(J18,[7]人事资料!D:AR,27,0))</f>
        <v/>
      </c>
      <c r="M18" s="334" t="str">
        <f t="shared" si="1"/>
        <v/>
      </c>
      <c r="N18" s="336"/>
      <c r="O18" s="336"/>
      <c r="P18" s="337"/>
      <c r="Q18" s="340"/>
      <c r="R18" s="340"/>
      <c r="S18" s="355"/>
      <c r="T18" s="340"/>
      <c r="U18" s="338"/>
      <c r="V18" s="364"/>
      <c r="W18" s="357"/>
      <c r="X18" s="343"/>
      <c r="Y18" s="343"/>
      <c r="Z18" s="343"/>
      <c r="AA18" s="358"/>
      <c r="AB18" s="358"/>
      <c r="AC18" s="343"/>
      <c r="AD18" s="343"/>
      <c r="AE18" s="343"/>
      <c r="AF18" s="346"/>
      <c r="AG18" s="344"/>
      <c r="AH18" s="344"/>
      <c r="AI18" s="345">
        <f t="shared" si="2"/>
        <v>0</v>
      </c>
      <c r="AJ18" s="346"/>
      <c r="AK18" s="346"/>
      <c r="AL18" s="346"/>
      <c r="AM18" s="346"/>
      <c r="AN18" s="346"/>
      <c r="AO18" s="346"/>
      <c r="AP18" s="346"/>
      <c r="AQ18" s="346"/>
      <c r="AR18" s="347"/>
      <c r="AS18" s="347"/>
      <c r="AT18" s="327"/>
      <c r="AU18" s="346"/>
      <c r="AV18" s="346"/>
      <c r="AW18" s="346"/>
      <c r="AX18" s="346"/>
      <c r="AY18" s="346"/>
      <c r="AZ18" s="346"/>
      <c r="BA18" s="348">
        <f t="shared" si="3"/>
        <v>0</v>
      </c>
      <c r="BB18" s="350"/>
      <c r="BC18" s="350"/>
      <c r="BD18" s="350"/>
      <c r="BE18" s="350"/>
      <c r="BF18" s="348">
        <f t="shared" si="4"/>
        <v>0</v>
      </c>
      <c r="BG18" s="348">
        <f t="shared" si="5"/>
        <v>0</v>
      </c>
      <c r="BH18" s="357"/>
      <c r="BI18" s="359"/>
      <c r="BJ18" s="352">
        <f>IF(G18="外教",ROUND(MAX((BG18-BH18-BI18-4800)*{0.03,0.1,0.2,0.25,0.3,0.35,0.45}-{0,105,555,1005,2755,5505,13505},0),2),ROUND(MAX((BG18-BH18-BI18-3500)*{0.03,0.1,0.2,0.25,0.3,0.35,0.45}-{0,105,555,1005,2755,5505,13505},0),2))</f>
        <v>0</v>
      </c>
      <c r="BK18" s="315">
        <f t="shared" si="6"/>
        <v>0</v>
      </c>
      <c r="BL18" s="349"/>
      <c r="BO18" s="174">
        <f t="shared" si="0"/>
        <v>0</v>
      </c>
      <c r="BP18" s="353" t="str">
        <f t="shared" si="7"/>
        <v/>
      </c>
    </row>
    <row r="19" spans="1:80" ht="15" customHeight="1">
      <c r="A19" s="327">
        <v>13</v>
      </c>
      <c r="B19" s="329" t="str">
        <f t="shared" si="8"/>
        <v/>
      </c>
      <c r="C19" s="329" t="str">
        <f t="shared" si="9"/>
        <v/>
      </c>
      <c r="D19" s="329" t="str">
        <f t="shared" si="10"/>
        <v/>
      </c>
      <c r="E19" s="329"/>
      <c r="F19" s="330"/>
      <c r="G19" s="329"/>
      <c r="H19" s="329"/>
      <c r="I19" s="329"/>
      <c r="J19" s="363"/>
      <c r="K19" s="332" t="str">
        <f>IF(ISERROR(VLOOKUP(J19,[7]人事资料!D:AR,26,0)),"",VLOOKUP(J19,[7]人事资料!D:AR,26,0))</f>
        <v/>
      </c>
      <c r="L19" s="333" t="str">
        <f>IF(ISERROR(VLOOKUP(J19,[7]人事资料!D:AR,27,0)),"",VLOOKUP(J19,[7]人事资料!D:AR,27,0))</f>
        <v/>
      </c>
      <c r="M19" s="334" t="str">
        <f t="shared" si="1"/>
        <v/>
      </c>
      <c r="N19" s="336"/>
      <c r="O19" s="336"/>
      <c r="P19" s="337"/>
      <c r="Q19" s="340"/>
      <c r="R19" s="340"/>
      <c r="S19" s="355"/>
      <c r="T19" s="340"/>
      <c r="U19" s="365"/>
      <c r="V19" s="356"/>
      <c r="W19" s="357"/>
      <c r="X19" s="343"/>
      <c r="Y19" s="343"/>
      <c r="Z19" s="343"/>
      <c r="AA19" s="358"/>
      <c r="AB19" s="358"/>
      <c r="AC19" s="343"/>
      <c r="AD19" s="343"/>
      <c r="AE19" s="343"/>
      <c r="AF19" s="346"/>
      <c r="AG19" s="344"/>
      <c r="AH19" s="344"/>
      <c r="AI19" s="345">
        <f t="shared" si="2"/>
        <v>0</v>
      </c>
      <c r="AJ19" s="346"/>
      <c r="AK19" s="346"/>
      <c r="AL19" s="346"/>
      <c r="AM19" s="346"/>
      <c r="AN19" s="346"/>
      <c r="AO19" s="346"/>
      <c r="AP19" s="346"/>
      <c r="AQ19" s="346"/>
      <c r="AR19" s="347"/>
      <c r="AS19" s="347"/>
      <c r="AT19" s="327"/>
      <c r="AU19" s="346"/>
      <c r="AV19" s="346"/>
      <c r="AW19" s="346"/>
      <c r="AX19" s="346"/>
      <c r="AY19" s="346"/>
      <c r="AZ19" s="346"/>
      <c r="BA19" s="348">
        <f t="shared" si="3"/>
        <v>0</v>
      </c>
      <c r="BB19" s="350"/>
      <c r="BC19" s="350"/>
      <c r="BD19" s="350"/>
      <c r="BE19" s="350"/>
      <c r="BF19" s="348">
        <f t="shared" si="4"/>
        <v>0</v>
      </c>
      <c r="BG19" s="348">
        <f t="shared" si="5"/>
        <v>0</v>
      </c>
      <c r="BH19" s="357"/>
      <c r="BI19" s="359"/>
      <c r="BJ19" s="352">
        <f>IF(G19="外教",ROUND(MAX((BG19-BH19-BI19-4800)*{0.03,0.1,0.2,0.25,0.3,0.35,0.45}-{0,105,555,1005,2755,5505,13505},0),2),ROUND(MAX((BG19-BH19-BI19-3500)*{0.03,0.1,0.2,0.25,0.3,0.35,0.45}-{0,105,555,1005,2755,5505,13505},0),2))</f>
        <v>0</v>
      </c>
      <c r="BK19" s="315">
        <f t="shared" si="6"/>
        <v>0</v>
      </c>
      <c r="BL19" s="349"/>
      <c r="BO19" s="174">
        <f t="shared" si="0"/>
        <v>0</v>
      </c>
      <c r="BP19" s="353" t="str">
        <f t="shared" si="7"/>
        <v/>
      </c>
    </row>
    <row r="20" spans="1:80" ht="15" customHeight="1">
      <c r="A20" s="327">
        <v>14</v>
      </c>
      <c r="B20" s="329" t="str">
        <f t="shared" si="8"/>
        <v/>
      </c>
      <c r="C20" s="329" t="str">
        <f t="shared" si="9"/>
        <v/>
      </c>
      <c r="D20" s="329" t="str">
        <f t="shared" si="10"/>
        <v/>
      </c>
      <c r="E20" s="329"/>
      <c r="F20" s="330"/>
      <c r="G20" s="329"/>
      <c r="H20" s="329"/>
      <c r="I20" s="329"/>
      <c r="J20" s="363"/>
      <c r="K20" s="332" t="str">
        <f>IF(ISERROR(VLOOKUP(J20,[7]人事资料!D:AR,26,0)),"",VLOOKUP(J20,[7]人事资料!D:AR,26,0))</f>
        <v/>
      </c>
      <c r="L20" s="333" t="str">
        <f>IF(ISERROR(VLOOKUP(J20,[7]人事资料!D:AR,27,0)),"",VLOOKUP(J20,[7]人事资料!D:AR,27,0))</f>
        <v/>
      </c>
      <c r="M20" s="334" t="str">
        <f t="shared" si="1"/>
        <v/>
      </c>
      <c r="N20" s="336"/>
      <c r="O20" s="336"/>
      <c r="P20" s="337"/>
      <c r="Q20" s="338"/>
      <c r="R20" s="338"/>
      <c r="S20" s="355"/>
      <c r="T20" s="338"/>
      <c r="U20" s="365"/>
      <c r="V20" s="356"/>
      <c r="W20" s="357"/>
      <c r="X20" s="343"/>
      <c r="Y20" s="343"/>
      <c r="Z20" s="343"/>
      <c r="AA20" s="358"/>
      <c r="AB20" s="358"/>
      <c r="AC20" s="343"/>
      <c r="AD20" s="343"/>
      <c r="AE20" s="343"/>
      <c r="AF20" s="346"/>
      <c r="AG20" s="344"/>
      <c r="AH20" s="344"/>
      <c r="AI20" s="345">
        <f t="shared" si="2"/>
        <v>0</v>
      </c>
      <c r="AJ20" s="346"/>
      <c r="AK20" s="346"/>
      <c r="AL20" s="346"/>
      <c r="AM20" s="346"/>
      <c r="AN20" s="346"/>
      <c r="AO20" s="346"/>
      <c r="AP20" s="346"/>
      <c r="AQ20" s="346"/>
      <c r="AR20" s="347"/>
      <c r="AS20" s="347"/>
      <c r="AT20" s="327"/>
      <c r="AU20" s="346"/>
      <c r="AV20" s="346"/>
      <c r="AW20" s="346"/>
      <c r="AX20" s="346"/>
      <c r="AY20" s="346"/>
      <c r="AZ20" s="346"/>
      <c r="BA20" s="348">
        <f t="shared" si="3"/>
        <v>0</v>
      </c>
      <c r="BB20" s="350"/>
      <c r="BC20" s="350"/>
      <c r="BD20" s="350"/>
      <c r="BE20" s="350"/>
      <c r="BF20" s="348">
        <f t="shared" si="4"/>
        <v>0</v>
      </c>
      <c r="BG20" s="348">
        <f t="shared" si="5"/>
        <v>0</v>
      </c>
      <c r="BH20" s="357"/>
      <c r="BI20" s="359"/>
      <c r="BJ20" s="352">
        <f>IF(G20="外教",ROUND(MAX((BG20-BH20-BI20-4800)*{0.03,0.1,0.2,0.25,0.3,0.35,0.45}-{0,105,555,1005,2755,5505,13505},0),2),ROUND(MAX((BG20-BH20-BI20-3500)*{0.03,0.1,0.2,0.25,0.3,0.35,0.45}-{0,105,555,1005,2755,5505,13505},0),2))</f>
        <v>0</v>
      </c>
      <c r="BK20" s="315">
        <f t="shared" si="6"/>
        <v>0</v>
      </c>
      <c r="BL20" s="349"/>
      <c r="BO20" s="174">
        <f t="shared" si="0"/>
        <v>0</v>
      </c>
      <c r="BP20" s="353" t="str">
        <f t="shared" si="7"/>
        <v/>
      </c>
    </row>
    <row r="21" spans="1:80" s="170" customFormat="1" ht="23.25" customHeight="1">
      <c r="A21" s="601" t="s">
        <v>113</v>
      </c>
      <c r="B21" s="602"/>
      <c r="C21" s="602"/>
      <c r="D21" s="602"/>
      <c r="E21" s="602"/>
      <c r="F21" s="602"/>
      <c r="G21" s="602"/>
      <c r="H21" s="602"/>
      <c r="I21" s="602"/>
      <c r="J21" s="602"/>
      <c r="K21" s="602"/>
      <c r="L21" s="602"/>
      <c r="M21" s="602"/>
      <c r="N21" s="602"/>
      <c r="O21" s="602"/>
      <c r="P21" s="603"/>
      <c r="Q21" s="345">
        <f t="shared" ref="Q21:X21" si="11">SUM(Q7:Q20)</f>
        <v>0</v>
      </c>
      <c r="R21" s="345">
        <f t="shared" si="11"/>
        <v>0</v>
      </c>
      <c r="S21" s="345">
        <f t="shared" si="11"/>
        <v>0</v>
      </c>
      <c r="T21" s="345">
        <f t="shared" si="11"/>
        <v>0</v>
      </c>
      <c r="U21" s="345">
        <f t="shared" si="11"/>
        <v>0</v>
      </c>
      <c r="V21" s="345">
        <f t="shared" si="11"/>
        <v>0</v>
      </c>
      <c r="W21" s="345">
        <f t="shared" si="11"/>
        <v>248</v>
      </c>
      <c r="X21" s="345">
        <f t="shared" si="11"/>
        <v>0</v>
      </c>
      <c r="Y21" s="345"/>
      <c r="Z21" s="345">
        <f t="shared" ref="Z21:AR21" si="12">SUM(Z7:Z20)</f>
        <v>0</v>
      </c>
      <c r="AA21" s="345">
        <f t="shared" si="12"/>
        <v>0</v>
      </c>
      <c r="AB21" s="345">
        <f t="shared" si="12"/>
        <v>0</v>
      </c>
      <c r="AC21" s="345">
        <f t="shared" si="12"/>
        <v>0</v>
      </c>
      <c r="AD21" s="345">
        <f t="shared" si="12"/>
        <v>0</v>
      </c>
      <c r="AE21" s="345">
        <f t="shared" si="12"/>
        <v>0</v>
      </c>
      <c r="AF21" s="345">
        <f t="shared" si="12"/>
        <v>5952.5</v>
      </c>
      <c r="AG21" s="345">
        <f t="shared" si="12"/>
        <v>0</v>
      </c>
      <c r="AH21" s="345">
        <f t="shared" si="12"/>
        <v>0</v>
      </c>
      <c r="AI21" s="345">
        <f t="shared" si="12"/>
        <v>5952.5</v>
      </c>
      <c r="AJ21" s="345">
        <f t="shared" si="12"/>
        <v>1500</v>
      </c>
      <c r="AK21" s="345">
        <f t="shared" si="12"/>
        <v>0</v>
      </c>
      <c r="AL21" s="345">
        <f t="shared" si="12"/>
        <v>0</v>
      </c>
      <c r="AM21" s="345">
        <f t="shared" si="12"/>
        <v>0</v>
      </c>
      <c r="AN21" s="345">
        <f t="shared" si="12"/>
        <v>2030</v>
      </c>
      <c r="AO21" s="345">
        <f t="shared" si="12"/>
        <v>600</v>
      </c>
      <c r="AP21" s="345">
        <f t="shared" si="12"/>
        <v>1507</v>
      </c>
      <c r="AQ21" s="345">
        <f t="shared" si="12"/>
        <v>0</v>
      </c>
      <c r="AR21" s="345">
        <f t="shared" si="12"/>
        <v>0</v>
      </c>
      <c r="AS21" s="345"/>
      <c r="AT21" s="345">
        <f t="shared" ref="AT21:BK21" si="13">SUM(AT7:AT20)</f>
        <v>0</v>
      </c>
      <c r="AU21" s="345">
        <f t="shared" si="13"/>
        <v>350</v>
      </c>
      <c r="AV21" s="345">
        <f t="shared" si="13"/>
        <v>0</v>
      </c>
      <c r="AW21" s="345">
        <f t="shared" si="13"/>
        <v>100</v>
      </c>
      <c r="AX21" s="345">
        <f t="shared" si="13"/>
        <v>1500</v>
      </c>
      <c r="AY21" s="345">
        <f t="shared" si="13"/>
        <v>0</v>
      </c>
      <c r="AZ21" s="345">
        <f t="shared" si="13"/>
        <v>61.7</v>
      </c>
      <c r="BA21" s="345">
        <f t="shared" si="13"/>
        <v>7648.7</v>
      </c>
      <c r="BB21" s="345">
        <f t="shared" si="13"/>
        <v>850</v>
      </c>
      <c r="BC21" s="345">
        <f t="shared" si="13"/>
        <v>1450</v>
      </c>
      <c r="BD21" s="345">
        <f t="shared" si="13"/>
        <v>60</v>
      </c>
      <c r="BE21" s="345">
        <f t="shared" si="13"/>
        <v>0</v>
      </c>
      <c r="BF21" s="345">
        <f t="shared" si="13"/>
        <v>2360</v>
      </c>
      <c r="BG21" s="345">
        <f t="shared" si="13"/>
        <v>15961.2</v>
      </c>
      <c r="BH21" s="345">
        <f t="shared" si="13"/>
        <v>850</v>
      </c>
      <c r="BI21" s="345">
        <f t="shared" si="13"/>
        <v>634.86</v>
      </c>
      <c r="BJ21" s="345">
        <f t="shared" si="13"/>
        <v>195.96</v>
      </c>
      <c r="BK21" s="345">
        <f t="shared" si="13"/>
        <v>14280.38</v>
      </c>
      <c r="BL21" s="345"/>
      <c r="BM21" s="172"/>
      <c r="BN21" s="172"/>
      <c r="BO21" s="172"/>
      <c r="BP21" s="172"/>
      <c r="BQ21" s="172"/>
      <c r="BR21" s="172"/>
      <c r="BS21" s="172"/>
      <c r="BT21" s="172"/>
      <c r="BU21" s="172"/>
      <c r="BV21" s="172"/>
      <c r="BW21" s="172"/>
      <c r="BX21" s="172"/>
      <c r="BY21" s="172"/>
      <c r="BZ21" s="172"/>
      <c r="CA21" s="172"/>
      <c r="CB21" s="172"/>
    </row>
    <row r="22" spans="1:80" s="170" customFormat="1" ht="23.25" customHeight="1">
      <c r="A22" s="175"/>
      <c r="F22" s="175"/>
      <c r="G22" s="170" t="s">
        <v>114</v>
      </c>
      <c r="H22" s="606" t="s">
        <v>426</v>
      </c>
      <c r="I22" s="606"/>
      <c r="K22" s="175"/>
      <c r="L22" s="175"/>
      <c r="M22" s="218" t="s">
        <v>115</v>
      </c>
      <c r="N22" s="606" t="s">
        <v>429</v>
      </c>
      <c r="O22" s="606"/>
      <c r="P22" s="175"/>
      <c r="Q22" s="607" t="s">
        <v>116</v>
      </c>
      <c r="R22" s="607"/>
      <c r="S22" s="606"/>
      <c r="T22" s="606"/>
      <c r="AF22" s="175"/>
      <c r="AG22" s="175"/>
      <c r="AH22" s="175"/>
      <c r="AI22" s="175"/>
      <c r="AJ22" s="175"/>
      <c r="AK22" s="175"/>
      <c r="AL22" s="175"/>
      <c r="AM22" s="175"/>
      <c r="AN22" s="175"/>
      <c r="AO22" s="175"/>
      <c r="AP22" s="175"/>
      <c r="AQ22" s="175"/>
      <c r="AR22" s="175"/>
      <c r="AS22" s="175"/>
      <c r="AT22" s="175"/>
      <c r="AU22" s="175"/>
      <c r="AV22" s="175"/>
      <c r="AW22" s="175"/>
      <c r="AX22" s="175"/>
      <c r="AY22" s="175">
        <f>3*12*60.84*0.105</f>
        <v>229.97520000000003</v>
      </c>
      <c r="AZ22" s="175">
        <f>1.5*2*12*73.46*0.13</f>
        <v>343.7928</v>
      </c>
      <c r="BA22" s="175">
        <f>1.5*6*12*60.84*0.08</f>
        <v>525.6576</v>
      </c>
      <c r="BB22" s="175"/>
      <c r="BF22" s="175"/>
      <c r="BG22" s="175"/>
      <c r="BI22" s="175"/>
      <c r="BJ22" s="175"/>
      <c r="BL22" s="175"/>
      <c r="BM22" s="172"/>
      <c r="BN22" s="172"/>
      <c r="BO22" s="172"/>
      <c r="BP22" s="172"/>
      <c r="BQ22" s="172"/>
      <c r="BR22" s="172"/>
      <c r="BS22" s="172"/>
      <c r="BT22" s="172"/>
      <c r="BU22" s="172"/>
      <c r="BV22" s="172"/>
      <c r="BW22" s="172"/>
      <c r="BX22" s="172"/>
      <c r="BY22" s="172"/>
      <c r="BZ22" s="172"/>
      <c r="CA22" s="172"/>
      <c r="CB22" s="172"/>
    </row>
    <row r="23" spans="1:80" ht="23.25" customHeight="1">
      <c r="B23" s="172" t="s">
        <v>117</v>
      </c>
      <c r="C23" s="173" t="s">
        <v>118</v>
      </c>
    </row>
    <row r="24" spans="1:80" ht="23.25" customHeight="1">
      <c r="A24" s="173"/>
      <c r="C24" s="173" t="s">
        <v>119</v>
      </c>
      <c r="P24" s="219"/>
      <c r="Q24" s="219"/>
      <c r="R24" s="219"/>
    </row>
    <row r="25" spans="1:80" ht="23.25" customHeight="1">
      <c r="A25" s="173"/>
      <c r="C25" s="173" t="s">
        <v>120</v>
      </c>
      <c r="P25" s="219"/>
      <c r="Q25" s="219"/>
      <c r="R25" s="219"/>
      <c r="CB25" s="170"/>
    </row>
    <row r="26" spans="1:80" ht="23.25" customHeight="1">
      <c r="A26" s="173"/>
      <c r="C26" s="173" t="s">
        <v>121</v>
      </c>
      <c r="P26" s="219"/>
      <c r="Q26" s="219"/>
      <c r="R26" s="219"/>
      <c r="CB26" s="170"/>
    </row>
    <row r="27" spans="1:80" ht="23.25" customHeight="1">
      <c r="A27" s="173"/>
      <c r="C27" s="172" t="s">
        <v>122</v>
      </c>
      <c r="P27" s="219"/>
      <c r="Q27" s="219"/>
      <c r="R27" s="219"/>
    </row>
    <row r="28" spans="1:80" ht="23.25" customHeight="1">
      <c r="A28" s="173"/>
      <c r="C28" s="172" t="s">
        <v>123</v>
      </c>
      <c r="P28" s="219"/>
      <c r="Q28" s="219"/>
      <c r="R28" s="219"/>
    </row>
    <row r="29" spans="1:80" ht="23.25" customHeight="1">
      <c r="A29" s="173"/>
    </row>
    <row r="30" spans="1:80" s="171" customFormat="1" ht="23.25" customHeight="1">
      <c r="A30" s="198"/>
      <c r="F30" s="199"/>
      <c r="G30" s="198"/>
      <c r="H30" s="198"/>
      <c r="I30" s="198"/>
      <c r="J30" s="199"/>
      <c r="K30" s="199"/>
      <c r="L30" s="199"/>
      <c r="M30" s="220"/>
      <c r="N30" s="221"/>
      <c r="O30" s="221"/>
      <c r="P30" s="220"/>
      <c r="AF30" s="199"/>
      <c r="AG30" s="199"/>
      <c r="AH30" s="199"/>
      <c r="AI30" s="279"/>
      <c r="AJ30" s="199"/>
      <c r="AK30" s="199"/>
      <c r="AL30" s="199"/>
      <c r="AM30" s="199"/>
      <c r="AN30" s="199"/>
      <c r="AO30" s="199"/>
      <c r="AP30" s="199"/>
      <c r="AQ30" s="199"/>
      <c r="AR30" s="199"/>
      <c r="AS30" s="199"/>
      <c r="AT30" s="199"/>
      <c r="AU30" s="199"/>
      <c r="AV30" s="199"/>
      <c r="AW30" s="199"/>
      <c r="AX30" s="199"/>
      <c r="AY30" s="199"/>
      <c r="AZ30" s="199"/>
      <c r="BA30" s="199"/>
      <c r="BB30" s="199"/>
      <c r="BF30" s="199"/>
      <c r="BG30" s="199"/>
      <c r="BI30" s="279"/>
      <c r="BJ30" s="279"/>
      <c r="BL30" s="199"/>
      <c r="BM30" s="172"/>
      <c r="BN30" s="172"/>
      <c r="BO30" s="172"/>
      <c r="BP30" s="172"/>
      <c r="BQ30" s="172"/>
      <c r="BR30" s="172"/>
      <c r="BS30" s="172"/>
      <c r="BT30" s="172"/>
      <c r="BU30" s="172"/>
      <c r="BV30" s="172"/>
      <c r="BW30" s="172"/>
      <c r="BX30" s="172"/>
      <c r="BY30" s="172"/>
      <c r="BZ30" s="172"/>
      <c r="CA30" s="172"/>
      <c r="CB30" s="172"/>
    </row>
    <row r="31" spans="1:80" s="171" customFormat="1" ht="23.25" customHeight="1">
      <c r="A31" s="199"/>
      <c r="B31" s="171" t="s">
        <v>124</v>
      </c>
      <c r="F31" s="199"/>
      <c r="G31" s="198"/>
      <c r="H31" s="198"/>
      <c r="I31" s="198"/>
      <c r="J31" s="199"/>
      <c r="K31" s="199"/>
      <c r="L31" s="199"/>
      <c r="M31" s="220"/>
      <c r="N31" s="221"/>
      <c r="O31" s="221"/>
      <c r="P31" s="220"/>
      <c r="AF31" s="199"/>
      <c r="AG31" s="199"/>
      <c r="AH31" s="199"/>
      <c r="AI31" s="279"/>
      <c r="AJ31" s="199"/>
      <c r="AK31" s="199"/>
      <c r="AL31" s="199"/>
      <c r="AM31" s="199"/>
      <c r="AN31" s="199"/>
      <c r="AO31" s="199"/>
      <c r="AP31" s="199"/>
      <c r="AQ31" s="199"/>
      <c r="AR31" s="199"/>
      <c r="AS31" s="199"/>
      <c r="AT31" s="199"/>
      <c r="AU31" s="199"/>
      <c r="AV31" s="199"/>
      <c r="AW31" s="199"/>
      <c r="AX31" s="199"/>
      <c r="AY31" s="199"/>
      <c r="AZ31" s="199"/>
      <c r="BA31" s="199"/>
      <c r="BB31" s="199"/>
      <c r="BF31" s="199"/>
      <c r="BG31" s="199"/>
      <c r="BI31" s="279"/>
      <c r="BJ31" s="279"/>
      <c r="BL31" s="199"/>
      <c r="BM31" s="172"/>
      <c r="BN31" s="172"/>
      <c r="BO31" s="172"/>
      <c r="BP31" s="172"/>
      <c r="BQ31" s="172"/>
      <c r="BR31" s="172"/>
      <c r="BS31" s="172"/>
      <c r="BT31" s="172"/>
      <c r="BU31" s="172"/>
      <c r="BV31" s="172"/>
      <c r="BW31" s="172"/>
      <c r="BX31" s="172"/>
      <c r="BY31" s="172"/>
      <c r="BZ31" s="172"/>
      <c r="CA31" s="172"/>
      <c r="CB31" s="172"/>
    </row>
    <row r="32" spans="1:80" s="171" customFormat="1" ht="23.25" customHeight="1">
      <c r="A32" s="199"/>
      <c r="B32" s="171" t="s">
        <v>125</v>
      </c>
      <c r="F32" s="199"/>
      <c r="G32" s="198"/>
      <c r="H32" s="198"/>
      <c r="I32" s="198"/>
      <c r="J32" s="199"/>
      <c r="K32" s="199"/>
      <c r="L32" s="199"/>
      <c r="M32" s="222" t="s">
        <v>126</v>
      </c>
      <c r="N32" s="221"/>
      <c r="O32" s="221"/>
      <c r="P32" s="220"/>
      <c r="AF32" s="199"/>
      <c r="AG32" s="199"/>
      <c r="AH32" s="199"/>
      <c r="AI32" s="279"/>
      <c r="AJ32" s="199"/>
      <c r="AK32" s="199"/>
      <c r="AL32" s="199"/>
      <c r="AM32" s="199"/>
      <c r="AN32" s="199"/>
      <c r="AO32" s="199"/>
      <c r="AP32" s="199"/>
      <c r="AQ32" s="199"/>
      <c r="AR32" s="199"/>
      <c r="AS32" s="199"/>
      <c r="AT32" s="199"/>
      <c r="AU32" s="199"/>
      <c r="AV32" s="199"/>
      <c r="AW32" s="199"/>
      <c r="AX32" s="199"/>
      <c r="AY32" s="199"/>
      <c r="AZ32" s="199"/>
      <c r="BA32" s="199"/>
      <c r="BB32" s="199"/>
      <c r="BF32" s="199"/>
      <c r="BG32" s="199"/>
      <c r="BI32" s="279"/>
      <c r="BJ32" s="279"/>
      <c r="BL32" s="199"/>
      <c r="BM32" s="172"/>
      <c r="BN32" s="172"/>
      <c r="BO32" s="172"/>
      <c r="BP32" s="172"/>
      <c r="BQ32" s="172"/>
      <c r="BR32" s="172"/>
      <c r="BS32" s="172"/>
      <c r="BT32" s="172"/>
      <c r="BU32" s="172"/>
      <c r="BV32" s="172"/>
      <c r="BW32" s="172"/>
      <c r="BX32" s="172"/>
      <c r="BY32" s="172"/>
      <c r="BZ32" s="172"/>
      <c r="CA32" s="172"/>
      <c r="CB32" s="172"/>
    </row>
    <row r="33" spans="1:80" s="171" customFormat="1" ht="23.25" customHeight="1">
      <c r="A33" s="199"/>
      <c r="B33" s="171" t="s">
        <v>127</v>
      </c>
      <c r="F33" s="199"/>
      <c r="G33" s="198"/>
      <c r="H33" s="198"/>
      <c r="I33" s="198"/>
      <c r="J33" s="199"/>
      <c r="K33" s="199"/>
      <c r="L33" s="199"/>
      <c r="M33" s="222" t="s">
        <v>125</v>
      </c>
      <c r="N33" s="221"/>
      <c r="O33" s="221"/>
      <c r="P33" s="220"/>
      <c r="AF33" s="199"/>
      <c r="AG33" s="199"/>
      <c r="AH33" s="199"/>
      <c r="AI33" s="279"/>
      <c r="AJ33" s="199"/>
      <c r="AK33" s="199"/>
      <c r="AL33" s="199"/>
      <c r="AM33" s="199"/>
      <c r="AN33" s="199"/>
      <c r="AO33" s="199"/>
      <c r="AP33" s="199"/>
      <c r="AQ33" s="199"/>
      <c r="AR33" s="199"/>
      <c r="AS33" s="199"/>
      <c r="AT33" s="199"/>
      <c r="AU33" s="199"/>
      <c r="AV33" s="199"/>
      <c r="AW33" s="199"/>
      <c r="AX33" s="199"/>
      <c r="AY33" s="199"/>
      <c r="AZ33" s="199"/>
      <c r="BA33" s="199"/>
      <c r="BB33" s="199"/>
      <c r="BF33" s="199"/>
      <c r="BG33" s="199"/>
      <c r="BI33" s="279"/>
      <c r="BJ33" s="279"/>
      <c r="BL33" s="199"/>
      <c r="BM33" s="172"/>
      <c r="BN33" s="172"/>
      <c r="BO33" s="172"/>
      <c r="BP33" s="172"/>
      <c r="BQ33" s="172"/>
      <c r="BR33" s="172"/>
      <c r="BS33" s="172"/>
      <c r="BT33" s="172"/>
      <c r="BU33" s="172"/>
      <c r="BV33" s="172"/>
      <c r="BW33" s="172"/>
      <c r="BX33" s="172"/>
      <c r="BY33" s="172"/>
      <c r="BZ33" s="172"/>
      <c r="CA33" s="172"/>
      <c r="CB33" s="172"/>
    </row>
    <row r="34" spans="1:80" s="171" customFormat="1" ht="23.25" customHeight="1">
      <c r="A34" s="199"/>
      <c r="F34" s="199"/>
      <c r="G34" s="198"/>
      <c r="H34" s="198"/>
      <c r="I34" s="198"/>
      <c r="J34" s="199"/>
      <c r="K34" s="199"/>
      <c r="L34" s="199"/>
      <c r="M34" s="220"/>
      <c r="N34" s="221"/>
      <c r="O34" s="221"/>
      <c r="P34" s="220"/>
      <c r="AF34" s="199"/>
      <c r="AG34" s="199"/>
      <c r="AH34" s="199"/>
      <c r="AI34" s="279"/>
      <c r="AJ34" s="199"/>
      <c r="AK34" s="199"/>
      <c r="AL34" s="199"/>
      <c r="AM34" s="199"/>
      <c r="AN34" s="199"/>
      <c r="AO34" s="199"/>
      <c r="AP34" s="199"/>
      <c r="AQ34" s="199"/>
      <c r="AR34" s="199"/>
      <c r="AS34" s="199"/>
      <c r="AT34" s="199"/>
      <c r="AU34" s="199"/>
      <c r="AV34" s="199"/>
      <c r="AW34" s="199"/>
      <c r="AX34" s="199"/>
      <c r="AY34" s="199"/>
      <c r="AZ34" s="199"/>
      <c r="BA34" s="199"/>
      <c r="BB34" s="199"/>
      <c r="BF34" s="199"/>
      <c r="BG34" s="199"/>
      <c r="BI34" s="279"/>
      <c r="BJ34" s="279"/>
      <c r="BL34" s="199"/>
      <c r="BM34" s="172"/>
      <c r="BN34" s="172"/>
      <c r="BO34" s="172"/>
      <c r="BP34" s="172"/>
      <c r="BQ34" s="172"/>
      <c r="BR34" s="172"/>
      <c r="BS34" s="172"/>
      <c r="BT34" s="172"/>
      <c r="BU34" s="172"/>
      <c r="BV34" s="172"/>
      <c r="BW34" s="172"/>
      <c r="BX34" s="172"/>
      <c r="BY34" s="172"/>
      <c r="BZ34" s="172"/>
      <c r="CA34" s="172"/>
      <c r="CB34" s="172"/>
    </row>
    <row r="35" spans="1:80" s="171" customFormat="1" ht="23.25" customHeight="1">
      <c r="A35" s="199"/>
      <c r="F35" s="199"/>
      <c r="G35" s="198"/>
      <c r="H35" s="198"/>
      <c r="I35" s="198"/>
      <c r="J35" s="199"/>
      <c r="K35" s="199"/>
      <c r="L35" s="199"/>
      <c r="M35" s="220"/>
      <c r="N35" s="221"/>
      <c r="O35" s="221"/>
      <c r="P35" s="220"/>
      <c r="AF35" s="199"/>
      <c r="AG35" s="199"/>
      <c r="AH35" s="199"/>
      <c r="AI35" s="279"/>
      <c r="AJ35" s="199"/>
      <c r="AK35" s="199"/>
      <c r="AL35" s="199"/>
      <c r="AM35" s="199"/>
      <c r="AN35" s="199"/>
      <c r="AO35" s="199"/>
      <c r="AP35" s="199"/>
      <c r="AQ35" s="199"/>
      <c r="AR35" s="199"/>
      <c r="AS35" s="199"/>
      <c r="AT35" s="199"/>
      <c r="AU35" s="199"/>
      <c r="AV35" s="199"/>
      <c r="AW35" s="199"/>
      <c r="AX35" s="199"/>
      <c r="AY35" s="199"/>
      <c r="AZ35" s="199"/>
      <c r="BA35" s="199"/>
      <c r="BB35" s="199"/>
      <c r="BF35" s="199"/>
      <c r="BG35" s="199"/>
      <c r="BI35" s="279"/>
      <c r="BJ35" s="279"/>
      <c r="BL35" s="199"/>
      <c r="BM35" s="172"/>
      <c r="BN35" s="172"/>
      <c r="BO35" s="172"/>
      <c r="BP35" s="172"/>
      <c r="BQ35" s="172"/>
      <c r="BR35" s="172"/>
      <c r="BS35" s="172"/>
      <c r="BT35" s="172"/>
      <c r="BU35" s="172"/>
      <c r="BV35" s="172"/>
      <c r="BW35" s="172"/>
      <c r="BX35" s="172"/>
      <c r="BY35" s="172"/>
      <c r="BZ35" s="172"/>
      <c r="CA35" s="172"/>
      <c r="CB35" s="172"/>
    </row>
    <row r="36" spans="1:80" s="171" customFormat="1" ht="23.25" customHeight="1">
      <c r="A36" s="199"/>
      <c r="F36" s="199"/>
      <c r="G36" s="198"/>
      <c r="H36" s="198"/>
      <c r="I36" s="198"/>
      <c r="J36" s="199"/>
      <c r="K36" s="199"/>
      <c r="L36" s="199"/>
      <c r="M36" s="220"/>
      <c r="N36" s="221"/>
      <c r="O36" s="221"/>
      <c r="P36" s="220"/>
      <c r="AF36" s="199"/>
      <c r="AG36" s="199"/>
      <c r="AH36" s="199"/>
      <c r="AI36" s="279"/>
      <c r="AJ36" s="199"/>
      <c r="AK36" s="199"/>
      <c r="AL36" s="199"/>
      <c r="AM36" s="199"/>
      <c r="AN36" s="199"/>
      <c r="AO36" s="199"/>
      <c r="AP36" s="199"/>
      <c r="AQ36" s="199"/>
      <c r="AR36" s="199"/>
      <c r="AS36" s="199"/>
      <c r="AT36" s="199"/>
      <c r="AU36" s="199"/>
      <c r="AV36" s="199"/>
      <c r="AW36" s="199"/>
      <c r="AX36" s="199"/>
      <c r="AY36" s="199"/>
      <c r="AZ36" s="199"/>
      <c r="BA36" s="199"/>
      <c r="BB36" s="199"/>
      <c r="BF36" s="199"/>
      <c r="BG36" s="199"/>
      <c r="BI36" s="279"/>
      <c r="BJ36" s="279"/>
      <c r="BL36" s="199"/>
      <c r="BM36" s="172"/>
      <c r="BN36" s="172"/>
      <c r="BO36" s="172"/>
      <c r="BP36" s="172"/>
      <c r="BQ36" s="172"/>
      <c r="BR36" s="172"/>
      <c r="BS36" s="172"/>
      <c r="BT36" s="172"/>
      <c r="BU36" s="172"/>
      <c r="BV36" s="172"/>
      <c r="BW36" s="172"/>
      <c r="BX36" s="172"/>
      <c r="BY36" s="172"/>
      <c r="BZ36" s="172"/>
      <c r="CA36" s="172"/>
      <c r="CB36" s="172"/>
    </row>
    <row r="37" spans="1:80" s="171" customFormat="1" ht="23.25" customHeight="1">
      <c r="A37" s="199"/>
      <c r="F37" s="199"/>
      <c r="G37" s="198"/>
      <c r="H37" s="198"/>
      <c r="I37" s="198"/>
      <c r="J37" s="199"/>
      <c r="K37" s="199"/>
      <c r="L37" s="199"/>
      <c r="M37" s="220"/>
      <c r="N37" s="221"/>
      <c r="O37" s="221"/>
      <c r="P37" s="220"/>
      <c r="AF37" s="199"/>
      <c r="AG37" s="199"/>
      <c r="AH37" s="199"/>
      <c r="AI37" s="279"/>
      <c r="AJ37" s="199"/>
      <c r="AK37" s="199"/>
      <c r="AL37" s="199"/>
      <c r="AM37" s="199"/>
      <c r="AN37" s="199"/>
      <c r="AO37" s="199"/>
      <c r="AP37" s="199"/>
      <c r="AQ37" s="199"/>
      <c r="AR37" s="199"/>
      <c r="AS37" s="199"/>
      <c r="AT37" s="199"/>
      <c r="AU37" s="199"/>
      <c r="AV37" s="199"/>
      <c r="AW37" s="199"/>
      <c r="AX37" s="199"/>
      <c r="AY37" s="199"/>
      <c r="AZ37" s="199"/>
      <c r="BA37" s="199"/>
      <c r="BB37" s="199"/>
      <c r="BF37" s="199"/>
      <c r="BG37" s="199"/>
      <c r="BI37" s="279"/>
      <c r="BJ37" s="279"/>
      <c r="BL37" s="199"/>
      <c r="BM37" s="172"/>
      <c r="BN37" s="172"/>
      <c r="BO37" s="172"/>
      <c r="BP37" s="172"/>
      <c r="BQ37" s="172"/>
      <c r="BR37" s="172"/>
      <c r="BS37" s="172"/>
      <c r="BT37" s="172"/>
      <c r="BU37" s="172"/>
      <c r="BV37" s="172"/>
      <c r="BW37" s="172"/>
      <c r="BX37" s="172"/>
      <c r="BY37" s="172"/>
      <c r="BZ37" s="172"/>
      <c r="CA37" s="172"/>
      <c r="CB37" s="172"/>
    </row>
    <row r="38" spans="1:80" s="171" customFormat="1" ht="23.25" customHeight="1">
      <c r="A38" s="199"/>
      <c r="F38" s="199"/>
      <c r="G38" s="198"/>
      <c r="H38" s="198"/>
      <c r="I38" s="198"/>
      <c r="J38" s="199"/>
      <c r="K38" s="199"/>
      <c r="L38" s="199"/>
      <c r="M38" s="220"/>
      <c r="N38" s="221"/>
      <c r="O38" s="221"/>
      <c r="P38" s="220"/>
      <c r="AF38" s="199"/>
      <c r="AG38" s="199"/>
      <c r="AH38" s="199"/>
      <c r="AI38" s="279"/>
      <c r="AJ38" s="199"/>
      <c r="AK38" s="199"/>
      <c r="AL38" s="199"/>
      <c r="AM38" s="199"/>
      <c r="AN38" s="199"/>
      <c r="AO38" s="199"/>
      <c r="AP38" s="199"/>
      <c r="AQ38" s="199"/>
      <c r="AR38" s="199"/>
      <c r="AS38" s="199"/>
      <c r="AT38" s="199"/>
      <c r="AU38" s="199"/>
      <c r="AV38" s="199"/>
      <c r="AW38" s="199"/>
      <c r="AX38" s="199"/>
      <c r="AY38" s="199"/>
      <c r="AZ38" s="199"/>
      <c r="BA38" s="199"/>
      <c r="BB38" s="199"/>
      <c r="BF38" s="199"/>
      <c r="BG38" s="199"/>
      <c r="BI38" s="279"/>
      <c r="BJ38" s="279"/>
      <c r="BL38" s="199"/>
      <c r="BM38" s="168"/>
      <c r="BN38" s="168"/>
      <c r="BO38" s="168"/>
      <c r="BP38" s="168"/>
      <c r="BQ38" s="168"/>
      <c r="BR38" s="168"/>
      <c r="BS38" s="168"/>
      <c r="BT38" s="168"/>
      <c r="BU38" s="168"/>
      <c r="BV38" s="168"/>
      <c r="BW38" s="168"/>
      <c r="BX38" s="168"/>
      <c r="BY38" s="168"/>
      <c r="BZ38" s="168"/>
      <c r="CA38" s="168"/>
      <c r="CB38" s="172"/>
    </row>
    <row r="39" spans="1:80" s="171" customFormat="1" ht="23.25" customHeight="1">
      <c r="A39" s="199"/>
      <c r="F39" s="199"/>
      <c r="G39" s="198"/>
      <c r="H39" s="198"/>
      <c r="I39" s="198"/>
      <c r="J39" s="199"/>
      <c r="K39" s="199"/>
      <c r="L39" s="199"/>
      <c r="M39" s="220"/>
      <c r="N39" s="221"/>
      <c r="O39" s="221"/>
      <c r="P39" s="220"/>
      <c r="AF39" s="199"/>
      <c r="AG39" s="199"/>
      <c r="AH39" s="199"/>
      <c r="AI39" s="279"/>
      <c r="AJ39" s="199"/>
      <c r="AK39" s="199"/>
      <c r="AL39" s="199"/>
      <c r="AM39" s="199"/>
      <c r="AN39" s="199"/>
      <c r="AO39" s="199"/>
      <c r="AP39" s="199"/>
      <c r="AQ39" s="199"/>
      <c r="AR39" s="199"/>
      <c r="AS39" s="199"/>
      <c r="AT39" s="199"/>
      <c r="AU39" s="199"/>
      <c r="AV39" s="199"/>
      <c r="AW39" s="199"/>
      <c r="AX39" s="199"/>
      <c r="AY39" s="199"/>
      <c r="AZ39" s="199"/>
      <c r="BA39" s="199"/>
      <c r="BB39" s="199"/>
      <c r="BF39" s="199"/>
      <c r="BG39" s="199"/>
      <c r="BI39" s="279"/>
      <c r="BJ39" s="279"/>
      <c r="BL39" s="199"/>
      <c r="BM39" s="169"/>
      <c r="BN39" s="169" t="s">
        <v>39</v>
      </c>
      <c r="BO39" s="169" t="s">
        <v>40</v>
      </c>
      <c r="BP39" s="169" t="s">
        <v>41</v>
      </c>
      <c r="BQ39" s="169" t="s">
        <v>42</v>
      </c>
      <c r="BR39" s="169" t="s">
        <v>43</v>
      </c>
      <c r="BS39" s="169" t="s">
        <v>44</v>
      </c>
      <c r="BT39" s="169" t="s">
        <v>45</v>
      </c>
      <c r="BU39" s="169" t="s">
        <v>46</v>
      </c>
      <c r="BV39" s="172">
        <v>28</v>
      </c>
      <c r="BW39" s="172">
        <v>1</v>
      </c>
      <c r="BX39" s="172">
        <v>1</v>
      </c>
      <c r="BY39" s="169"/>
      <c r="BZ39" s="169"/>
      <c r="CA39" s="169"/>
    </row>
    <row r="40" spans="1:80" s="171" customFormat="1" ht="23.25" customHeight="1">
      <c r="A40" s="199"/>
      <c r="F40" s="199"/>
      <c r="G40" s="198"/>
      <c r="H40" s="198"/>
      <c r="I40" s="198"/>
      <c r="J40" s="199"/>
      <c r="K40" s="199"/>
      <c r="L40" s="199"/>
      <c r="M40" s="220"/>
      <c r="N40" s="221"/>
      <c r="O40" s="221"/>
      <c r="P40" s="220"/>
      <c r="AF40" s="199"/>
      <c r="AG40" s="199"/>
      <c r="AH40" s="199"/>
      <c r="AI40" s="279"/>
      <c r="AJ40" s="199"/>
      <c r="AK40" s="199"/>
      <c r="AL40" s="199"/>
      <c r="AM40" s="199"/>
      <c r="AN40" s="199"/>
      <c r="AO40" s="199"/>
      <c r="AP40" s="199"/>
      <c r="AQ40" s="199"/>
      <c r="AR40" s="199"/>
      <c r="AS40" s="199"/>
      <c r="AT40" s="199"/>
      <c r="AU40" s="199"/>
      <c r="AV40" s="199"/>
      <c r="AW40" s="199"/>
      <c r="AX40" s="199"/>
      <c r="AY40" s="199"/>
      <c r="AZ40" s="199"/>
      <c r="BA40" s="199"/>
      <c r="BB40" s="199"/>
      <c r="BF40" s="199"/>
      <c r="BG40" s="199"/>
      <c r="BI40" s="279"/>
      <c r="BJ40" s="279"/>
      <c r="BL40" s="199"/>
      <c r="BM40" s="172"/>
      <c r="BN40" s="172" t="s">
        <v>430</v>
      </c>
      <c r="BO40" s="172" t="s">
        <v>431</v>
      </c>
      <c r="BP40" s="172" t="s">
        <v>432</v>
      </c>
      <c r="BQ40" s="172" t="s">
        <v>433</v>
      </c>
      <c r="BR40" s="172">
        <v>0</v>
      </c>
      <c r="BS40" s="172" t="s">
        <v>434</v>
      </c>
      <c r="BT40" s="172" t="s">
        <v>435</v>
      </c>
      <c r="BU40" s="172" t="s">
        <v>436</v>
      </c>
      <c r="BV40" s="172">
        <v>29</v>
      </c>
      <c r="BW40" s="172">
        <v>2</v>
      </c>
      <c r="BX40" s="172">
        <v>2</v>
      </c>
      <c r="BY40" s="172"/>
      <c r="BZ40" s="174">
        <v>42400</v>
      </c>
      <c r="CA40" s="174">
        <f t="shared" ref="CA40:CA53" si="14">VLOOKUP(B7,BN:BZ,13,0)</f>
        <v>42460</v>
      </c>
    </row>
    <row r="41" spans="1:80" s="171" customFormat="1" ht="23.25" customHeight="1">
      <c r="A41" s="199"/>
      <c r="F41" s="199"/>
      <c r="G41" s="198"/>
      <c r="H41" s="198"/>
      <c r="I41" s="198"/>
      <c r="J41" s="199"/>
      <c r="K41" s="199"/>
      <c r="L41" s="199"/>
      <c r="M41" s="220"/>
      <c r="N41" s="221"/>
      <c r="O41" s="221"/>
      <c r="P41" s="220"/>
      <c r="AF41" s="199"/>
      <c r="AG41" s="199"/>
      <c r="AH41" s="199"/>
      <c r="AI41" s="279"/>
      <c r="AJ41" s="199"/>
      <c r="AK41" s="199"/>
      <c r="AL41" s="199"/>
      <c r="AM41" s="199"/>
      <c r="AN41" s="199"/>
      <c r="AO41" s="199"/>
      <c r="AP41" s="199"/>
      <c r="AQ41" s="199"/>
      <c r="AR41" s="199"/>
      <c r="AS41" s="199"/>
      <c r="AT41" s="199"/>
      <c r="AU41" s="199"/>
      <c r="AV41" s="199"/>
      <c r="AW41" s="199"/>
      <c r="AX41" s="199"/>
      <c r="AY41" s="199"/>
      <c r="AZ41" s="199"/>
      <c r="BA41" s="199"/>
      <c r="BB41" s="199"/>
      <c r="BF41" s="199"/>
      <c r="BG41" s="199"/>
      <c r="BI41" s="279"/>
      <c r="BJ41" s="279"/>
      <c r="BL41" s="199"/>
      <c r="BM41" s="172"/>
      <c r="BN41" s="172" t="s">
        <v>437</v>
      </c>
      <c r="BO41" s="172" t="s">
        <v>438</v>
      </c>
      <c r="BP41" s="172" t="s">
        <v>439</v>
      </c>
      <c r="BQ41" s="172" t="s">
        <v>440</v>
      </c>
      <c r="BR41" s="172">
        <v>0.5</v>
      </c>
      <c r="BS41" s="172" t="s">
        <v>441</v>
      </c>
      <c r="BT41" s="172" t="s">
        <v>442</v>
      </c>
      <c r="BU41" s="172" t="s">
        <v>443</v>
      </c>
      <c r="BV41" s="172">
        <v>30</v>
      </c>
      <c r="BW41" s="172">
        <v>3</v>
      </c>
      <c r="BX41" s="172">
        <v>3</v>
      </c>
      <c r="BY41" s="172"/>
      <c r="BZ41" s="174">
        <v>42428</v>
      </c>
      <c r="CA41" s="174">
        <f t="shared" si="14"/>
        <v>42460</v>
      </c>
    </row>
    <row r="42" spans="1:80" s="171" customFormat="1" ht="23.25" customHeight="1">
      <c r="A42" s="199"/>
      <c r="F42" s="199"/>
      <c r="G42" s="198"/>
      <c r="H42" s="198"/>
      <c r="I42" s="198"/>
      <c r="J42" s="199"/>
      <c r="K42" s="199"/>
      <c r="L42" s="199"/>
      <c r="M42" s="220"/>
      <c r="N42" s="221"/>
      <c r="O42" s="221"/>
      <c r="P42" s="220"/>
      <c r="AF42" s="199"/>
      <c r="AG42" s="199"/>
      <c r="AH42" s="199"/>
      <c r="AI42" s="279"/>
      <c r="AJ42" s="199"/>
      <c r="AK42" s="199"/>
      <c r="AL42" s="199"/>
      <c r="AM42" s="199"/>
      <c r="AN42" s="199"/>
      <c r="AO42" s="199"/>
      <c r="AP42" s="199"/>
      <c r="AQ42" s="199"/>
      <c r="AR42" s="199"/>
      <c r="AS42" s="199"/>
      <c r="AT42" s="199"/>
      <c r="AU42" s="199"/>
      <c r="AV42" s="199"/>
      <c r="AW42" s="199"/>
      <c r="AX42" s="199"/>
      <c r="AY42" s="199"/>
      <c r="AZ42" s="199"/>
      <c r="BA42" s="199"/>
      <c r="BB42" s="199"/>
      <c r="BF42" s="199"/>
      <c r="BG42" s="199"/>
      <c r="BI42" s="279"/>
      <c r="BJ42" s="279"/>
      <c r="BL42" s="199"/>
      <c r="BM42" s="172"/>
      <c r="BN42" s="172" t="s">
        <v>137</v>
      </c>
      <c r="BO42" s="172" t="s">
        <v>444</v>
      </c>
      <c r="BP42" s="172" t="s">
        <v>445</v>
      </c>
      <c r="BQ42" s="172" t="s">
        <v>446</v>
      </c>
      <c r="BR42" s="172">
        <v>1</v>
      </c>
      <c r="BS42" s="172" t="s">
        <v>447</v>
      </c>
      <c r="BT42" s="172"/>
      <c r="BU42" s="172" t="s">
        <v>448</v>
      </c>
      <c r="BV42" s="172">
        <v>31</v>
      </c>
      <c r="BW42" s="172">
        <v>4</v>
      </c>
      <c r="BX42" s="172">
        <v>4</v>
      </c>
      <c r="BY42" s="172"/>
      <c r="BZ42" s="174">
        <v>42460</v>
      </c>
      <c r="CA42" s="174">
        <f t="shared" si="14"/>
        <v>42460</v>
      </c>
    </row>
    <row r="43" spans="1:80" s="171" customFormat="1" ht="23.25" customHeight="1">
      <c r="A43" s="199"/>
      <c r="F43" s="199"/>
      <c r="G43" s="198"/>
      <c r="H43" s="198"/>
      <c r="I43" s="198"/>
      <c r="J43" s="199"/>
      <c r="K43" s="199"/>
      <c r="L43" s="199"/>
      <c r="M43" s="220"/>
      <c r="N43" s="221"/>
      <c r="O43" s="221"/>
      <c r="P43" s="220"/>
      <c r="AF43" s="199"/>
      <c r="AG43" s="199"/>
      <c r="AH43" s="199"/>
      <c r="AI43" s="279"/>
      <c r="AJ43" s="199"/>
      <c r="AK43" s="199"/>
      <c r="AL43" s="199"/>
      <c r="AM43" s="199"/>
      <c r="AN43" s="199"/>
      <c r="AO43" s="199"/>
      <c r="AP43" s="199"/>
      <c r="AQ43" s="199"/>
      <c r="AR43" s="199"/>
      <c r="AS43" s="199"/>
      <c r="AT43" s="199"/>
      <c r="AU43" s="199"/>
      <c r="AV43" s="199"/>
      <c r="AW43" s="199"/>
      <c r="AX43" s="199"/>
      <c r="AY43" s="199"/>
      <c r="AZ43" s="199"/>
      <c r="BA43" s="199"/>
      <c r="BB43" s="199"/>
      <c r="BF43" s="199"/>
      <c r="BG43" s="199"/>
      <c r="BI43" s="279"/>
      <c r="BJ43" s="279"/>
      <c r="BL43" s="199"/>
      <c r="BM43" s="172"/>
      <c r="BN43" s="172" t="s">
        <v>141</v>
      </c>
      <c r="BO43" s="172" t="s">
        <v>449</v>
      </c>
      <c r="BP43" s="172"/>
      <c r="BQ43" s="172"/>
      <c r="BR43" s="172">
        <v>1.5</v>
      </c>
      <c r="BS43" s="172" t="s">
        <v>450</v>
      </c>
      <c r="BT43" s="172"/>
      <c r="BU43" s="172" t="s">
        <v>451</v>
      </c>
      <c r="BV43" s="172"/>
      <c r="BW43" s="172">
        <v>5</v>
      </c>
      <c r="BX43" s="172">
        <v>5</v>
      </c>
      <c r="BY43" s="172"/>
      <c r="BZ43" s="174">
        <v>42490</v>
      </c>
      <c r="CA43" s="174">
        <f t="shared" si="14"/>
        <v>42460</v>
      </c>
    </row>
    <row r="44" spans="1:80" s="171" customFormat="1" ht="23.25" customHeight="1">
      <c r="A44" s="199"/>
      <c r="F44" s="199"/>
      <c r="G44" s="198"/>
      <c r="H44" s="198"/>
      <c r="I44" s="198"/>
      <c r="J44" s="199"/>
      <c r="K44" s="199"/>
      <c r="L44" s="199"/>
      <c r="M44" s="220"/>
      <c r="N44" s="221"/>
      <c r="O44" s="221"/>
      <c r="P44" s="220"/>
      <c r="AF44" s="199"/>
      <c r="AG44" s="199"/>
      <c r="AH44" s="199"/>
      <c r="AI44" s="279"/>
      <c r="AJ44" s="199"/>
      <c r="AK44" s="199"/>
      <c r="AL44" s="199"/>
      <c r="AM44" s="199"/>
      <c r="AN44" s="199"/>
      <c r="AO44" s="199"/>
      <c r="AP44" s="199"/>
      <c r="AQ44" s="199"/>
      <c r="AR44" s="199"/>
      <c r="AS44" s="199"/>
      <c r="AT44" s="199"/>
      <c r="AU44" s="199"/>
      <c r="AV44" s="199"/>
      <c r="AW44" s="199"/>
      <c r="AX44" s="199"/>
      <c r="AY44" s="199"/>
      <c r="AZ44" s="199"/>
      <c r="BA44" s="199"/>
      <c r="BB44" s="199"/>
      <c r="BF44" s="199"/>
      <c r="BG44" s="199"/>
      <c r="BI44" s="279"/>
      <c r="BJ44" s="279"/>
      <c r="BL44" s="199"/>
      <c r="BM44" s="172"/>
      <c r="BN44" s="172" t="s">
        <v>145</v>
      </c>
      <c r="BO44" s="172" t="s">
        <v>452</v>
      </c>
      <c r="BP44" s="172"/>
      <c r="BQ44" s="172"/>
      <c r="BR44" s="172"/>
      <c r="BS44" s="172" t="s">
        <v>453</v>
      </c>
      <c r="BT44" s="172"/>
      <c r="BU44" s="172" t="s">
        <v>148</v>
      </c>
      <c r="BV44" s="172"/>
      <c r="BW44" s="172">
        <v>6</v>
      </c>
      <c r="BX44" s="172">
        <v>6</v>
      </c>
      <c r="BY44" s="172"/>
      <c r="BZ44" s="174">
        <v>42521</v>
      </c>
      <c r="CA44" s="174" t="e">
        <f t="shared" si="14"/>
        <v>#N/A</v>
      </c>
    </row>
    <row r="45" spans="1:80" s="171" customFormat="1" ht="23.25" customHeight="1">
      <c r="A45" s="199"/>
      <c r="F45" s="199"/>
      <c r="G45" s="198"/>
      <c r="H45" s="198"/>
      <c r="I45" s="198"/>
      <c r="J45" s="199"/>
      <c r="K45" s="199"/>
      <c r="L45" s="199"/>
      <c r="M45" s="220"/>
      <c r="N45" s="221"/>
      <c r="O45" s="221"/>
      <c r="P45" s="220"/>
      <c r="AF45" s="199"/>
      <c r="AG45" s="199"/>
      <c r="AH45" s="199"/>
      <c r="AI45" s="279"/>
      <c r="AJ45" s="199"/>
      <c r="AK45" s="199"/>
      <c r="AL45" s="199"/>
      <c r="AM45" s="199"/>
      <c r="AN45" s="199"/>
      <c r="AO45" s="199"/>
      <c r="AP45" s="199"/>
      <c r="AQ45" s="199"/>
      <c r="AR45" s="199"/>
      <c r="AS45" s="199"/>
      <c r="AT45" s="199"/>
      <c r="AU45" s="199"/>
      <c r="AV45" s="199"/>
      <c r="AW45" s="199"/>
      <c r="AX45" s="199"/>
      <c r="AY45" s="199"/>
      <c r="AZ45" s="199"/>
      <c r="BA45" s="199"/>
      <c r="BB45" s="199"/>
      <c r="BF45" s="199"/>
      <c r="BG45" s="199"/>
      <c r="BI45" s="279"/>
      <c r="BJ45" s="279"/>
      <c r="BL45" s="199"/>
      <c r="BM45" s="172"/>
      <c r="BN45" s="172" t="s">
        <v>149</v>
      </c>
      <c r="BO45" s="172" t="s">
        <v>454</v>
      </c>
      <c r="BP45" s="172"/>
      <c r="BQ45" s="172"/>
      <c r="BR45" s="172"/>
      <c r="BS45" s="172" t="s">
        <v>455</v>
      </c>
      <c r="BT45" s="172"/>
      <c r="BU45" s="172"/>
      <c r="BV45" s="172"/>
      <c r="BW45" s="172">
        <v>7</v>
      </c>
      <c r="BX45" s="172">
        <v>7</v>
      </c>
      <c r="BY45" s="172"/>
      <c r="BZ45" s="174">
        <v>42551</v>
      </c>
      <c r="CA45" s="174" t="e">
        <f t="shared" si="14"/>
        <v>#N/A</v>
      </c>
    </row>
    <row r="46" spans="1:80" s="171" customFormat="1" ht="23.25" customHeight="1">
      <c r="A46" s="199"/>
      <c r="F46" s="199"/>
      <c r="G46" s="198"/>
      <c r="H46" s="198"/>
      <c r="I46" s="198"/>
      <c r="J46" s="199"/>
      <c r="K46" s="199"/>
      <c r="L46" s="199"/>
      <c r="M46" s="220"/>
      <c r="N46" s="221"/>
      <c r="O46" s="221"/>
      <c r="P46" s="220"/>
      <c r="AF46" s="199"/>
      <c r="AG46" s="199"/>
      <c r="AH46" s="199"/>
      <c r="AI46" s="279"/>
      <c r="AJ46" s="199"/>
      <c r="AK46" s="199"/>
      <c r="AL46" s="199"/>
      <c r="AM46" s="199"/>
      <c r="AN46" s="199"/>
      <c r="AO46" s="199"/>
      <c r="AP46" s="199"/>
      <c r="AQ46" s="199"/>
      <c r="AR46" s="199"/>
      <c r="AS46" s="199"/>
      <c r="AT46" s="199"/>
      <c r="AU46" s="199"/>
      <c r="AV46" s="199"/>
      <c r="AW46" s="199"/>
      <c r="AX46" s="199"/>
      <c r="AY46" s="199"/>
      <c r="AZ46" s="199"/>
      <c r="BA46" s="199"/>
      <c r="BB46" s="199"/>
      <c r="BF46" s="199"/>
      <c r="BG46" s="199"/>
      <c r="BI46" s="279"/>
      <c r="BJ46" s="279"/>
      <c r="BL46" s="199"/>
      <c r="BM46" s="172"/>
      <c r="BN46" s="172" t="s">
        <v>152</v>
      </c>
      <c r="BO46" s="172" t="s">
        <v>456</v>
      </c>
      <c r="BP46" s="172"/>
      <c r="BQ46" s="172"/>
      <c r="BR46" s="172"/>
      <c r="BS46" s="172" t="s">
        <v>457</v>
      </c>
      <c r="BT46" s="172"/>
      <c r="BU46" s="172"/>
      <c r="BV46" s="172"/>
      <c r="BW46" s="172">
        <v>8</v>
      </c>
      <c r="BX46" s="172">
        <v>8</v>
      </c>
      <c r="BY46" s="172"/>
      <c r="BZ46" s="174">
        <v>42582</v>
      </c>
      <c r="CA46" s="174" t="e">
        <f t="shared" si="14"/>
        <v>#N/A</v>
      </c>
    </row>
    <row r="47" spans="1:80" s="171" customFormat="1" ht="23.25" customHeight="1">
      <c r="A47" s="199"/>
      <c r="F47" s="199"/>
      <c r="G47" s="198"/>
      <c r="H47" s="198"/>
      <c r="I47" s="198"/>
      <c r="J47" s="199"/>
      <c r="K47" s="199"/>
      <c r="L47" s="199"/>
      <c r="M47" s="220"/>
      <c r="N47" s="221"/>
      <c r="O47" s="221"/>
      <c r="P47" s="220"/>
      <c r="AF47" s="199"/>
      <c r="AG47" s="199"/>
      <c r="AH47" s="199"/>
      <c r="AI47" s="279"/>
      <c r="AJ47" s="199"/>
      <c r="AK47" s="199"/>
      <c r="AL47" s="199"/>
      <c r="AM47" s="199"/>
      <c r="AN47" s="199"/>
      <c r="AO47" s="199"/>
      <c r="AP47" s="199"/>
      <c r="AQ47" s="199"/>
      <c r="AR47" s="199"/>
      <c r="AS47" s="199"/>
      <c r="AT47" s="199"/>
      <c r="AU47" s="199"/>
      <c r="AV47" s="199"/>
      <c r="AW47" s="199"/>
      <c r="AX47" s="199"/>
      <c r="AY47" s="199"/>
      <c r="AZ47" s="199"/>
      <c r="BA47" s="199"/>
      <c r="BB47" s="199"/>
      <c r="BF47" s="199"/>
      <c r="BG47" s="199"/>
      <c r="BI47" s="279"/>
      <c r="BJ47" s="279"/>
      <c r="BL47" s="199"/>
      <c r="BM47" s="172"/>
      <c r="BN47" s="172" t="s">
        <v>155</v>
      </c>
      <c r="BO47" s="172" t="s">
        <v>458</v>
      </c>
      <c r="BP47" s="172"/>
      <c r="BQ47" s="172"/>
      <c r="BR47" s="172"/>
      <c r="BS47" s="172" t="s">
        <v>459</v>
      </c>
      <c r="BT47" s="172"/>
      <c r="BU47" s="172"/>
      <c r="BV47" s="172"/>
      <c r="BW47" s="172">
        <v>9</v>
      </c>
      <c r="BX47" s="172">
        <v>9</v>
      </c>
      <c r="BY47" s="172"/>
      <c r="BZ47" s="174">
        <v>42613</v>
      </c>
      <c r="CA47" s="174" t="e">
        <f t="shared" si="14"/>
        <v>#N/A</v>
      </c>
    </row>
    <row r="48" spans="1:80" s="171" customFormat="1" ht="23.25" customHeight="1">
      <c r="A48" s="199"/>
      <c r="F48" s="199"/>
      <c r="G48" s="198"/>
      <c r="H48" s="198"/>
      <c r="I48" s="198"/>
      <c r="J48" s="199"/>
      <c r="K48" s="199"/>
      <c r="L48" s="199"/>
      <c r="M48" s="220"/>
      <c r="N48" s="221"/>
      <c r="O48" s="221"/>
      <c r="P48" s="220"/>
      <c r="AF48" s="199"/>
      <c r="AG48" s="199"/>
      <c r="AH48" s="199"/>
      <c r="AI48" s="279"/>
      <c r="AJ48" s="199"/>
      <c r="AK48" s="199"/>
      <c r="AL48" s="199"/>
      <c r="AM48" s="199"/>
      <c r="AN48" s="199"/>
      <c r="AO48" s="199"/>
      <c r="AP48" s="199"/>
      <c r="AQ48" s="199"/>
      <c r="AR48" s="199"/>
      <c r="AS48" s="199"/>
      <c r="AT48" s="199"/>
      <c r="AU48" s="199"/>
      <c r="AV48" s="199"/>
      <c r="AW48" s="199"/>
      <c r="AX48" s="199"/>
      <c r="AY48" s="199"/>
      <c r="AZ48" s="199"/>
      <c r="BA48" s="199"/>
      <c r="BB48" s="199"/>
      <c r="BF48" s="199"/>
      <c r="BG48" s="199"/>
      <c r="BI48" s="279"/>
      <c r="BJ48" s="279"/>
      <c r="BL48" s="199"/>
      <c r="BM48" s="172"/>
      <c r="BN48" s="172" t="s">
        <v>158</v>
      </c>
      <c r="BO48" s="172" t="s">
        <v>460</v>
      </c>
      <c r="BP48" s="172"/>
      <c r="BQ48" s="172"/>
      <c r="BR48" s="172"/>
      <c r="BS48" s="172" t="s">
        <v>461</v>
      </c>
      <c r="BT48" s="172"/>
      <c r="BU48" s="172"/>
      <c r="BV48" s="172"/>
      <c r="BW48" s="172">
        <v>10</v>
      </c>
      <c r="BX48" s="172">
        <v>10</v>
      </c>
      <c r="BY48" s="172"/>
      <c r="BZ48" s="174">
        <v>42643</v>
      </c>
      <c r="CA48" s="174" t="e">
        <f t="shared" si="14"/>
        <v>#N/A</v>
      </c>
    </row>
    <row r="49" spans="1:79" s="171" customFormat="1" ht="23.25" customHeight="1">
      <c r="A49" s="199"/>
      <c r="F49" s="199"/>
      <c r="G49" s="198"/>
      <c r="H49" s="198"/>
      <c r="I49" s="198"/>
      <c r="J49" s="199"/>
      <c r="K49" s="199"/>
      <c r="L49" s="199"/>
      <c r="M49" s="220"/>
      <c r="N49" s="221"/>
      <c r="O49" s="221"/>
      <c r="P49" s="220"/>
      <c r="AF49" s="199"/>
      <c r="AG49" s="199"/>
      <c r="AH49" s="199"/>
      <c r="AI49" s="279"/>
      <c r="AJ49" s="199"/>
      <c r="AK49" s="199"/>
      <c r="AL49" s="199"/>
      <c r="AM49" s="199"/>
      <c r="AN49" s="199"/>
      <c r="AO49" s="199"/>
      <c r="AP49" s="199"/>
      <c r="AQ49" s="199"/>
      <c r="AR49" s="199"/>
      <c r="AS49" s="199"/>
      <c r="AT49" s="199"/>
      <c r="AU49" s="199"/>
      <c r="AV49" s="199"/>
      <c r="AW49" s="199"/>
      <c r="AX49" s="199"/>
      <c r="AY49" s="199"/>
      <c r="AZ49" s="199"/>
      <c r="BA49" s="199"/>
      <c r="BB49" s="199"/>
      <c r="BF49" s="199"/>
      <c r="BG49" s="199"/>
      <c r="BI49" s="279"/>
      <c r="BJ49" s="279"/>
      <c r="BL49" s="199"/>
      <c r="BM49" s="172"/>
      <c r="BN49" s="172" t="s">
        <v>161</v>
      </c>
      <c r="BO49" s="172" t="s">
        <v>462</v>
      </c>
      <c r="BP49" s="172"/>
      <c r="BQ49" s="172"/>
      <c r="BR49" s="172"/>
      <c r="BS49" s="172" t="s">
        <v>463</v>
      </c>
      <c r="BT49" s="172"/>
      <c r="BU49" s="172"/>
      <c r="BV49" s="172"/>
      <c r="BW49" s="172">
        <v>11</v>
      </c>
      <c r="BX49" s="172">
        <v>11</v>
      </c>
      <c r="BY49" s="172"/>
      <c r="BZ49" s="174">
        <v>42674</v>
      </c>
      <c r="CA49" s="174" t="e">
        <f t="shared" si="14"/>
        <v>#N/A</v>
      </c>
    </row>
    <row r="50" spans="1:79" s="171" customFormat="1" ht="23.25" customHeight="1">
      <c r="A50" s="199"/>
      <c r="F50" s="199"/>
      <c r="G50" s="198"/>
      <c r="H50" s="198"/>
      <c r="I50" s="198"/>
      <c r="J50" s="199"/>
      <c r="K50" s="199"/>
      <c r="L50" s="199"/>
      <c r="M50" s="220"/>
      <c r="N50" s="221"/>
      <c r="O50" s="221"/>
      <c r="P50" s="220"/>
      <c r="AF50" s="199"/>
      <c r="AG50" s="199"/>
      <c r="AH50" s="199"/>
      <c r="AI50" s="279"/>
      <c r="AJ50" s="199"/>
      <c r="AK50" s="199"/>
      <c r="AL50" s="199"/>
      <c r="AM50" s="199"/>
      <c r="AN50" s="199"/>
      <c r="AO50" s="199"/>
      <c r="AP50" s="199"/>
      <c r="AQ50" s="199"/>
      <c r="AR50" s="199"/>
      <c r="AS50" s="199"/>
      <c r="AT50" s="199"/>
      <c r="AU50" s="199"/>
      <c r="AV50" s="199"/>
      <c r="AW50" s="199"/>
      <c r="AX50" s="199"/>
      <c r="AY50" s="199"/>
      <c r="AZ50" s="199"/>
      <c r="BA50" s="199"/>
      <c r="BB50" s="199"/>
      <c r="BF50" s="199"/>
      <c r="BG50" s="199"/>
      <c r="BI50" s="279"/>
      <c r="BJ50" s="279"/>
      <c r="BL50" s="199"/>
      <c r="BM50" s="172"/>
      <c r="BN50" s="172" t="s">
        <v>164</v>
      </c>
      <c r="BO50" s="172" t="s">
        <v>464</v>
      </c>
      <c r="BP50" s="172"/>
      <c r="BQ50" s="172"/>
      <c r="BR50" s="172"/>
      <c r="BS50" s="172" t="s">
        <v>465</v>
      </c>
      <c r="BT50" s="172"/>
      <c r="BU50" s="172"/>
      <c r="BV50" s="172"/>
      <c r="BW50" s="172">
        <v>12</v>
      </c>
      <c r="BX50" s="172">
        <v>12</v>
      </c>
      <c r="BY50" s="172"/>
      <c r="BZ50" s="174">
        <v>42704</v>
      </c>
      <c r="CA50" s="174" t="e">
        <f t="shared" si="14"/>
        <v>#N/A</v>
      </c>
    </row>
    <row r="51" spans="1:79" s="171" customFormat="1" ht="23.25" customHeight="1">
      <c r="A51" s="199"/>
      <c r="F51" s="199"/>
      <c r="G51" s="198"/>
      <c r="H51" s="198"/>
      <c r="I51" s="198"/>
      <c r="J51" s="199"/>
      <c r="K51" s="199"/>
      <c r="L51" s="199"/>
      <c r="M51" s="220"/>
      <c r="N51" s="221"/>
      <c r="O51" s="221"/>
      <c r="P51" s="220"/>
      <c r="AF51" s="199"/>
      <c r="AG51" s="199"/>
      <c r="AH51" s="199"/>
      <c r="AI51" s="279"/>
      <c r="AJ51" s="199"/>
      <c r="AK51" s="199"/>
      <c r="AL51" s="199"/>
      <c r="AM51" s="199"/>
      <c r="AN51" s="199"/>
      <c r="AO51" s="199"/>
      <c r="AP51" s="199"/>
      <c r="AQ51" s="199"/>
      <c r="AR51" s="199"/>
      <c r="AS51" s="199"/>
      <c r="AT51" s="199"/>
      <c r="AU51" s="199"/>
      <c r="AV51" s="199"/>
      <c r="AW51" s="199"/>
      <c r="AX51" s="199"/>
      <c r="AY51" s="199"/>
      <c r="AZ51" s="199"/>
      <c r="BA51" s="199"/>
      <c r="BB51" s="199"/>
      <c r="BF51" s="199"/>
      <c r="BG51" s="199"/>
      <c r="BI51" s="279"/>
      <c r="BJ51" s="279"/>
      <c r="BL51" s="199"/>
      <c r="BM51" s="172"/>
      <c r="BN51" s="172" t="s">
        <v>167</v>
      </c>
      <c r="BO51" s="172" t="s">
        <v>466</v>
      </c>
      <c r="BP51" s="172"/>
      <c r="BQ51" s="172"/>
      <c r="BR51" s="172"/>
      <c r="BS51" s="172" t="s">
        <v>467</v>
      </c>
      <c r="BT51" s="172"/>
      <c r="BU51" s="172"/>
      <c r="BV51" s="172"/>
      <c r="BW51" s="172">
        <v>13</v>
      </c>
      <c r="BX51" s="172">
        <v>13</v>
      </c>
      <c r="BY51" s="172"/>
      <c r="BZ51" s="174">
        <v>42735</v>
      </c>
      <c r="CA51" s="174" t="e">
        <f t="shared" si="14"/>
        <v>#N/A</v>
      </c>
    </row>
    <row r="52" spans="1:79" s="171" customFormat="1" ht="23.25" customHeight="1">
      <c r="A52" s="199"/>
      <c r="F52" s="199"/>
      <c r="G52" s="198"/>
      <c r="H52" s="198"/>
      <c r="I52" s="198"/>
      <c r="J52" s="199"/>
      <c r="K52" s="199"/>
      <c r="L52" s="199"/>
      <c r="M52" s="220"/>
      <c r="N52" s="221"/>
      <c r="O52" s="221"/>
      <c r="P52" s="220"/>
      <c r="AF52" s="199"/>
      <c r="AG52" s="199"/>
      <c r="AH52" s="199"/>
      <c r="AI52" s="279"/>
      <c r="AJ52" s="199"/>
      <c r="AK52" s="199"/>
      <c r="AL52" s="199"/>
      <c r="AM52" s="199"/>
      <c r="AN52" s="199"/>
      <c r="AO52" s="199"/>
      <c r="AP52" s="199"/>
      <c r="AQ52" s="199"/>
      <c r="AR52" s="199"/>
      <c r="AS52" s="199"/>
      <c r="AT52" s="199"/>
      <c r="AU52" s="199"/>
      <c r="AV52" s="199"/>
      <c r="AW52" s="199"/>
      <c r="AX52" s="199"/>
      <c r="AY52" s="199"/>
      <c r="AZ52" s="199"/>
      <c r="BA52" s="199"/>
      <c r="BB52" s="199"/>
      <c r="BF52" s="199"/>
      <c r="BG52" s="199"/>
      <c r="BI52" s="279"/>
      <c r="BJ52" s="279"/>
      <c r="BL52" s="199"/>
      <c r="BM52" s="172"/>
      <c r="BN52" s="172"/>
      <c r="BO52" s="172" t="s">
        <v>468</v>
      </c>
      <c r="BP52" s="172"/>
      <c r="BQ52" s="172"/>
      <c r="BR52" s="172"/>
      <c r="BS52" s="172" t="s">
        <v>469</v>
      </c>
      <c r="BT52" s="172"/>
      <c r="BU52" s="172"/>
      <c r="BV52" s="172"/>
      <c r="BW52" s="172">
        <v>14</v>
      </c>
      <c r="BX52" s="172">
        <v>14</v>
      </c>
      <c r="BY52" s="172"/>
      <c r="BZ52" s="174"/>
      <c r="CA52" s="174" t="e">
        <f t="shared" si="14"/>
        <v>#N/A</v>
      </c>
    </row>
    <row r="53" spans="1:79" s="171" customFormat="1" ht="23.25" customHeight="1">
      <c r="A53" s="199"/>
      <c r="F53" s="199"/>
      <c r="G53" s="198"/>
      <c r="H53" s="198"/>
      <c r="I53" s="198"/>
      <c r="J53" s="199"/>
      <c r="K53" s="199"/>
      <c r="L53" s="199"/>
      <c r="M53" s="220"/>
      <c r="N53" s="221"/>
      <c r="O53" s="221"/>
      <c r="P53" s="220"/>
      <c r="AF53" s="199"/>
      <c r="AG53" s="199"/>
      <c r="AH53" s="199"/>
      <c r="AI53" s="279"/>
      <c r="AJ53" s="199"/>
      <c r="AK53" s="199"/>
      <c r="AL53" s="199"/>
      <c r="AM53" s="199"/>
      <c r="AN53" s="199"/>
      <c r="AO53" s="199"/>
      <c r="AP53" s="199"/>
      <c r="AQ53" s="199"/>
      <c r="AR53" s="199"/>
      <c r="AS53" s="199"/>
      <c r="AT53" s="199"/>
      <c r="AU53" s="199"/>
      <c r="AV53" s="199"/>
      <c r="AW53" s="199"/>
      <c r="AX53" s="199"/>
      <c r="AY53" s="199"/>
      <c r="AZ53" s="199"/>
      <c r="BA53" s="199"/>
      <c r="BB53" s="199"/>
      <c r="BF53" s="199"/>
      <c r="BG53" s="199"/>
      <c r="BI53" s="279"/>
      <c r="BJ53" s="279"/>
      <c r="BL53" s="199"/>
      <c r="BM53" s="172"/>
      <c r="BN53" s="172"/>
      <c r="BO53" s="172"/>
      <c r="BP53" s="172"/>
      <c r="BQ53" s="172"/>
      <c r="BR53" s="172"/>
      <c r="BS53" s="172" t="s">
        <v>470</v>
      </c>
      <c r="BT53" s="172"/>
      <c r="BU53" s="172"/>
      <c r="BV53" s="172"/>
      <c r="BW53" s="172">
        <v>15</v>
      </c>
      <c r="BX53" s="172">
        <v>15</v>
      </c>
      <c r="BY53" s="172"/>
      <c r="BZ53" s="172"/>
      <c r="CA53" s="174" t="e">
        <f t="shared" si="14"/>
        <v>#N/A</v>
      </c>
    </row>
    <row r="54" spans="1:79" s="171" customFormat="1" ht="23.25" customHeight="1">
      <c r="A54" s="199"/>
      <c r="F54" s="199"/>
      <c r="G54" s="198"/>
      <c r="H54" s="198"/>
      <c r="I54" s="198"/>
      <c r="J54" s="199"/>
      <c r="K54" s="199"/>
      <c r="L54" s="199"/>
      <c r="M54" s="220"/>
      <c r="N54" s="221"/>
      <c r="O54" s="221"/>
      <c r="P54" s="220"/>
      <c r="AF54" s="199"/>
      <c r="AG54" s="199"/>
      <c r="AH54" s="199"/>
      <c r="AI54" s="279"/>
      <c r="AJ54" s="199"/>
      <c r="AK54" s="199"/>
      <c r="AL54" s="199"/>
      <c r="AM54" s="199"/>
      <c r="AN54" s="199"/>
      <c r="AO54" s="199"/>
      <c r="AP54" s="199"/>
      <c r="AQ54" s="199"/>
      <c r="AR54" s="199"/>
      <c r="AS54" s="199"/>
      <c r="AT54" s="199"/>
      <c r="AU54" s="199"/>
      <c r="AV54" s="199"/>
      <c r="AW54" s="199"/>
      <c r="AX54" s="199"/>
      <c r="AY54" s="199"/>
      <c r="AZ54" s="199"/>
      <c r="BA54" s="199"/>
      <c r="BB54" s="199"/>
      <c r="BF54" s="199"/>
      <c r="BG54" s="199"/>
      <c r="BI54" s="279"/>
      <c r="BJ54" s="279"/>
      <c r="BL54" s="199"/>
      <c r="BM54" s="172"/>
      <c r="BN54" s="172"/>
      <c r="BO54" s="312"/>
      <c r="BP54" s="172"/>
      <c r="BQ54" s="172"/>
      <c r="BR54" s="172"/>
      <c r="BS54" s="172" t="s">
        <v>471</v>
      </c>
      <c r="BT54" s="172"/>
      <c r="BU54" s="172"/>
      <c r="BV54" s="172"/>
      <c r="BW54" s="172">
        <v>16</v>
      </c>
      <c r="BX54" s="172">
        <v>16</v>
      </c>
      <c r="BY54" s="172"/>
      <c r="BZ54" s="172"/>
      <c r="CA54" s="174" t="e">
        <f>VLOOKUP(#REF!,BN:BZ,13,0)</f>
        <v>#REF!</v>
      </c>
    </row>
    <row r="55" spans="1:79" s="171" customFormat="1" ht="23.25" customHeight="1">
      <c r="A55" s="199"/>
      <c r="F55" s="199"/>
      <c r="G55" s="198"/>
      <c r="H55" s="198"/>
      <c r="I55" s="198"/>
      <c r="J55" s="199"/>
      <c r="K55" s="199"/>
      <c r="L55" s="199"/>
      <c r="M55" s="220"/>
      <c r="N55" s="221"/>
      <c r="O55" s="221"/>
      <c r="P55" s="220"/>
      <c r="AF55" s="199"/>
      <c r="AG55" s="199"/>
      <c r="AH55" s="199"/>
      <c r="AI55" s="279"/>
      <c r="AJ55" s="199"/>
      <c r="AK55" s="199"/>
      <c r="AL55" s="199"/>
      <c r="AM55" s="199"/>
      <c r="AN55" s="199"/>
      <c r="AO55" s="199"/>
      <c r="AP55" s="199"/>
      <c r="AQ55" s="199"/>
      <c r="AR55" s="199"/>
      <c r="AS55" s="199"/>
      <c r="AT55" s="199"/>
      <c r="AU55" s="199"/>
      <c r="AV55" s="199"/>
      <c r="AW55" s="199"/>
      <c r="AX55" s="199"/>
      <c r="AY55" s="199"/>
      <c r="AZ55" s="199"/>
      <c r="BA55" s="199"/>
      <c r="BB55" s="199"/>
      <c r="BF55" s="199"/>
      <c r="BG55" s="199"/>
      <c r="BI55" s="279"/>
      <c r="BJ55" s="279"/>
      <c r="BL55" s="199"/>
      <c r="BM55" s="172"/>
      <c r="BN55" s="172"/>
      <c r="BO55" s="312"/>
      <c r="BP55" s="172"/>
      <c r="BQ55" s="172"/>
      <c r="BR55" s="172"/>
      <c r="BS55" s="172" t="s">
        <v>472</v>
      </c>
      <c r="BT55" s="172"/>
      <c r="BU55" s="172"/>
      <c r="BV55" s="172"/>
      <c r="BW55" s="172">
        <v>17</v>
      </c>
      <c r="BX55" s="172">
        <v>17</v>
      </c>
      <c r="BY55" s="172"/>
      <c r="BZ55" s="172"/>
      <c r="CA55" s="174" t="e">
        <f>VLOOKUP(#REF!,BN:BZ,13,0)</f>
        <v>#REF!</v>
      </c>
    </row>
    <row r="56" spans="1:79" s="171" customFormat="1" ht="23.25" customHeight="1">
      <c r="A56" s="199"/>
      <c r="F56" s="199"/>
      <c r="G56" s="198"/>
      <c r="H56" s="198"/>
      <c r="I56" s="198"/>
      <c r="J56" s="199"/>
      <c r="K56" s="199"/>
      <c r="L56" s="199"/>
      <c r="M56" s="220"/>
      <c r="N56" s="221"/>
      <c r="O56" s="221"/>
      <c r="P56" s="220"/>
      <c r="AF56" s="199"/>
      <c r="AG56" s="199"/>
      <c r="AH56" s="199"/>
      <c r="AI56" s="279"/>
      <c r="AJ56" s="199"/>
      <c r="AK56" s="199"/>
      <c r="AL56" s="199"/>
      <c r="AM56" s="199"/>
      <c r="AN56" s="199"/>
      <c r="AO56" s="199"/>
      <c r="AP56" s="199"/>
      <c r="AQ56" s="199"/>
      <c r="AR56" s="199"/>
      <c r="AS56" s="199"/>
      <c r="AT56" s="199"/>
      <c r="AU56" s="199"/>
      <c r="AV56" s="199"/>
      <c r="AW56" s="199"/>
      <c r="AX56" s="199"/>
      <c r="AY56" s="199"/>
      <c r="AZ56" s="199"/>
      <c r="BA56" s="199"/>
      <c r="BB56" s="199"/>
      <c r="BF56" s="199"/>
      <c r="BG56" s="199"/>
      <c r="BI56" s="279"/>
      <c r="BJ56" s="279"/>
      <c r="BL56" s="199"/>
      <c r="BM56" s="172"/>
      <c r="BN56" s="172"/>
      <c r="BO56" s="312"/>
      <c r="BP56" s="172"/>
      <c r="BQ56" s="172"/>
      <c r="BR56" s="172"/>
      <c r="BS56" s="172" t="s">
        <v>473</v>
      </c>
      <c r="BT56" s="172"/>
      <c r="BU56" s="172"/>
      <c r="BV56" s="172"/>
      <c r="BW56" s="172">
        <v>18</v>
      </c>
      <c r="BX56" s="172">
        <v>18</v>
      </c>
      <c r="BY56" s="172"/>
      <c r="BZ56" s="172"/>
      <c r="CA56" s="174" t="e">
        <f>VLOOKUP(#REF!,BN:BZ,13,0)</f>
        <v>#REF!</v>
      </c>
    </row>
    <row r="57" spans="1:79" s="171" customFormat="1" ht="23.25" customHeight="1">
      <c r="A57" s="199"/>
      <c r="F57" s="199"/>
      <c r="G57" s="198"/>
      <c r="H57" s="198"/>
      <c r="I57" s="198"/>
      <c r="J57" s="199"/>
      <c r="K57" s="199"/>
      <c r="L57" s="199"/>
      <c r="M57" s="220"/>
      <c r="N57" s="221"/>
      <c r="O57" s="221"/>
      <c r="P57" s="220"/>
      <c r="AF57" s="199"/>
      <c r="AG57" s="199"/>
      <c r="AH57" s="199"/>
      <c r="AI57" s="279"/>
      <c r="AJ57" s="199"/>
      <c r="AK57" s="199"/>
      <c r="AL57" s="199"/>
      <c r="AM57" s="199"/>
      <c r="AN57" s="199"/>
      <c r="AO57" s="199"/>
      <c r="AP57" s="199"/>
      <c r="AQ57" s="199"/>
      <c r="AR57" s="199"/>
      <c r="AS57" s="199"/>
      <c r="AT57" s="199"/>
      <c r="AU57" s="199"/>
      <c r="AV57" s="199"/>
      <c r="AW57" s="199"/>
      <c r="AX57" s="199"/>
      <c r="AY57" s="199"/>
      <c r="AZ57" s="199"/>
      <c r="BA57" s="199"/>
      <c r="BB57" s="199"/>
      <c r="BF57" s="199"/>
      <c r="BG57" s="199"/>
      <c r="BI57" s="279"/>
      <c r="BJ57" s="279"/>
      <c r="BL57" s="199"/>
      <c r="BM57" s="172"/>
      <c r="BN57" s="172"/>
      <c r="BO57" s="312"/>
      <c r="BP57" s="172"/>
      <c r="BQ57" s="172"/>
      <c r="BR57" s="172"/>
      <c r="BS57" s="172" t="s">
        <v>474</v>
      </c>
      <c r="BT57" s="172"/>
      <c r="BU57" s="172"/>
      <c r="BV57" s="172"/>
      <c r="BW57" s="172">
        <v>19</v>
      </c>
      <c r="BX57" s="172">
        <v>19</v>
      </c>
      <c r="BY57" s="172"/>
      <c r="BZ57" s="172"/>
      <c r="CA57" s="174" t="e">
        <f>VLOOKUP(#REF!,BN:BZ,13,0)</f>
        <v>#REF!</v>
      </c>
    </row>
    <row r="58" spans="1:79" s="171" customFormat="1" ht="23.25" customHeight="1">
      <c r="A58" s="199"/>
      <c r="F58" s="199"/>
      <c r="G58" s="198"/>
      <c r="H58" s="198"/>
      <c r="I58" s="198"/>
      <c r="J58" s="199"/>
      <c r="K58" s="199"/>
      <c r="L58" s="199"/>
      <c r="M58" s="220"/>
      <c r="N58" s="221"/>
      <c r="O58" s="221"/>
      <c r="P58" s="220"/>
      <c r="AF58" s="199"/>
      <c r="AG58" s="199"/>
      <c r="AH58" s="199"/>
      <c r="AI58" s="279"/>
      <c r="AJ58" s="199"/>
      <c r="AK58" s="199"/>
      <c r="AL58" s="199"/>
      <c r="AM58" s="199"/>
      <c r="AN58" s="199"/>
      <c r="AO58" s="199"/>
      <c r="AP58" s="199"/>
      <c r="AQ58" s="199"/>
      <c r="AR58" s="199"/>
      <c r="AS58" s="199"/>
      <c r="AT58" s="199"/>
      <c r="AU58" s="199"/>
      <c r="AV58" s="199"/>
      <c r="AW58" s="199"/>
      <c r="AX58" s="199"/>
      <c r="AY58" s="199"/>
      <c r="AZ58" s="199"/>
      <c r="BA58" s="199"/>
      <c r="BB58" s="199"/>
      <c r="BF58" s="199"/>
      <c r="BG58" s="199"/>
      <c r="BI58" s="279"/>
      <c r="BJ58" s="279"/>
      <c r="BL58" s="199"/>
      <c r="BM58" s="172"/>
      <c r="BN58" s="172"/>
      <c r="BO58" s="312"/>
      <c r="BP58" s="172"/>
      <c r="BQ58" s="172"/>
      <c r="BR58" s="172"/>
      <c r="BS58" s="172"/>
      <c r="BT58" s="172"/>
      <c r="BU58" s="172"/>
      <c r="BV58" s="172"/>
      <c r="BW58" s="172">
        <v>20</v>
      </c>
      <c r="BX58" s="172">
        <v>20</v>
      </c>
      <c r="BY58" s="172"/>
      <c r="BZ58" s="172"/>
      <c r="CA58" s="174" t="e">
        <f>VLOOKUP(#REF!,BN:BZ,13,0)</f>
        <v>#REF!</v>
      </c>
    </row>
    <row r="59" spans="1:79" s="171" customFormat="1" ht="23.25" customHeight="1">
      <c r="A59" s="199"/>
      <c r="F59" s="199"/>
      <c r="G59" s="198"/>
      <c r="H59" s="198"/>
      <c r="I59" s="198"/>
      <c r="J59" s="199"/>
      <c r="K59" s="199"/>
      <c r="L59" s="199"/>
      <c r="M59" s="220"/>
      <c r="N59" s="221"/>
      <c r="O59" s="221"/>
      <c r="P59" s="220"/>
      <c r="AF59" s="199"/>
      <c r="AG59" s="199"/>
      <c r="AH59" s="199"/>
      <c r="AI59" s="279"/>
      <c r="AJ59" s="199"/>
      <c r="AK59" s="199"/>
      <c r="AL59" s="199"/>
      <c r="AM59" s="199"/>
      <c r="AN59" s="199"/>
      <c r="AO59" s="199"/>
      <c r="AP59" s="199"/>
      <c r="AQ59" s="199"/>
      <c r="AR59" s="199"/>
      <c r="AS59" s="199"/>
      <c r="AT59" s="199"/>
      <c r="AU59" s="199"/>
      <c r="AV59" s="199"/>
      <c r="AW59" s="199"/>
      <c r="AX59" s="199"/>
      <c r="AY59" s="199"/>
      <c r="AZ59" s="199"/>
      <c r="BA59" s="199"/>
      <c r="BB59" s="199"/>
      <c r="BF59" s="199"/>
      <c r="BG59" s="199"/>
      <c r="BI59" s="279"/>
      <c r="BJ59" s="279"/>
      <c r="BL59" s="199"/>
      <c r="BM59" s="172"/>
      <c r="BN59" s="172"/>
      <c r="BO59" s="172"/>
      <c r="BP59" s="172"/>
      <c r="BQ59" s="172"/>
      <c r="BR59" s="172"/>
      <c r="BS59" s="172"/>
      <c r="BT59" s="172"/>
      <c r="BU59" s="172"/>
      <c r="BV59" s="172"/>
      <c r="BW59" s="172">
        <v>21</v>
      </c>
      <c r="BX59" s="172">
        <v>21</v>
      </c>
      <c r="BY59" s="172"/>
      <c r="BZ59" s="172"/>
      <c r="CA59" s="174" t="e">
        <f>VLOOKUP(#REF!,BN:BZ,13,0)</f>
        <v>#REF!</v>
      </c>
    </row>
    <row r="60" spans="1:79" s="171" customFormat="1" ht="23.25" customHeight="1">
      <c r="A60" s="199"/>
      <c r="F60" s="199"/>
      <c r="G60" s="198"/>
      <c r="H60" s="198"/>
      <c r="I60" s="198"/>
      <c r="J60" s="199"/>
      <c r="K60" s="199"/>
      <c r="L60" s="199"/>
      <c r="M60" s="220"/>
      <c r="N60" s="221"/>
      <c r="O60" s="221"/>
      <c r="P60" s="220"/>
      <c r="AF60" s="199"/>
      <c r="AG60" s="199"/>
      <c r="AH60" s="199"/>
      <c r="AI60" s="279"/>
      <c r="AJ60" s="199"/>
      <c r="AK60" s="199"/>
      <c r="AL60" s="199"/>
      <c r="AM60" s="199"/>
      <c r="AN60" s="199"/>
      <c r="AO60" s="199"/>
      <c r="AP60" s="199"/>
      <c r="AQ60" s="199"/>
      <c r="AR60" s="199"/>
      <c r="AS60" s="199"/>
      <c r="AT60" s="199"/>
      <c r="AU60" s="199"/>
      <c r="AV60" s="199"/>
      <c r="AW60" s="199"/>
      <c r="AX60" s="199"/>
      <c r="AY60" s="199"/>
      <c r="AZ60" s="199"/>
      <c r="BA60" s="199"/>
      <c r="BB60" s="199"/>
      <c r="BF60" s="199"/>
      <c r="BG60" s="199"/>
      <c r="BI60" s="279"/>
      <c r="BJ60" s="279"/>
      <c r="BL60" s="199"/>
      <c r="BM60" s="172"/>
      <c r="BN60" s="172"/>
      <c r="BO60" s="172"/>
      <c r="BP60" s="172"/>
      <c r="BQ60" s="172"/>
      <c r="BR60" s="172"/>
      <c r="BS60" s="172"/>
      <c r="BT60" s="172"/>
      <c r="BU60" s="172"/>
      <c r="BV60" s="172"/>
      <c r="BW60" s="172">
        <v>22</v>
      </c>
      <c r="BX60" s="172">
        <v>22</v>
      </c>
      <c r="BY60" s="172"/>
      <c r="BZ60" s="172"/>
      <c r="CA60" s="172"/>
    </row>
    <row r="61" spans="1:79" s="171" customFormat="1" ht="23.25" customHeight="1">
      <c r="A61" s="199"/>
      <c r="F61" s="199"/>
      <c r="G61" s="198"/>
      <c r="H61" s="198"/>
      <c r="I61" s="198"/>
      <c r="J61" s="199"/>
      <c r="K61" s="199"/>
      <c r="L61" s="199"/>
      <c r="M61" s="220"/>
      <c r="N61" s="221"/>
      <c r="O61" s="221"/>
      <c r="P61" s="220"/>
      <c r="AF61" s="199"/>
      <c r="AG61" s="199"/>
      <c r="AH61" s="199"/>
      <c r="AI61" s="279"/>
      <c r="AJ61" s="199"/>
      <c r="AK61" s="199"/>
      <c r="AL61" s="199"/>
      <c r="AM61" s="199"/>
      <c r="AN61" s="199"/>
      <c r="AO61" s="199"/>
      <c r="AP61" s="199"/>
      <c r="AQ61" s="199"/>
      <c r="AR61" s="199"/>
      <c r="AS61" s="199"/>
      <c r="AT61" s="199"/>
      <c r="AU61" s="199"/>
      <c r="AV61" s="199"/>
      <c r="AW61" s="199"/>
      <c r="AX61" s="199"/>
      <c r="AY61" s="199"/>
      <c r="AZ61" s="199"/>
      <c r="BA61" s="199"/>
      <c r="BB61" s="199"/>
      <c r="BF61" s="199"/>
      <c r="BG61" s="199"/>
      <c r="BI61" s="279"/>
      <c r="BJ61" s="279"/>
      <c r="BL61" s="199"/>
      <c r="BM61" s="170"/>
      <c r="BN61" s="170"/>
      <c r="BO61" s="170"/>
      <c r="BP61" s="170"/>
      <c r="BQ61" s="170"/>
      <c r="BR61" s="170"/>
      <c r="BS61" s="170"/>
      <c r="BT61" s="170"/>
      <c r="BU61" s="170"/>
      <c r="BV61" s="170"/>
      <c r="BW61" s="172">
        <v>23</v>
      </c>
      <c r="BX61" s="172">
        <v>23</v>
      </c>
      <c r="BY61" s="170"/>
      <c r="BZ61" s="170"/>
      <c r="CA61" s="170"/>
    </row>
    <row r="62" spans="1:79" s="171" customFormat="1" ht="23.25" customHeight="1">
      <c r="A62" s="199"/>
      <c r="F62" s="199"/>
      <c r="G62" s="198"/>
      <c r="H62" s="198"/>
      <c r="I62" s="198"/>
      <c r="J62" s="199"/>
      <c r="K62" s="199"/>
      <c r="L62" s="199"/>
      <c r="M62" s="220"/>
      <c r="N62" s="221"/>
      <c r="O62" s="221"/>
      <c r="P62" s="220"/>
      <c r="AF62" s="199"/>
      <c r="AG62" s="199"/>
      <c r="AH62" s="199"/>
      <c r="AI62" s="279"/>
      <c r="AJ62" s="199"/>
      <c r="AK62" s="199"/>
      <c r="AL62" s="199"/>
      <c r="AM62" s="199"/>
      <c r="AN62" s="199"/>
      <c r="AO62" s="199"/>
      <c r="AP62" s="199"/>
      <c r="AQ62" s="199"/>
      <c r="AR62" s="199"/>
      <c r="AS62" s="199"/>
      <c r="AT62" s="199"/>
      <c r="AU62" s="199"/>
      <c r="AV62" s="199"/>
      <c r="AW62" s="199"/>
      <c r="AX62" s="199"/>
      <c r="AY62" s="199"/>
      <c r="AZ62" s="199"/>
      <c r="BA62" s="199"/>
      <c r="BB62" s="199"/>
      <c r="BF62" s="199"/>
      <c r="BG62" s="199"/>
      <c r="BI62" s="279"/>
      <c r="BJ62" s="279"/>
      <c r="BL62" s="199"/>
      <c r="BM62" s="170"/>
      <c r="BN62" s="170"/>
      <c r="BO62" s="170"/>
      <c r="BP62" s="170"/>
      <c r="BQ62" s="170"/>
      <c r="BR62" s="170"/>
      <c r="BS62" s="170"/>
      <c r="BT62" s="170"/>
      <c r="BU62" s="170"/>
      <c r="BV62" s="170"/>
      <c r="BW62" s="172">
        <v>24</v>
      </c>
      <c r="BX62" s="172">
        <v>24</v>
      </c>
      <c r="BY62" s="170"/>
      <c r="BZ62" s="170"/>
      <c r="CA62" s="170"/>
    </row>
    <row r="63" spans="1:79" s="171" customFormat="1" ht="23.25" customHeight="1">
      <c r="A63" s="199"/>
      <c r="F63" s="199"/>
      <c r="G63" s="198"/>
      <c r="H63" s="198"/>
      <c r="I63" s="198"/>
      <c r="J63" s="199"/>
      <c r="K63" s="199"/>
      <c r="L63" s="199"/>
      <c r="M63" s="220"/>
      <c r="N63" s="221"/>
      <c r="O63" s="221"/>
      <c r="P63" s="220"/>
      <c r="AF63" s="199"/>
      <c r="AG63" s="199"/>
      <c r="AH63" s="199"/>
      <c r="AI63" s="279"/>
      <c r="AJ63" s="199"/>
      <c r="AK63" s="199"/>
      <c r="AL63" s="199"/>
      <c r="AM63" s="199"/>
      <c r="AN63" s="199"/>
      <c r="AO63" s="199"/>
      <c r="AP63" s="199"/>
      <c r="AQ63" s="199"/>
      <c r="AR63" s="199"/>
      <c r="AS63" s="199"/>
      <c r="AT63" s="199"/>
      <c r="AU63" s="199"/>
      <c r="AV63" s="199"/>
      <c r="AW63" s="199"/>
      <c r="AX63" s="199"/>
      <c r="AY63" s="199"/>
      <c r="AZ63" s="199"/>
      <c r="BA63" s="199"/>
      <c r="BB63" s="199"/>
      <c r="BF63" s="199"/>
      <c r="BG63" s="199"/>
      <c r="BI63" s="279"/>
      <c r="BJ63" s="279"/>
      <c r="BL63" s="199"/>
      <c r="BM63" s="172"/>
      <c r="BN63" s="172"/>
      <c r="BO63" s="172"/>
      <c r="BP63" s="172"/>
      <c r="BQ63" s="172"/>
      <c r="BR63" s="172"/>
      <c r="BS63" s="172"/>
      <c r="BT63" s="172"/>
      <c r="BU63" s="172"/>
      <c r="BV63" s="172"/>
      <c r="BW63" s="172">
        <v>25</v>
      </c>
      <c r="BX63" s="172">
        <v>25</v>
      </c>
      <c r="BY63" s="172"/>
      <c r="BZ63" s="172"/>
      <c r="CA63" s="172"/>
    </row>
    <row r="64" spans="1:79" s="171" customFormat="1" ht="23.25" customHeight="1">
      <c r="A64" s="199"/>
      <c r="F64" s="199"/>
      <c r="G64" s="198"/>
      <c r="H64" s="198"/>
      <c r="I64" s="198"/>
      <c r="J64" s="199"/>
      <c r="K64" s="199"/>
      <c r="L64" s="199"/>
      <c r="M64" s="220"/>
      <c r="N64" s="221"/>
      <c r="O64" s="221"/>
      <c r="P64" s="220"/>
      <c r="AF64" s="199"/>
      <c r="AG64" s="199"/>
      <c r="AH64" s="199"/>
      <c r="AI64" s="279"/>
      <c r="AJ64" s="199"/>
      <c r="AK64" s="199"/>
      <c r="AL64" s="199"/>
      <c r="AM64" s="199"/>
      <c r="AN64" s="199"/>
      <c r="AO64" s="199"/>
      <c r="AP64" s="199"/>
      <c r="AQ64" s="199"/>
      <c r="AR64" s="199"/>
      <c r="AS64" s="199"/>
      <c r="AT64" s="199"/>
      <c r="AU64" s="199"/>
      <c r="AV64" s="199"/>
      <c r="AW64" s="199"/>
      <c r="AX64" s="199"/>
      <c r="AY64" s="199"/>
      <c r="AZ64" s="199"/>
      <c r="BA64" s="199"/>
      <c r="BB64" s="199"/>
      <c r="BF64" s="199"/>
      <c r="BG64" s="199"/>
      <c r="BI64" s="279"/>
      <c r="BJ64" s="279"/>
      <c r="BL64" s="199"/>
      <c r="BM64" s="172"/>
      <c r="BN64" s="172"/>
      <c r="BO64" s="172"/>
      <c r="BP64" s="172"/>
      <c r="BQ64" s="172"/>
      <c r="BR64" s="172"/>
      <c r="BS64" s="172"/>
      <c r="BT64" s="172"/>
      <c r="BU64" s="172"/>
      <c r="BV64" s="172"/>
      <c r="BW64" s="172">
        <v>26</v>
      </c>
      <c r="BX64" s="172">
        <v>26</v>
      </c>
      <c r="BY64" s="172"/>
      <c r="BZ64" s="172"/>
      <c r="CA64" s="172"/>
    </row>
    <row r="65" spans="1:79" s="171" customFormat="1" ht="23.25" customHeight="1">
      <c r="A65" s="199"/>
      <c r="F65" s="199"/>
      <c r="G65" s="198"/>
      <c r="H65" s="198"/>
      <c r="I65" s="198"/>
      <c r="J65" s="199"/>
      <c r="K65" s="199"/>
      <c r="L65" s="199"/>
      <c r="M65" s="220"/>
      <c r="N65" s="221"/>
      <c r="O65" s="221"/>
      <c r="P65" s="220"/>
      <c r="AF65" s="199"/>
      <c r="AG65" s="199"/>
      <c r="AH65" s="199"/>
      <c r="AI65" s="279"/>
      <c r="AJ65" s="199"/>
      <c r="AK65" s="199"/>
      <c r="AL65" s="199"/>
      <c r="AM65" s="199"/>
      <c r="AN65" s="199"/>
      <c r="AO65" s="199"/>
      <c r="AP65" s="199"/>
      <c r="AQ65" s="199"/>
      <c r="AR65" s="199"/>
      <c r="AS65" s="199"/>
      <c r="AT65" s="199"/>
      <c r="AU65" s="199"/>
      <c r="AV65" s="199"/>
      <c r="AW65" s="199"/>
      <c r="AX65" s="199"/>
      <c r="AY65" s="199"/>
      <c r="AZ65" s="199"/>
      <c r="BA65" s="199"/>
      <c r="BB65" s="199"/>
      <c r="BF65" s="199"/>
      <c r="BG65" s="199"/>
      <c r="BI65" s="279"/>
      <c r="BJ65" s="279"/>
      <c r="BL65" s="199"/>
      <c r="BM65" s="172"/>
      <c r="BN65" s="172"/>
      <c r="BO65" s="172"/>
      <c r="BP65" s="172"/>
      <c r="BQ65" s="172"/>
      <c r="BR65" s="172"/>
      <c r="BS65" s="172"/>
      <c r="BT65" s="172"/>
      <c r="BU65" s="172"/>
      <c r="BV65" s="172"/>
      <c r="BW65" s="172">
        <v>27</v>
      </c>
      <c r="BX65" s="172">
        <v>27</v>
      </c>
      <c r="BY65" s="172"/>
      <c r="BZ65" s="172"/>
      <c r="CA65" s="172"/>
    </row>
    <row r="66" spans="1:79" s="171" customFormat="1" ht="23.25" customHeight="1">
      <c r="A66" s="199"/>
      <c r="F66" s="199"/>
      <c r="G66" s="198"/>
      <c r="H66" s="198"/>
      <c r="I66" s="198"/>
      <c r="J66" s="199"/>
      <c r="K66" s="199"/>
      <c r="L66" s="199"/>
      <c r="M66" s="220"/>
      <c r="N66" s="221"/>
      <c r="O66" s="221"/>
      <c r="P66" s="220"/>
      <c r="AF66" s="199"/>
      <c r="AG66" s="199"/>
      <c r="AH66" s="199"/>
      <c r="AI66" s="279"/>
      <c r="AJ66" s="199"/>
      <c r="AK66" s="199"/>
      <c r="AL66" s="199"/>
      <c r="AM66" s="199"/>
      <c r="AN66" s="199"/>
      <c r="AO66" s="199"/>
      <c r="AP66" s="199"/>
      <c r="AQ66" s="199"/>
      <c r="AR66" s="199"/>
      <c r="AS66" s="199"/>
      <c r="AT66" s="199"/>
      <c r="AU66" s="199"/>
      <c r="AV66" s="199"/>
      <c r="AW66" s="199"/>
      <c r="AX66" s="199"/>
      <c r="AY66" s="199"/>
      <c r="AZ66" s="199"/>
      <c r="BA66" s="199"/>
      <c r="BB66" s="199"/>
      <c r="BF66" s="199"/>
      <c r="BG66" s="199"/>
      <c r="BI66" s="279"/>
      <c r="BJ66" s="279"/>
      <c r="BL66" s="199"/>
      <c r="BM66" s="172"/>
      <c r="BN66" s="172"/>
      <c r="BO66" s="172"/>
      <c r="BP66" s="172"/>
      <c r="BQ66" s="172"/>
      <c r="BR66" s="172"/>
      <c r="BS66" s="172"/>
      <c r="BT66" s="172"/>
      <c r="BU66" s="172"/>
      <c r="BV66" s="172"/>
      <c r="BW66" s="172">
        <v>28</v>
      </c>
      <c r="BX66" s="172">
        <v>28</v>
      </c>
      <c r="BY66" s="172"/>
      <c r="BZ66" s="172"/>
      <c r="CA66" s="172"/>
    </row>
    <row r="67" spans="1:79" s="171" customFormat="1" ht="23.25" customHeight="1">
      <c r="A67" s="199"/>
      <c r="F67" s="199"/>
      <c r="G67" s="198"/>
      <c r="H67" s="198"/>
      <c r="I67" s="198"/>
      <c r="J67" s="199"/>
      <c r="K67" s="199"/>
      <c r="L67" s="199"/>
      <c r="M67" s="220"/>
      <c r="N67" s="221"/>
      <c r="O67" s="221"/>
      <c r="P67" s="220"/>
      <c r="AF67" s="199"/>
      <c r="AG67" s="199"/>
      <c r="AH67" s="199"/>
      <c r="AI67" s="279"/>
      <c r="AJ67" s="199"/>
      <c r="AK67" s="199"/>
      <c r="AL67" s="199"/>
      <c r="AM67" s="199"/>
      <c r="AN67" s="199"/>
      <c r="AO67" s="199"/>
      <c r="AP67" s="199"/>
      <c r="AQ67" s="199"/>
      <c r="AR67" s="199"/>
      <c r="AS67" s="199"/>
      <c r="AT67" s="199"/>
      <c r="AU67" s="199"/>
      <c r="AV67" s="199"/>
      <c r="AW67" s="199"/>
      <c r="AX67" s="199"/>
      <c r="AY67" s="199"/>
      <c r="AZ67" s="199"/>
      <c r="BA67" s="199"/>
      <c r="BB67" s="199"/>
      <c r="BF67" s="199"/>
      <c r="BG67" s="199"/>
      <c r="BI67" s="279"/>
      <c r="BJ67" s="279"/>
      <c r="BL67" s="199"/>
      <c r="BM67" s="172"/>
      <c r="BN67" s="172"/>
      <c r="BO67" s="172"/>
      <c r="BP67" s="172"/>
      <c r="BQ67" s="172"/>
      <c r="BR67" s="172"/>
      <c r="BS67" s="172"/>
      <c r="BT67" s="172"/>
      <c r="BU67" s="172"/>
      <c r="BV67" s="172"/>
      <c r="BW67" s="172">
        <v>29</v>
      </c>
      <c r="BX67" s="172">
        <v>29</v>
      </c>
      <c r="BY67" s="172"/>
      <c r="BZ67" s="172"/>
      <c r="CA67" s="172"/>
    </row>
    <row r="68" spans="1:79" s="171" customFormat="1" ht="23.25" customHeight="1">
      <c r="A68" s="199"/>
      <c r="F68" s="199"/>
      <c r="G68" s="198"/>
      <c r="H68" s="198"/>
      <c r="I68" s="198"/>
      <c r="J68" s="199"/>
      <c r="K68" s="199"/>
      <c r="L68" s="199"/>
      <c r="M68" s="220"/>
      <c r="N68" s="221"/>
      <c r="O68" s="221"/>
      <c r="P68" s="220"/>
      <c r="AF68" s="199"/>
      <c r="AG68" s="199"/>
      <c r="AH68" s="199"/>
      <c r="AI68" s="279"/>
      <c r="AJ68" s="199"/>
      <c r="AK68" s="199"/>
      <c r="AL68" s="199"/>
      <c r="AM68" s="199"/>
      <c r="AN68" s="199"/>
      <c r="AO68" s="199"/>
      <c r="AP68" s="199"/>
      <c r="AQ68" s="199"/>
      <c r="AR68" s="199"/>
      <c r="AS68" s="199"/>
      <c r="AT68" s="199"/>
      <c r="AU68" s="199"/>
      <c r="AV68" s="199"/>
      <c r="AW68" s="199"/>
      <c r="AX68" s="199"/>
      <c r="AY68" s="199"/>
      <c r="AZ68" s="199"/>
      <c r="BA68" s="199"/>
      <c r="BB68" s="199"/>
      <c r="BF68" s="199"/>
      <c r="BG68" s="199"/>
      <c r="BI68" s="279"/>
      <c r="BJ68" s="279"/>
      <c r="BL68" s="199"/>
      <c r="BM68" s="172"/>
      <c r="BN68" s="172"/>
      <c r="BO68" s="172"/>
      <c r="BP68" s="172"/>
      <c r="BQ68" s="172"/>
      <c r="BR68" s="172"/>
      <c r="BS68" s="172"/>
      <c r="BT68" s="172"/>
      <c r="BU68" s="172"/>
      <c r="BV68" s="172"/>
      <c r="BW68" s="172">
        <v>30</v>
      </c>
      <c r="BX68" s="172">
        <v>30</v>
      </c>
      <c r="BY68" s="172"/>
      <c r="BZ68" s="172"/>
      <c r="CA68" s="172"/>
    </row>
    <row r="69" spans="1:79" s="171" customFormat="1" ht="23.25" customHeight="1">
      <c r="A69" s="199"/>
      <c r="F69" s="199"/>
      <c r="G69" s="198"/>
      <c r="H69" s="198"/>
      <c r="I69" s="198"/>
      <c r="J69" s="199"/>
      <c r="K69" s="199"/>
      <c r="L69" s="199"/>
      <c r="M69" s="220"/>
      <c r="N69" s="221"/>
      <c r="O69" s="221"/>
      <c r="P69" s="220"/>
      <c r="AF69" s="199"/>
      <c r="AG69" s="199"/>
      <c r="AH69" s="199"/>
      <c r="AI69" s="279"/>
      <c r="AJ69" s="199"/>
      <c r="AK69" s="199"/>
      <c r="AL69" s="199"/>
      <c r="AM69" s="199"/>
      <c r="AN69" s="199"/>
      <c r="AO69" s="199"/>
      <c r="AP69" s="199"/>
      <c r="AQ69" s="199"/>
      <c r="AR69" s="199"/>
      <c r="AS69" s="199"/>
      <c r="AT69" s="199"/>
      <c r="AU69" s="199"/>
      <c r="AV69" s="199"/>
      <c r="AW69" s="199"/>
      <c r="AX69" s="199"/>
      <c r="AY69" s="199"/>
      <c r="AZ69" s="199"/>
      <c r="BA69" s="199"/>
      <c r="BB69" s="199"/>
      <c r="BF69" s="199"/>
      <c r="BG69" s="199"/>
      <c r="BI69" s="279"/>
      <c r="BJ69" s="279"/>
      <c r="BL69" s="199"/>
      <c r="BM69" s="172"/>
      <c r="BN69" s="172"/>
      <c r="BO69" s="172"/>
      <c r="BP69" s="172"/>
      <c r="BQ69" s="172"/>
      <c r="BR69" s="172"/>
      <c r="BS69" s="172"/>
      <c r="BT69" s="172"/>
      <c r="BU69" s="172"/>
      <c r="BV69" s="172"/>
      <c r="BW69" s="172">
        <v>31</v>
      </c>
      <c r="BX69" s="172">
        <v>31</v>
      </c>
      <c r="BY69" s="172"/>
      <c r="BZ69" s="172"/>
      <c r="CA69" s="172"/>
    </row>
    <row r="70" spans="1:79" s="171" customFormat="1" ht="23.25" customHeight="1">
      <c r="A70" s="199"/>
      <c r="F70" s="199"/>
      <c r="G70" s="198"/>
      <c r="H70" s="198"/>
      <c r="I70" s="198"/>
      <c r="J70" s="199"/>
      <c r="K70" s="199"/>
      <c r="L70" s="199"/>
      <c r="M70" s="220"/>
      <c r="N70" s="221"/>
      <c r="O70" s="221"/>
      <c r="P70" s="220"/>
      <c r="AF70" s="199"/>
      <c r="AG70" s="199"/>
      <c r="AH70" s="199"/>
      <c r="AI70" s="279"/>
      <c r="AJ70" s="199"/>
      <c r="AK70" s="199"/>
      <c r="AL70" s="199"/>
      <c r="AM70" s="199"/>
      <c r="AN70" s="199"/>
      <c r="AO70" s="199"/>
      <c r="AP70" s="199"/>
      <c r="AQ70" s="199"/>
      <c r="AR70" s="199"/>
      <c r="AS70" s="199"/>
      <c r="AT70" s="199"/>
      <c r="AU70" s="199"/>
      <c r="AV70" s="199"/>
      <c r="AW70" s="199"/>
      <c r="AX70" s="199"/>
      <c r="AY70" s="199"/>
      <c r="AZ70" s="199"/>
      <c r="BA70" s="199"/>
      <c r="BB70" s="199"/>
      <c r="BF70" s="199"/>
      <c r="BG70" s="199"/>
      <c r="BI70" s="279"/>
      <c r="BJ70" s="279"/>
      <c r="BL70" s="199"/>
      <c r="BX70" s="172">
        <v>32</v>
      </c>
    </row>
    <row r="71" spans="1:79" s="171" customFormat="1" ht="23.25" customHeight="1">
      <c r="A71" s="199"/>
      <c r="F71" s="199"/>
      <c r="G71" s="198"/>
      <c r="H71" s="198"/>
      <c r="I71" s="198"/>
      <c r="J71" s="199"/>
      <c r="K71" s="199"/>
      <c r="L71" s="199"/>
      <c r="M71" s="220"/>
      <c r="N71" s="221"/>
      <c r="O71" s="221"/>
      <c r="P71" s="220"/>
      <c r="AF71" s="199"/>
      <c r="AG71" s="199"/>
      <c r="AH71" s="199"/>
      <c r="AI71" s="279"/>
      <c r="AJ71" s="199"/>
      <c r="AK71" s="199"/>
      <c r="AL71" s="199"/>
      <c r="AM71" s="199"/>
      <c r="AN71" s="199"/>
      <c r="AO71" s="199"/>
      <c r="AP71" s="199"/>
      <c r="AQ71" s="199"/>
      <c r="AR71" s="199"/>
      <c r="AS71" s="199"/>
      <c r="AT71" s="199"/>
      <c r="AU71" s="199"/>
      <c r="AV71" s="199"/>
      <c r="AW71" s="199"/>
      <c r="AX71" s="199"/>
      <c r="AY71" s="199"/>
      <c r="AZ71" s="199"/>
      <c r="BA71" s="199"/>
      <c r="BB71" s="199"/>
      <c r="BF71" s="199"/>
      <c r="BG71" s="199"/>
      <c r="BI71" s="279"/>
      <c r="BJ71" s="279"/>
      <c r="BL71" s="199"/>
      <c r="BX71" s="172">
        <v>33</v>
      </c>
    </row>
    <row r="72" spans="1:79" s="171" customFormat="1" ht="23.25" customHeight="1">
      <c r="A72" s="199"/>
      <c r="F72" s="199"/>
      <c r="G72" s="198"/>
      <c r="H72" s="198"/>
      <c r="I72" s="198"/>
      <c r="J72" s="199"/>
      <c r="K72" s="199"/>
      <c r="L72" s="199"/>
      <c r="M72" s="220"/>
      <c r="N72" s="221"/>
      <c r="O72" s="221"/>
      <c r="P72" s="220"/>
      <c r="AF72" s="199"/>
      <c r="AG72" s="199"/>
      <c r="AH72" s="199"/>
      <c r="AI72" s="279"/>
      <c r="AJ72" s="199"/>
      <c r="AK72" s="199"/>
      <c r="AL72" s="199"/>
      <c r="AM72" s="199"/>
      <c r="AN72" s="199"/>
      <c r="AO72" s="199"/>
      <c r="AP72" s="199"/>
      <c r="AQ72" s="199"/>
      <c r="AR72" s="199"/>
      <c r="AS72" s="199"/>
      <c r="AT72" s="199"/>
      <c r="AU72" s="199"/>
      <c r="AV72" s="199"/>
      <c r="AW72" s="199"/>
      <c r="AX72" s="199"/>
      <c r="AY72" s="199"/>
      <c r="AZ72" s="199"/>
      <c r="BA72" s="199"/>
      <c r="BB72" s="199"/>
      <c r="BF72" s="199"/>
      <c r="BG72" s="199"/>
      <c r="BI72" s="279"/>
      <c r="BJ72" s="279"/>
      <c r="BL72" s="199"/>
      <c r="BX72" s="172">
        <v>34</v>
      </c>
    </row>
    <row r="73" spans="1:79" s="171" customFormat="1" ht="23.25" customHeight="1">
      <c r="A73" s="199"/>
      <c r="F73" s="199"/>
      <c r="G73" s="198"/>
      <c r="H73" s="198"/>
      <c r="I73" s="198"/>
      <c r="J73" s="199"/>
      <c r="K73" s="199"/>
      <c r="L73" s="199"/>
      <c r="M73" s="220"/>
      <c r="N73" s="221"/>
      <c r="O73" s="221"/>
      <c r="P73" s="220"/>
      <c r="AF73" s="199"/>
      <c r="AG73" s="199"/>
      <c r="AH73" s="199"/>
      <c r="AI73" s="279"/>
      <c r="AJ73" s="199"/>
      <c r="AK73" s="199"/>
      <c r="AL73" s="199"/>
      <c r="AM73" s="199"/>
      <c r="AN73" s="199"/>
      <c r="AO73" s="199"/>
      <c r="AP73" s="199"/>
      <c r="AQ73" s="199"/>
      <c r="AR73" s="199"/>
      <c r="AS73" s="199"/>
      <c r="AT73" s="199"/>
      <c r="AU73" s="199"/>
      <c r="AV73" s="199"/>
      <c r="AW73" s="199"/>
      <c r="AX73" s="199"/>
      <c r="AY73" s="199"/>
      <c r="AZ73" s="199"/>
      <c r="BA73" s="199"/>
      <c r="BB73" s="199"/>
      <c r="BF73" s="199"/>
      <c r="BG73" s="199"/>
      <c r="BI73" s="279"/>
      <c r="BJ73" s="279"/>
      <c r="BL73" s="199"/>
      <c r="BX73" s="172">
        <v>35</v>
      </c>
    </row>
    <row r="74" spans="1:79" s="171" customFormat="1" ht="23.25" customHeight="1">
      <c r="A74" s="199"/>
      <c r="F74" s="199"/>
      <c r="G74" s="198"/>
      <c r="H74" s="198"/>
      <c r="I74" s="198"/>
      <c r="J74" s="199"/>
      <c r="K74" s="199"/>
      <c r="L74" s="199"/>
      <c r="M74" s="220"/>
      <c r="N74" s="221"/>
      <c r="O74" s="221"/>
      <c r="P74" s="220"/>
      <c r="AF74" s="199"/>
      <c r="AG74" s="199"/>
      <c r="AH74" s="199"/>
      <c r="AI74" s="279"/>
      <c r="AJ74" s="199"/>
      <c r="AK74" s="199"/>
      <c r="AL74" s="199"/>
      <c r="AM74" s="199"/>
      <c r="AN74" s="199"/>
      <c r="AO74" s="199"/>
      <c r="AP74" s="199"/>
      <c r="AQ74" s="199"/>
      <c r="AR74" s="199"/>
      <c r="AS74" s="199"/>
      <c r="AT74" s="199"/>
      <c r="AU74" s="199"/>
      <c r="AV74" s="199"/>
      <c r="AW74" s="199"/>
      <c r="AX74" s="199"/>
      <c r="AY74" s="199"/>
      <c r="AZ74" s="199"/>
      <c r="BA74" s="199"/>
      <c r="BB74" s="199"/>
      <c r="BF74" s="199"/>
      <c r="BG74" s="199"/>
      <c r="BI74" s="279"/>
      <c r="BJ74" s="279"/>
      <c r="BL74" s="199"/>
      <c r="BX74" s="172">
        <v>36</v>
      </c>
    </row>
    <row r="75" spans="1:79" s="171" customFormat="1" ht="23.25" customHeight="1">
      <c r="A75" s="199"/>
      <c r="F75" s="199"/>
      <c r="G75" s="198"/>
      <c r="H75" s="198"/>
      <c r="I75" s="198"/>
      <c r="J75" s="199"/>
      <c r="K75" s="199"/>
      <c r="L75" s="199"/>
      <c r="M75" s="220"/>
      <c r="N75" s="221"/>
      <c r="O75" s="221"/>
      <c r="P75" s="220"/>
      <c r="AF75" s="199"/>
      <c r="AG75" s="199"/>
      <c r="AH75" s="199"/>
      <c r="AI75" s="279"/>
      <c r="AJ75" s="199"/>
      <c r="AK75" s="199"/>
      <c r="AL75" s="199"/>
      <c r="AM75" s="199"/>
      <c r="AN75" s="199"/>
      <c r="AO75" s="199"/>
      <c r="AP75" s="199"/>
      <c r="AQ75" s="199"/>
      <c r="AR75" s="199"/>
      <c r="AS75" s="199"/>
      <c r="AT75" s="199"/>
      <c r="AU75" s="199"/>
      <c r="AV75" s="199"/>
      <c r="AW75" s="199"/>
      <c r="AX75" s="199"/>
      <c r="AY75" s="199"/>
      <c r="AZ75" s="199"/>
      <c r="BA75" s="199"/>
      <c r="BB75" s="199"/>
      <c r="BF75" s="199"/>
      <c r="BG75" s="199"/>
      <c r="BI75" s="279"/>
      <c r="BJ75" s="279"/>
      <c r="BL75" s="199"/>
      <c r="BX75" s="172">
        <v>37</v>
      </c>
    </row>
    <row r="76" spans="1:79" s="171" customFormat="1" ht="23.25" customHeight="1">
      <c r="A76" s="199"/>
      <c r="F76" s="199"/>
      <c r="G76" s="198"/>
      <c r="H76" s="198"/>
      <c r="I76" s="198"/>
      <c r="J76" s="199"/>
      <c r="K76" s="199"/>
      <c r="L76" s="199"/>
      <c r="M76" s="220"/>
      <c r="N76" s="221"/>
      <c r="O76" s="221"/>
      <c r="P76" s="220"/>
      <c r="AF76" s="199"/>
      <c r="AG76" s="199"/>
      <c r="AH76" s="199"/>
      <c r="AI76" s="279"/>
      <c r="AJ76" s="199"/>
      <c r="AK76" s="199"/>
      <c r="AL76" s="199"/>
      <c r="AM76" s="199"/>
      <c r="AN76" s="199"/>
      <c r="AO76" s="199"/>
      <c r="AP76" s="199"/>
      <c r="AQ76" s="199"/>
      <c r="AR76" s="199"/>
      <c r="AS76" s="199"/>
      <c r="AT76" s="199"/>
      <c r="AU76" s="199"/>
      <c r="AV76" s="199"/>
      <c r="AW76" s="199"/>
      <c r="AX76" s="199"/>
      <c r="AY76" s="199"/>
      <c r="AZ76" s="199"/>
      <c r="BA76" s="199"/>
      <c r="BB76" s="199"/>
      <c r="BF76" s="199"/>
      <c r="BG76" s="199"/>
      <c r="BI76" s="279"/>
      <c r="BJ76" s="279"/>
      <c r="BL76" s="199"/>
      <c r="BX76" s="172">
        <v>38</v>
      </c>
    </row>
    <row r="77" spans="1:79" s="171" customFormat="1" ht="23.25" customHeight="1">
      <c r="A77" s="199"/>
      <c r="F77" s="199"/>
      <c r="G77" s="198"/>
      <c r="H77" s="198"/>
      <c r="I77" s="198"/>
      <c r="J77" s="199"/>
      <c r="K77" s="199"/>
      <c r="L77" s="199"/>
      <c r="M77" s="220"/>
      <c r="N77" s="221"/>
      <c r="O77" s="221"/>
      <c r="P77" s="220"/>
      <c r="AF77" s="199"/>
      <c r="AG77" s="199"/>
      <c r="AH77" s="199"/>
      <c r="AI77" s="279"/>
      <c r="AJ77" s="199"/>
      <c r="AK77" s="199"/>
      <c r="AL77" s="199"/>
      <c r="AM77" s="199"/>
      <c r="AN77" s="199"/>
      <c r="AO77" s="199"/>
      <c r="AP77" s="199"/>
      <c r="AQ77" s="199"/>
      <c r="AR77" s="199"/>
      <c r="AS77" s="199"/>
      <c r="AT77" s="199"/>
      <c r="AU77" s="199"/>
      <c r="AV77" s="199"/>
      <c r="AW77" s="199"/>
      <c r="AX77" s="199"/>
      <c r="AY77" s="199"/>
      <c r="AZ77" s="199"/>
      <c r="BA77" s="199"/>
      <c r="BB77" s="199"/>
      <c r="BF77" s="199"/>
      <c r="BG77" s="199"/>
      <c r="BI77" s="279"/>
      <c r="BJ77" s="279"/>
      <c r="BL77" s="199"/>
      <c r="BX77" s="172">
        <v>39</v>
      </c>
    </row>
    <row r="78" spans="1:79" s="171" customFormat="1" ht="23.25" customHeight="1">
      <c r="A78" s="199"/>
      <c r="F78" s="199"/>
      <c r="G78" s="198"/>
      <c r="H78" s="198"/>
      <c r="I78" s="198"/>
      <c r="J78" s="199"/>
      <c r="K78" s="199"/>
      <c r="L78" s="199"/>
      <c r="M78" s="220"/>
      <c r="N78" s="221"/>
      <c r="O78" s="221"/>
      <c r="P78" s="220"/>
      <c r="AF78" s="199"/>
      <c r="AG78" s="199"/>
      <c r="AH78" s="199"/>
      <c r="AI78" s="279"/>
      <c r="AJ78" s="199"/>
      <c r="AK78" s="199"/>
      <c r="AL78" s="199"/>
      <c r="AM78" s="199"/>
      <c r="AN78" s="199"/>
      <c r="AO78" s="199"/>
      <c r="AP78" s="199"/>
      <c r="AQ78" s="199"/>
      <c r="AR78" s="199"/>
      <c r="AS78" s="199"/>
      <c r="AT78" s="199"/>
      <c r="AU78" s="199"/>
      <c r="AV78" s="199"/>
      <c r="AW78" s="199"/>
      <c r="AX78" s="199"/>
      <c r="AY78" s="199"/>
      <c r="AZ78" s="199"/>
      <c r="BA78" s="199"/>
      <c r="BB78" s="199"/>
      <c r="BF78" s="199"/>
      <c r="BG78" s="199"/>
      <c r="BI78" s="279"/>
      <c r="BJ78" s="279"/>
      <c r="BL78" s="199"/>
      <c r="BX78" s="172">
        <v>40</v>
      </c>
    </row>
    <row r="79" spans="1:79" s="171" customFormat="1" ht="23.25" customHeight="1">
      <c r="A79" s="199"/>
      <c r="F79" s="199"/>
      <c r="G79" s="198"/>
      <c r="H79" s="198"/>
      <c r="I79" s="198"/>
      <c r="J79" s="199"/>
      <c r="K79" s="199"/>
      <c r="L79" s="199"/>
      <c r="M79" s="220"/>
      <c r="N79" s="221"/>
      <c r="O79" s="221"/>
      <c r="P79" s="220"/>
      <c r="AF79" s="199"/>
      <c r="AG79" s="199"/>
      <c r="AH79" s="199"/>
      <c r="AI79" s="279"/>
      <c r="AJ79" s="199"/>
      <c r="AK79" s="199"/>
      <c r="AL79" s="199"/>
      <c r="AM79" s="199"/>
      <c r="AN79" s="199"/>
      <c r="AO79" s="199"/>
      <c r="AP79" s="199"/>
      <c r="AQ79" s="199"/>
      <c r="AR79" s="199"/>
      <c r="AS79" s="199"/>
      <c r="AT79" s="199"/>
      <c r="AU79" s="199"/>
      <c r="AV79" s="199"/>
      <c r="AW79" s="199"/>
      <c r="AX79" s="199"/>
      <c r="AY79" s="199"/>
      <c r="AZ79" s="199"/>
      <c r="BA79" s="199"/>
      <c r="BB79" s="199"/>
      <c r="BF79" s="199"/>
      <c r="BG79" s="199"/>
      <c r="BI79" s="279"/>
      <c r="BJ79" s="279"/>
      <c r="BL79" s="199"/>
      <c r="BX79" s="172">
        <v>41</v>
      </c>
    </row>
    <row r="80" spans="1:79" s="171" customFormat="1" ht="23.25" customHeight="1">
      <c r="A80" s="199"/>
      <c r="F80" s="199"/>
      <c r="G80" s="198"/>
      <c r="H80" s="198"/>
      <c r="I80" s="198"/>
      <c r="J80" s="199"/>
      <c r="K80" s="199"/>
      <c r="L80" s="199"/>
      <c r="M80" s="220"/>
      <c r="N80" s="221"/>
      <c r="O80" s="221"/>
      <c r="P80" s="220"/>
      <c r="AF80" s="199"/>
      <c r="AG80" s="199"/>
      <c r="AH80" s="199"/>
      <c r="AI80" s="279"/>
      <c r="AJ80" s="199"/>
      <c r="AK80" s="199"/>
      <c r="AL80" s="199"/>
      <c r="AM80" s="199"/>
      <c r="AN80" s="199"/>
      <c r="AO80" s="199"/>
      <c r="AP80" s="199"/>
      <c r="AQ80" s="199"/>
      <c r="AR80" s="199"/>
      <c r="AS80" s="199"/>
      <c r="AT80" s="199"/>
      <c r="AU80" s="199"/>
      <c r="AV80" s="199"/>
      <c r="AW80" s="199"/>
      <c r="AX80" s="199"/>
      <c r="AY80" s="199"/>
      <c r="AZ80" s="199"/>
      <c r="BA80" s="199"/>
      <c r="BB80" s="199"/>
      <c r="BF80" s="199"/>
      <c r="BG80" s="199"/>
      <c r="BI80" s="279"/>
      <c r="BJ80" s="279"/>
      <c r="BL80" s="199"/>
      <c r="BX80" s="172">
        <v>42</v>
      </c>
    </row>
    <row r="81" spans="1:76" s="171" customFormat="1" ht="23.25" customHeight="1">
      <c r="A81" s="199"/>
      <c r="F81" s="199"/>
      <c r="G81" s="198"/>
      <c r="H81" s="198"/>
      <c r="I81" s="198"/>
      <c r="J81" s="199"/>
      <c r="K81" s="199"/>
      <c r="L81" s="199"/>
      <c r="M81" s="220"/>
      <c r="N81" s="221"/>
      <c r="O81" s="221"/>
      <c r="P81" s="220"/>
      <c r="AF81" s="199"/>
      <c r="AG81" s="199"/>
      <c r="AH81" s="199"/>
      <c r="AI81" s="279"/>
      <c r="AJ81" s="199"/>
      <c r="AK81" s="199"/>
      <c r="AL81" s="199"/>
      <c r="AM81" s="199"/>
      <c r="AN81" s="199"/>
      <c r="AO81" s="199"/>
      <c r="AP81" s="199"/>
      <c r="AQ81" s="199"/>
      <c r="AR81" s="199"/>
      <c r="AS81" s="199"/>
      <c r="AT81" s="199"/>
      <c r="AU81" s="199"/>
      <c r="AV81" s="199"/>
      <c r="AW81" s="199"/>
      <c r="AX81" s="199"/>
      <c r="AY81" s="199"/>
      <c r="AZ81" s="199"/>
      <c r="BA81" s="199"/>
      <c r="BB81" s="199"/>
      <c r="BF81" s="199"/>
      <c r="BG81" s="199"/>
      <c r="BI81" s="279"/>
      <c r="BJ81" s="279"/>
      <c r="BL81" s="199"/>
      <c r="BX81" s="172">
        <v>43</v>
      </c>
    </row>
    <row r="82" spans="1:76" s="171" customFormat="1" ht="23.25" customHeight="1">
      <c r="A82" s="199"/>
      <c r="F82" s="199"/>
      <c r="G82" s="198"/>
      <c r="H82" s="198"/>
      <c r="I82" s="198"/>
      <c r="J82" s="199"/>
      <c r="K82" s="199"/>
      <c r="L82" s="199"/>
      <c r="M82" s="220"/>
      <c r="N82" s="221"/>
      <c r="O82" s="221"/>
      <c r="P82" s="220"/>
      <c r="AF82" s="199"/>
      <c r="AG82" s="199"/>
      <c r="AH82" s="199"/>
      <c r="AI82" s="279"/>
      <c r="AJ82" s="199"/>
      <c r="AK82" s="199"/>
      <c r="AL82" s="199"/>
      <c r="AM82" s="199"/>
      <c r="AN82" s="199"/>
      <c r="AO82" s="199"/>
      <c r="AP82" s="199"/>
      <c r="AQ82" s="199"/>
      <c r="AR82" s="199"/>
      <c r="AS82" s="199"/>
      <c r="AT82" s="199"/>
      <c r="AU82" s="199"/>
      <c r="AV82" s="199"/>
      <c r="AW82" s="199"/>
      <c r="AX82" s="199"/>
      <c r="AY82" s="199"/>
      <c r="AZ82" s="199"/>
      <c r="BA82" s="199"/>
      <c r="BB82" s="199"/>
      <c r="BF82" s="199"/>
      <c r="BG82" s="199"/>
      <c r="BI82" s="279"/>
      <c r="BJ82" s="279"/>
      <c r="BL82" s="199"/>
      <c r="BX82" s="172">
        <v>44</v>
      </c>
    </row>
    <row r="83" spans="1:76" s="171" customFormat="1" ht="23.25" customHeight="1">
      <c r="A83" s="199"/>
      <c r="F83" s="199"/>
      <c r="G83" s="198"/>
      <c r="H83" s="198"/>
      <c r="I83" s="198"/>
      <c r="J83" s="199"/>
      <c r="K83" s="199"/>
      <c r="L83" s="199"/>
      <c r="M83" s="220"/>
      <c r="N83" s="221"/>
      <c r="O83" s="221"/>
      <c r="P83" s="220"/>
      <c r="AF83" s="199"/>
      <c r="AG83" s="199"/>
      <c r="AH83" s="199"/>
      <c r="AI83" s="279"/>
      <c r="AJ83" s="199"/>
      <c r="AK83" s="199"/>
      <c r="AL83" s="199"/>
      <c r="AM83" s="199"/>
      <c r="AN83" s="199"/>
      <c r="AO83" s="199"/>
      <c r="AP83" s="199"/>
      <c r="AQ83" s="199"/>
      <c r="AR83" s="199"/>
      <c r="AS83" s="199"/>
      <c r="AT83" s="199"/>
      <c r="AU83" s="199"/>
      <c r="AV83" s="199"/>
      <c r="AW83" s="199"/>
      <c r="AX83" s="199"/>
      <c r="AY83" s="199"/>
      <c r="AZ83" s="199"/>
      <c r="BA83" s="199"/>
      <c r="BB83" s="199"/>
      <c r="BF83" s="199"/>
      <c r="BG83" s="199"/>
      <c r="BI83" s="279"/>
      <c r="BJ83" s="279"/>
      <c r="BL83" s="199"/>
      <c r="BX83" s="172">
        <v>45</v>
      </c>
    </row>
    <row r="84" spans="1:76" s="171" customFormat="1" ht="23.25" customHeight="1">
      <c r="A84" s="199"/>
      <c r="F84" s="199"/>
      <c r="G84" s="198"/>
      <c r="H84" s="198"/>
      <c r="I84" s="198"/>
      <c r="J84" s="199"/>
      <c r="K84" s="199"/>
      <c r="L84" s="199"/>
      <c r="M84" s="220"/>
      <c r="N84" s="221"/>
      <c r="O84" s="221"/>
      <c r="P84" s="220"/>
      <c r="AF84" s="199"/>
      <c r="AG84" s="199"/>
      <c r="AH84" s="199"/>
      <c r="AI84" s="279"/>
      <c r="AJ84" s="199"/>
      <c r="AK84" s="199"/>
      <c r="AL84" s="199"/>
      <c r="AM84" s="199"/>
      <c r="AN84" s="199"/>
      <c r="AO84" s="199"/>
      <c r="AP84" s="199"/>
      <c r="AQ84" s="199"/>
      <c r="AR84" s="199"/>
      <c r="AS84" s="199"/>
      <c r="AT84" s="199"/>
      <c r="AU84" s="199"/>
      <c r="AV84" s="199"/>
      <c r="AW84" s="199"/>
      <c r="AX84" s="199"/>
      <c r="AY84" s="199"/>
      <c r="AZ84" s="199"/>
      <c r="BA84" s="199"/>
      <c r="BB84" s="199"/>
      <c r="BF84" s="199"/>
      <c r="BG84" s="199"/>
      <c r="BI84" s="279"/>
      <c r="BJ84" s="279"/>
      <c r="BL84" s="199"/>
      <c r="BX84" s="172">
        <v>46</v>
      </c>
    </row>
    <row r="85" spans="1:76" s="171" customFormat="1" ht="23.25" customHeight="1">
      <c r="A85" s="199"/>
      <c r="F85" s="199"/>
      <c r="G85" s="198"/>
      <c r="H85" s="198"/>
      <c r="I85" s="198"/>
      <c r="J85" s="199"/>
      <c r="K85" s="199"/>
      <c r="L85" s="199"/>
      <c r="M85" s="220"/>
      <c r="N85" s="221"/>
      <c r="O85" s="221"/>
      <c r="P85" s="220"/>
      <c r="AF85" s="199"/>
      <c r="AG85" s="199"/>
      <c r="AH85" s="199"/>
      <c r="AI85" s="279"/>
      <c r="AJ85" s="199"/>
      <c r="AK85" s="199"/>
      <c r="AL85" s="199"/>
      <c r="AM85" s="199"/>
      <c r="AN85" s="199"/>
      <c r="AO85" s="199"/>
      <c r="AP85" s="199"/>
      <c r="AQ85" s="199"/>
      <c r="AR85" s="199"/>
      <c r="AS85" s="199"/>
      <c r="AT85" s="199"/>
      <c r="AU85" s="199"/>
      <c r="AV85" s="199"/>
      <c r="AW85" s="199"/>
      <c r="AX85" s="199"/>
      <c r="AY85" s="199"/>
      <c r="AZ85" s="199"/>
      <c r="BA85" s="199"/>
      <c r="BB85" s="199"/>
      <c r="BF85" s="199"/>
      <c r="BG85" s="199"/>
      <c r="BI85" s="279"/>
      <c r="BJ85" s="279"/>
      <c r="BL85" s="199"/>
      <c r="BX85" s="172">
        <v>47</v>
      </c>
    </row>
    <row r="86" spans="1:76" s="171" customFormat="1" ht="23.25" customHeight="1">
      <c r="A86" s="199"/>
      <c r="F86" s="199"/>
      <c r="G86" s="198"/>
      <c r="H86" s="198"/>
      <c r="I86" s="198"/>
      <c r="J86" s="199"/>
      <c r="K86" s="199"/>
      <c r="L86" s="199"/>
      <c r="M86" s="220"/>
      <c r="N86" s="221"/>
      <c r="O86" s="221"/>
      <c r="P86" s="220"/>
      <c r="AF86" s="199"/>
      <c r="AG86" s="199"/>
      <c r="AH86" s="199"/>
      <c r="AI86" s="279"/>
      <c r="AJ86" s="199"/>
      <c r="AK86" s="199"/>
      <c r="AL86" s="199"/>
      <c r="AM86" s="199"/>
      <c r="AN86" s="199"/>
      <c r="AO86" s="199"/>
      <c r="AP86" s="199"/>
      <c r="AQ86" s="199"/>
      <c r="AR86" s="199"/>
      <c r="AS86" s="199"/>
      <c r="AT86" s="199"/>
      <c r="AU86" s="199"/>
      <c r="AV86" s="199"/>
      <c r="AW86" s="199"/>
      <c r="AX86" s="199"/>
      <c r="AY86" s="199"/>
      <c r="AZ86" s="199"/>
      <c r="BA86" s="199"/>
      <c r="BB86" s="199"/>
      <c r="BF86" s="199"/>
      <c r="BG86" s="199"/>
      <c r="BI86" s="279"/>
      <c r="BJ86" s="279"/>
      <c r="BL86" s="199"/>
      <c r="BX86" s="172">
        <v>48</v>
      </c>
    </row>
    <row r="87" spans="1:76" s="171" customFormat="1" ht="23.25" customHeight="1">
      <c r="A87" s="199"/>
      <c r="F87" s="199"/>
      <c r="G87" s="198"/>
      <c r="H87" s="198"/>
      <c r="I87" s="198"/>
      <c r="J87" s="199"/>
      <c r="K87" s="199"/>
      <c r="L87" s="199"/>
      <c r="M87" s="220"/>
      <c r="N87" s="221"/>
      <c r="O87" s="221"/>
      <c r="P87" s="220"/>
      <c r="AF87" s="199"/>
      <c r="AG87" s="199"/>
      <c r="AH87" s="199"/>
      <c r="AI87" s="279"/>
      <c r="AJ87" s="199"/>
      <c r="AK87" s="199"/>
      <c r="AL87" s="199"/>
      <c r="AM87" s="199"/>
      <c r="AN87" s="199"/>
      <c r="AO87" s="199"/>
      <c r="AP87" s="199"/>
      <c r="AQ87" s="199"/>
      <c r="AR87" s="199"/>
      <c r="AS87" s="199"/>
      <c r="AT87" s="199"/>
      <c r="AU87" s="199"/>
      <c r="AV87" s="199"/>
      <c r="AW87" s="199"/>
      <c r="AX87" s="199"/>
      <c r="AY87" s="199"/>
      <c r="AZ87" s="199"/>
      <c r="BA87" s="199"/>
      <c r="BB87" s="199"/>
      <c r="BF87" s="199"/>
      <c r="BG87" s="199"/>
      <c r="BI87" s="279"/>
      <c r="BJ87" s="279"/>
      <c r="BL87" s="199"/>
      <c r="BX87" s="172">
        <v>49</v>
      </c>
    </row>
    <row r="88" spans="1:76" s="171" customFormat="1" ht="23.25" customHeight="1">
      <c r="A88" s="199"/>
      <c r="F88" s="199"/>
      <c r="G88" s="198"/>
      <c r="H88" s="198"/>
      <c r="I88" s="198"/>
      <c r="J88" s="199"/>
      <c r="K88" s="199"/>
      <c r="L88" s="199"/>
      <c r="M88" s="220"/>
      <c r="N88" s="221"/>
      <c r="O88" s="221"/>
      <c r="P88" s="220"/>
      <c r="AF88" s="199"/>
      <c r="AG88" s="199"/>
      <c r="AH88" s="199"/>
      <c r="AI88" s="279"/>
      <c r="AJ88" s="199"/>
      <c r="AK88" s="199"/>
      <c r="AL88" s="199"/>
      <c r="AM88" s="199"/>
      <c r="AN88" s="199"/>
      <c r="AO88" s="199"/>
      <c r="AP88" s="199"/>
      <c r="AQ88" s="199"/>
      <c r="AR88" s="199"/>
      <c r="AS88" s="199"/>
      <c r="AT88" s="199"/>
      <c r="AU88" s="199"/>
      <c r="AV88" s="199"/>
      <c r="AW88" s="199"/>
      <c r="AX88" s="199"/>
      <c r="AY88" s="199"/>
      <c r="AZ88" s="199"/>
      <c r="BA88" s="199"/>
      <c r="BB88" s="199"/>
      <c r="BF88" s="199"/>
      <c r="BG88" s="199"/>
      <c r="BI88" s="279"/>
      <c r="BJ88" s="279"/>
      <c r="BL88" s="199"/>
      <c r="BX88" s="172">
        <v>50</v>
      </c>
    </row>
    <row r="89" spans="1:76" s="171" customFormat="1" ht="23.25" customHeight="1">
      <c r="A89" s="199"/>
      <c r="F89" s="199"/>
      <c r="G89" s="198"/>
      <c r="H89" s="198"/>
      <c r="I89" s="198"/>
      <c r="J89" s="199"/>
      <c r="K89" s="199"/>
      <c r="L89" s="199"/>
      <c r="M89" s="220"/>
      <c r="N89" s="221"/>
      <c r="O89" s="221"/>
      <c r="P89" s="220"/>
      <c r="AF89" s="199"/>
      <c r="AG89" s="199"/>
      <c r="AH89" s="199"/>
      <c r="AI89" s="279"/>
      <c r="AJ89" s="199"/>
      <c r="AK89" s="199"/>
      <c r="AL89" s="199"/>
      <c r="AM89" s="199"/>
      <c r="AN89" s="199"/>
      <c r="AO89" s="199"/>
      <c r="AP89" s="199"/>
      <c r="AQ89" s="199"/>
      <c r="AR89" s="199"/>
      <c r="AS89" s="199"/>
      <c r="AT89" s="199"/>
      <c r="AU89" s="199"/>
      <c r="AV89" s="199"/>
      <c r="AW89" s="199"/>
      <c r="AX89" s="199"/>
      <c r="AY89" s="199"/>
      <c r="AZ89" s="199"/>
      <c r="BA89" s="199"/>
      <c r="BB89" s="199"/>
      <c r="BF89" s="199"/>
      <c r="BG89" s="199"/>
      <c r="BI89" s="279"/>
      <c r="BJ89" s="279"/>
      <c r="BL89" s="199"/>
      <c r="BX89" s="172">
        <v>51</v>
      </c>
    </row>
    <row r="90" spans="1:76" s="171" customFormat="1" ht="23.25" customHeight="1">
      <c r="A90" s="199"/>
      <c r="F90" s="199"/>
      <c r="G90" s="198"/>
      <c r="H90" s="198"/>
      <c r="I90" s="198"/>
      <c r="J90" s="199"/>
      <c r="K90" s="199"/>
      <c r="L90" s="199"/>
      <c r="M90" s="220"/>
      <c r="N90" s="221"/>
      <c r="O90" s="221"/>
      <c r="P90" s="220"/>
      <c r="AF90" s="199"/>
      <c r="AG90" s="199"/>
      <c r="AH90" s="199"/>
      <c r="AI90" s="279"/>
      <c r="AJ90" s="199"/>
      <c r="AK90" s="199"/>
      <c r="AL90" s="199"/>
      <c r="AM90" s="199"/>
      <c r="AN90" s="199"/>
      <c r="AO90" s="199"/>
      <c r="AP90" s="199"/>
      <c r="AQ90" s="199"/>
      <c r="AR90" s="199"/>
      <c r="AS90" s="199"/>
      <c r="AT90" s="199"/>
      <c r="AU90" s="199"/>
      <c r="AV90" s="199"/>
      <c r="AW90" s="199"/>
      <c r="AX90" s="199"/>
      <c r="AY90" s="199"/>
      <c r="AZ90" s="199"/>
      <c r="BA90" s="199"/>
      <c r="BB90" s="199"/>
      <c r="BF90" s="199"/>
      <c r="BG90" s="199"/>
      <c r="BI90" s="279"/>
      <c r="BJ90" s="279"/>
      <c r="BL90" s="199"/>
      <c r="BX90" s="172">
        <v>52</v>
      </c>
    </row>
    <row r="91" spans="1:76" s="171" customFormat="1" ht="23.25" customHeight="1">
      <c r="A91" s="199"/>
      <c r="F91" s="199"/>
      <c r="G91" s="198"/>
      <c r="H91" s="198"/>
      <c r="I91" s="198"/>
      <c r="J91" s="199"/>
      <c r="K91" s="199"/>
      <c r="L91" s="199"/>
      <c r="M91" s="220"/>
      <c r="N91" s="221"/>
      <c r="O91" s="221"/>
      <c r="P91" s="220"/>
      <c r="AF91" s="199"/>
      <c r="AG91" s="199"/>
      <c r="AH91" s="199"/>
      <c r="AI91" s="279"/>
      <c r="AJ91" s="199"/>
      <c r="AK91" s="199"/>
      <c r="AL91" s="199"/>
      <c r="AM91" s="199"/>
      <c r="AN91" s="199"/>
      <c r="AO91" s="199"/>
      <c r="AP91" s="199"/>
      <c r="AQ91" s="199"/>
      <c r="AR91" s="199"/>
      <c r="AS91" s="199"/>
      <c r="AT91" s="199"/>
      <c r="AU91" s="199"/>
      <c r="AV91" s="199"/>
      <c r="AW91" s="199"/>
      <c r="AX91" s="199"/>
      <c r="AY91" s="199"/>
      <c r="AZ91" s="199"/>
      <c r="BA91" s="199"/>
      <c r="BB91" s="199"/>
      <c r="BF91" s="199"/>
      <c r="BG91" s="199"/>
      <c r="BI91" s="279"/>
      <c r="BJ91" s="279"/>
      <c r="BL91" s="199"/>
      <c r="BX91" s="172">
        <v>53</v>
      </c>
    </row>
    <row r="92" spans="1:76" s="171" customFormat="1" ht="23.25" customHeight="1">
      <c r="A92" s="199"/>
      <c r="F92" s="199"/>
      <c r="G92" s="198"/>
      <c r="H92" s="198"/>
      <c r="I92" s="198"/>
      <c r="J92" s="199"/>
      <c r="K92" s="199"/>
      <c r="L92" s="199"/>
      <c r="M92" s="220"/>
      <c r="N92" s="221"/>
      <c r="O92" s="221"/>
      <c r="P92" s="220"/>
      <c r="AF92" s="199"/>
      <c r="AG92" s="199"/>
      <c r="AH92" s="199"/>
      <c r="AI92" s="279"/>
      <c r="AJ92" s="199"/>
      <c r="AK92" s="199"/>
      <c r="AL92" s="199"/>
      <c r="AM92" s="199"/>
      <c r="AN92" s="199"/>
      <c r="AO92" s="199"/>
      <c r="AP92" s="199"/>
      <c r="AQ92" s="199"/>
      <c r="AR92" s="199"/>
      <c r="AS92" s="199"/>
      <c r="AT92" s="199"/>
      <c r="AU92" s="199"/>
      <c r="AV92" s="199"/>
      <c r="AW92" s="199"/>
      <c r="AX92" s="199"/>
      <c r="AY92" s="199"/>
      <c r="AZ92" s="199"/>
      <c r="BA92" s="199"/>
      <c r="BB92" s="199"/>
      <c r="BF92" s="199"/>
      <c r="BG92" s="199"/>
      <c r="BI92" s="279"/>
      <c r="BJ92" s="279"/>
      <c r="BL92" s="199"/>
      <c r="BX92" s="172">
        <v>54</v>
      </c>
    </row>
    <row r="93" spans="1:76" s="171" customFormat="1" ht="23.25" customHeight="1">
      <c r="A93" s="199"/>
      <c r="F93" s="199"/>
      <c r="G93" s="198"/>
      <c r="H93" s="198"/>
      <c r="I93" s="198"/>
      <c r="J93" s="199"/>
      <c r="K93" s="199"/>
      <c r="L93" s="199"/>
      <c r="M93" s="220"/>
      <c r="N93" s="221"/>
      <c r="O93" s="221"/>
      <c r="P93" s="220"/>
      <c r="AF93" s="199"/>
      <c r="AG93" s="199"/>
      <c r="AH93" s="199"/>
      <c r="AI93" s="279"/>
      <c r="AJ93" s="199"/>
      <c r="AK93" s="199"/>
      <c r="AL93" s="199"/>
      <c r="AM93" s="199"/>
      <c r="AN93" s="199"/>
      <c r="AO93" s="199"/>
      <c r="AP93" s="199"/>
      <c r="AQ93" s="199"/>
      <c r="AR93" s="199"/>
      <c r="AS93" s="199"/>
      <c r="AT93" s="199"/>
      <c r="AU93" s="199"/>
      <c r="AV93" s="199"/>
      <c r="AW93" s="199"/>
      <c r="AX93" s="199"/>
      <c r="AY93" s="199"/>
      <c r="AZ93" s="199"/>
      <c r="BA93" s="199"/>
      <c r="BB93" s="199"/>
      <c r="BF93" s="199"/>
      <c r="BG93" s="199"/>
      <c r="BI93" s="279"/>
      <c r="BJ93" s="279"/>
      <c r="BL93" s="199"/>
      <c r="BX93" s="172">
        <v>55</v>
      </c>
    </row>
    <row r="94" spans="1:76" s="171" customFormat="1" ht="23.25" customHeight="1">
      <c r="A94" s="199"/>
      <c r="F94" s="199"/>
      <c r="G94" s="198"/>
      <c r="H94" s="198"/>
      <c r="I94" s="198"/>
      <c r="J94" s="199"/>
      <c r="K94" s="199"/>
      <c r="L94" s="199"/>
      <c r="M94" s="220"/>
      <c r="N94" s="221"/>
      <c r="O94" s="221"/>
      <c r="P94" s="220"/>
      <c r="AF94" s="199"/>
      <c r="AG94" s="199"/>
      <c r="AH94" s="199"/>
      <c r="AI94" s="279"/>
      <c r="AJ94" s="199"/>
      <c r="AK94" s="199"/>
      <c r="AL94" s="199"/>
      <c r="AM94" s="199"/>
      <c r="AN94" s="199"/>
      <c r="AO94" s="199"/>
      <c r="AP94" s="199"/>
      <c r="AQ94" s="199"/>
      <c r="AR94" s="199"/>
      <c r="AS94" s="199"/>
      <c r="AT94" s="199"/>
      <c r="AU94" s="199"/>
      <c r="AV94" s="199"/>
      <c r="AW94" s="199"/>
      <c r="AX94" s="199"/>
      <c r="AY94" s="199"/>
      <c r="AZ94" s="199"/>
      <c r="BA94" s="199"/>
      <c r="BB94" s="199"/>
      <c r="BF94" s="199"/>
      <c r="BG94" s="199"/>
      <c r="BI94" s="279"/>
      <c r="BJ94" s="279"/>
      <c r="BL94" s="199"/>
      <c r="BX94" s="172">
        <v>56</v>
      </c>
    </row>
    <row r="95" spans="1:76" s="171" customFormat="1" ht="23.25" customHeight="1">
      <c r="A95" s="199"/>
      <c r="F95" s="199"/>
      <c r="G95" s="198"/>
      <c r="H95" s="198"/>
      <c r="I95" s="198"/>
      <c r="J95" s="199"/>
      <c r="K95" s="199"/>
      <c r="L95" s="199"/>
      <c r="M95" s="220"/>
      <c r="N95" s="221"/>
      <c r="O95" s="221"/>
      <c r="P95" s="220"/>
      <c r="AF95" s="199"/>
      <c r="AG95" s="199"/>
      <c r="AH95" s="199"/>
      <c r="AI95" s="279"/>
      <c r="AJ95" s="199"/>
      <c r="AK95" s="199"/>
      <c r="AL95" s="199"/>
      <c r="AM95" s="199"/>
      <c r="AN95" s="199"/>
      <c r="AO95" s="199"/>
      <c r="AP95" s="199"/>
      <c r="AQ95" s="199"/>
      <c r="AR95" s="199"/>
      <c r="AS95" s="199"/>
      <c r="AT95" s="199"/>
      <c r="AU95" s="199"/>
      <c r="AV95" s="199"/>
      <c r="AW95" s="199"/>
      <c r="AX95" s="199"/>
      <c r="AY95" s="199"/>
      <c r="AZ95" s="199"/>
      <c r="BA95" s="199"/>
      <c r="BB95" s="199"/>
      <c r="BF95" s="199"/>
      <c r="BG95" s="199"/>
      <c r="BI95" s="279"/>
      <c r="BJ95" s="279"/>
      <c r="BL95" s="199"/>
      <c r="BX95" s="172">
        <v>57</v>
      </c>
    </row>
    <row r="96" spans="1:76" s="171" customFormat="1" ht="23.25" customHeight="1">
      <c r="A96" s="199"/>
      <c r="F96" s="199"/>
      <c r="G96" s="198"/>
      <c r="H96" s="198"/>
      <c r="I96" s="198"/>
      <c r="J96" s="199"/>
      <c r="K96" s="199"/>
      <c r="L96" s="199"/>
      <c r="M96" s="220"/>
      <c r="N96" s="221"/>
      <c r="O96" s="221"/>
      <c r="P96" s="220"/>
      <c r="AF96" s="199"/>
      <c r="AG96" s="199"/>
      <c r="AH96" s="199"/>
      <c r="AI96" s="279"/>
      <c r="AJ96" s="199"/>
      <c r="AK96" s="199"/>
      <c r="AL96" s="199"/>
      <c r="AM96" s="199"/>
      <c r="AN96" s="199"/>
      <c r="AO96" s="199"/>
      <c r="AP96" s="199"/>
      <c r="AQ96" s="199"/>
      <c r="AR96" s="199"/>
      <c r="AS96" s="199"/>
      <c r="AT96" s="199"/>
      <c r="AU96" s="199"/>
      <c r="AV96" s="199"/>
      <c r="AW96" s="199"/>
      <c r="AX96" s="199"/>
      <c r="AY96" s="199"/>
      <c r="AZ96" s="199"/>
      <c r="BA96" s="199"/>
      <c r="BB96" s="199"/>
      <c r="BF96" s="199"/>
      <c r="BG96" s="199"/>
      <c r="BI96" s="279"/>
      <c r="BJ96" s="279"/>
      <c r="BL96" s="199"/>
      <c r="BX96" s="172">
        <v>58</v>
      </c>
    </row>
    <row r="97" spans="1:76" s="171" customFormat="1" ht="23.25" customHeight="1">
      <c r="A97" s="199"/>
      <c r="F97" s="199"/>
      <c r="G97" s="198"/>
      <c r="H97" s="198"/>
      <c r="I97" s="198"/>
      <c r="J97" s="199"/>
      <c r="K97" s="199"/>
      <c r="L97" s="199"/>
      <c r="M97" s="220"/>
      <c r="N97" s="221"/>
      <c r="O97" s="221"/>
      <c r="P97" s="220"/>
      <c r="AF97" s="199"/>
      <c r="AG97" s="199"/>
      <c r="AH97" s="199"/>
      <c r="AI97" s="279"/>
      <c r="AJ97" s="199"/>
      <c r="AK97" s="199"/>
      <c r="AL97" s="199"/>
      <c r="AM97" s="199"/>
      <c r="AN97" s="199"/>
      <c r="AO97" s="199"/>
      <c r="AP97" s="199"/>
      <c r="AQ97" s="199"/>
      <c r="AR97" s="199"/>
      <c r="AS97" s="199"/>
      <c r="AT97" s="199"/>
      <c r="AU97" s="199"/>
      <c r="AV97" s="199"/>
      <c r="AW97" s="199"/>
      <c r="AX97" s="199"/>
      <c r="AY97" s="199"/>
      <c r="AZ97" s="199"/>
      <c r="BA97" s="199"/>
      <c r="BB97" s="199"/>
      <c r="BF97" s="199"/>
      <c r="BG97" s="199"/>
      <c r="BI97" s="279"/>
      <c r="BJ97" s="279"/>
      <c r="BL97" s="199"/>
      <c r="BX97" s="172">
        <v>59</v>
      </c>
    </row>
    <row r="98" spans="1:76" s="171" customFormat="1" ht="23.25" customHeight="1">
      <c r="A98" s="199"/>
      <c r="F98" s="199"/>
      <c r="G98" s="198"/>
      <c r="H98" s="198"/>
      <c r="I98" s="198"/>
      <c r="J98" s="199"/>
      <c r="K98" s="199"/>
      <c r="L98" s="199"/>
      <c r="M98" s="220"/>
      <c r="N98" s="221"/>
      <c r="O98" s="221"/>
      <c r="P98" s="220"/>
      <c r="AF98" s="199"/>
      <c r="AG98" s="199"/>
      <c r="AH98" s="199"/>
      <c r="AI98" s="279"/>
      <c r="AJ98" s="199"/>
      <c r="AK98" s="199"/>
      <c r="AL98" s="199"/>
      <c r="AM98" s="199"/>
      <c r="AN98" s="199"/>
      <c r="AO98" s="199"/>
      <c r="AP98" s="199"/>
      <c r="AQ98" s="199"/>
      <c r="AR98" s="199"/>
      <c r="AS98" s="199"/>
      <c r="AT98" s="199"/>
      <c r="AU98" s="199"/>
      <c r="AV98" s="199"/>
      <c r="AW98" s="199"/>
      <c r="AX98" s="199"/>
      <c r="AY98" s="199"/>
      <c r="AZ98" s="199"/>
      <c r="BA98" s="199"/>
      <c r="BB98" s="199"/>
      <c r="BF98" s="199"/>
      <c r="BG98" s="199"/>
      <c r="BI98" s="279"/>
      <c r="BJ98" s="279"/>
      <c r="BL98" s="199"/>
      <c r="BX98" s="172">
        <v>60</v>
      </c>
    </row>
    <row r="99" spans="1:76" s="171" customFormat="1" ht="23.25" customHeight="1">
      <c r="A99" s="199"/>
      <c r="F99" s="199"/>
      <c r="G99" s="198"/>
      <c r="H99" s="198"/>
      <c r="I99" s="198"/>
      <c r="J99" s="199"/>
      <c r="K99" s="199"/>
      <c r="L99" s="199"/>
      <c r="M99" s="220"/>
      <c r="N99" s="221"/>
      <c r="O99" s="221"/>
      <c r="P99" s="220"/>
      <c r="AF99" s="199"/>
      <c r="AG99" s="199"/>
      <c r="AH99" s="199"/>
      <c r="AI99" s="279"/>
      <c r="AJ99" s="199"/>
      <c r="AK99" s="199"/>
      <c r="AL99" s="199"/>
      <c r="AM99" s="199"/>
      <c r="AN99" s="199"/>
      <c r="AO99" s="199"/>
      <c r="AP99" s="199"/>
      <c r="AQ99" s="199"/>
      <c r="AR99" s="199"/>
      <c r="AS99" s="199"/>
      <c r="AT99" s="199"/>
      <c r="AU99" s="199"/>
      <c r="AV99" s="199"/>
      <c r="AW99" s="199"/>
      <c r="AX99" s="199"/>
      <c r="AY99" s="199"/>
      <c r="AZ99" s="199"/>
      <c r="BA99" s="199"/>
      <c r="BB99" s="199"/>
      <c r="BF99" s="199"/>
      <c r="BG99" s="199"/>
      <c r="BI99" s="279"/>
      <c r="BJ99" s="279"/>
      <c r="BL99" s="199"/>
      <c r="BX99" s="172">
        <v>61</v>
      </c>
    </row>
    <row r="100" spans="1:76" s="171" customFormat="1" ht="23.25" customHeight="1">
      <c r="A100" s="199"/>
      <c r="F100" s="199"/>
      <c r="G100" s="198"/>
      <c r="H100" s="198"/>
      <c r="I100" s="198"/>
      <c r="J100" s="199"/>
      <c r="K100" s="199"/>
      <c r="L100" s="199"/>
      <c r="M100" s="220"/>
      <c r="N100" s="221"/>
      <c r="O100" s="221"/>
      <c r="P100" s="220"/>
      <c r="AF100" s="199"/>
      <c r="AG100" s="199"/>
      <c r="AH100" s="199"/>
      <c r="AI100" s="279"/>
      <c r="AJ100" s="199"/>
      <c r="AK100" s="199"/>
      <c r="AL100" s="199"/>
      <c r="AM100" s="199"/>
      <c r="AN100" s="199"/>
      <c r="AO100" s="199"/>
      <c r="AP100" s="199"/>
      <c r="AQ100" s="199"/>
      <c r="AR100" s="199"/>
      <c r="AS100" s="199"/>
      <c r="AT100" s="199"/>
      <c r="AU100" s="199"/>
      <c r="AV100" s="199"/>
      <c r="AW100" s="199"/>
      <c r="AX100" s="199"/>
      <c r="AY100" s="199"/>
      <c r="AZ100" s="199"/>
      <c r="BA100" s="199"/>
      <c r="BB100" s="199"/>
      <c r="BF100" s="199"/>
      <c r="BG100" s="199"/>
      <c r="BI100" s="279"/>
      <c r="BJ100" s="279"/>
      <c r="BL100" s="199"/>
      <c r="BX100" s="172">
        <v>62</v>
      </c>
    </row>
    <row r="101" spans="1:76" s="171" customFormat="1" ht="23.25" customHeight="1">
      <c r="A101" s="199"/>
      <c r="F101" s="199"/>
      <c r="G101" s="198"/>
      <c r="H101" s="198"/>
      <c r="I101" s="198"/>
      <c r="J101" s="199"/>
      <c r="K101" s="199"/>
      <c r="L101" s="199"/>
      <c r="M101" s="220"/>
      <c r="N101" s="221"/>
      <c r="O101" s="221"/>
      <c r="P101" s="220"/>
      <c r="AF101" s="199"/>
      <c r="AG101" s="199"/>
      <c r="AH101" s="199"/>
      <c r="AI101" s="279"/>
      <c r="AJ101" s="199"/>
      <c r="AK101" s="199"/>
      <c r="AL101" s="199"/>
      <c r="AM101" s="199"/>
      <c r="AN101" s="199"/>
      <c r="AO101" s="199"/>
      <c r="AP101" s="199"/>
      <c r="AQ101" s="199"/>
      <c r="AR101" s="199"/>
      <c r="AS101" s="199"/>
      <c r="AT101" s="199"/>
      <c r="AU101" s="199"/>
      <c r="AV101" s="199"/>
      <c r="AW101" s="199"/>
      <c r="AX101" s="199"/>
      <c r="AY101" s="199"/>
      <c r="AZ101" s="199"/>
      <c r="BA101" s="199"/>
      <c r="BB101" s="199"/>
      <c r="BF101" s="199"/>
      <c r="BG101" s="199"/>
      <c r="BI101" s="279"/>
      <c r="BJ101" s="279"/>
      <c r="BL101" s="199"/>
      <c r="BX101" s="172">
        <v>63</v>
      </c>
    </row>
    <row r="102" spans="1:76" s="171" customFormat="1" ht="23.25" customHeight="1">
      <c r="A102" s="199"/>
      <c r="F102" s="199"/>
      <c r="G102" s="198"/>
      <c r="H102" s="198"/>
      <c r="I102" s="198"/>
      <c r="J102" s="199"/>
      <c r="K102" s="199"/>
      <c r="L102" s="199"/>
      <c r="M102" s="220"/>
      <c r="N102" s="221"/>
      <c r="O102" s="221"/>
      <c r="P102" s="220"/>
      <c r="AF102" s="199"/>
      <c r="AG102" s="199"/>
      <c r="AH102" s="199"/>
      <c r="AI102" s="279"/>
      <c r="AJ102" s="199"/>
      <c r="AK102" s="199"/>
      <c r="AL102" s="199"/>
      <c r="AM102" s="199"/>
      <c r="AN102" s="199"/>
      <c r="AO102" s="199"/>
      <c r="AP102" s="199"/>
      <c r="AQ102" s="199"/>
      <c r="AR102" s="199"/>
      <c r="AS102" s="199"/>
      <c r="AT102" s="199"/>
      <c r="AU102" s="199"/>
      <c r="AV102" s="199"/>
      <c r="AW102" s="199"/>
      <c r="AX102" s="199"/>
      <c r="AY102" s="199"/>
      <c r="AZ102" s="199"/>
      <c r="BA102" s="199"/>
      <c r="BB102" s="199"/>
      <c r="BF102" s="199"/>
      <c r="BG102" s="199"/>
      <c r="BI102" s="279"/>
      <c r="BJ102" s="279"/>
      <c r="BL102" s="199"/>
      <c r="BX102" s="172">
        <v>64</v>
      </c>
    </row>
    <row r="103" spans="1:76" s="171" customFormat="1" ht="23.25" customHeight="1">
      <c r="A103" s="199"/>
      <c r="F103" s="199"/>
      <c r="G103" s="198"/>
      <c r="H103" s="198"/>
      <c r="I103" s="198"/>
      <c r="J103" s="199"/>
      <c r="K103" s="199"/>
      <c r="L103" s="199"/>
      <c r="M103" s="220"/>
      <c r="N103" s="221"/>
      <c r="O103" s="221"/>
      <c r="P103" s="220"/>
      <c r="AF103" s="199"/>
      <c r="AG103" s="199"/>
      <c r="AH103" s="199"/>
      <c r="AI103" s="279"/>
      <c r="AJ103" s="199"/>
      <c r="AK103" s="199"/>
      <c r="AL103" s="199"/>
      <c r="AM103" s="199"/>
      <c r="AN103" s="199"/>
      <c r="AO103" s="199"/>
      <c r="AP103" s="199"/>
      <c r="AQ103" s="199"/>
      <c r="AR103" s="199"/>
      <c r="AS103" s="199"/>
      <c r="AT103" s="199"/>
      <c r="AU103" s="199"/>
      <c r="AV103" s="199"/>
      <c r="AW103" s="199"/>
      <c r="AX103" s="199"/>
      <c r="AY103" s="199"/>
      <c r="AZ103" s="199"/>
      <c r="BA103" s="199"/>
      <c r="BB103" s="199"/>
      <c r="BF103" s="199"/>
      <c r="BG103" s="199"/>
      <c r="BI103" s="279"/>
      <c r="BJ103" s="279"/>
      <c r="BL103" s="199"/>
      <c r="BX103" s="172">
        <v>65</v>
      </c>
    </row>
    <row r="104" spans="1:76" s="171" customFormat="1" ht="23.25" customHeight="1">
      <c r="A104" s="199"/>
      <c r="F104" s="199"/>
      <c r="G104" s="198"/>
      <c r="H104" s="198"/>
      <c r="I104" s="198"/>
      <c r="J104" s="199"/>
      <c r="K104" s="199"/>
      <c r="L104" s="199"/>
      <c r="M104" s="220"/>
      <c r="N104" s="221"/>
      <c r="O104" s="221"/>
      <c r="P104" s="220"/>
      <c r="AF104" s="199"/>
      <c r="AG104" s="199"/>
      <c r="AH104" s="199"/>
      <c r="AI104" s="279"/>
      <c r="AJ104" s="199"/>
      <c r="AK104" s="199"/>
      <c r="AL104" s="199"/>
      <c r="AM104" s="199"/>
      <c r="AN104" s="199"/>
      <c r="AO104" s="199"/>
      <c r="AP104" s="199"/>
      <c r="AQ104" s="199"/>
      <c r="AR104" s="199"/>
      <c r="AS104" s="199"/>
      <c r="AT104" s="199"/>
      <c r="AU104" s="199"/>
      <c r="AV104" s="199"/>
      <c r="AW104" s="199"/>
      <c r="AX104" s="199"/>
      <c r="AY104" s="199"/>
      <c r="AZ104" s="199"/>
      <c r="BA104" s="199"/>
      <c r="BB104" s="199"/>
      <c r="BF104" s="199"/>
      <c r="BG104" s="199"/>
      <c r="BI104" s="279"/>
      <c r="BJ104" s="279"/>
      <c r="BL104" s="199"/>
      <c r="BX104" s="172">
        <v>66</v>
      </c>
    </row>
    <row r="105" spans="1:76" s="171" customFormat="1" ht="23.25" customHeight="1">
      <c r="A105" s="199"/>
      <c r="F105" s="199"/>
      <c r="G105" s="198"/>
      <c r="H105" s="198"/>
      <c r="I105" s="198"/>
      <c r="J105" s="199"/>
      <c r="K105" s="199"/>
      <c r="L105" s="199"/>
      <c r="M105" s="220"/>
      <c r="N105" s="221"/>
      <c r="O105" s="221"/>
      <c r="P105" s="220"/>
      <c r="AF105" s="199"/>
      <c r="AG105" s="199"/>
      <c r="AH105" s="199"/>
      <c r="AI105" s="279"/>
      <c r="AJ105" s="199"/>
      <c r="AK105" s="199"/>
      <c r="AL105" s="199"/>
      <c r="AM105" s="199"/>
      <c r="AN105" s="199"/>
      <c r="AO105" s="199"/>
      <c r="AP105" s="199"/>
      <c r="AQ105" s="199"/>
      <c r="AR105" s="199"/>
      <c r="AS105" s="199"/>
      <c r="AT105" s="199"/>
      <c r="AU105" s="199"/>
      <c r="AV105" s="199"/>
      <c r="AW105" s="199"/>
      <c r="AX105" s="199"/>
      <c r="AY105" s="199"/>
      <c r="AZ105" s="199"/>
      <c r="BA105" s="199"/>
      <c r="BB105" s="199"/>
      <c r="BF105" s="199"/>
      <c r="BG105" s="199"/>
      <c r="BI105" s="279"/>
      <c r="BJ105" s="279"/>
      <c r="BL105" s="199"/>
      <c r="BX105" s="172">
        <v>67</v>
      </c>
    </row>
    <row r="106" spans="1:76" s="171" customFormat="1" ht="23.25" customHeight="1">
      <c r="A106" s="199"/>
      <c r="F106" s="199"/>
      <c r="G106" s="198"/>
      <c r="H106" s="198"/>
      <c r="I106" s="198"/>
      <c r="J106" s="199"/>
      <c r="K106" s="199"/>
      <c r="L106" s="199"/>
      <c r="M106" s="220"/>
      <c r="N106" s="221"/>
      <c r="O106" s="221"/>
      <c r="P106" s="220"/>
      <c r="AF106" s="199"/>
      <c r="AG106" s="199"/>
      <c r="AH106" s="199"/>
      <c r="AI106" s="279"/>
      <c r="AJ106" s="199"/>
      <c r="AK106" s="199"/>
      <c r="AL106" s="199"/>
      <c r="AM106" s="199"/>
      <c r="AN106" s="199"/>
      <c r="AO106" s="199"/>
      <c r="AP106" s="199"/>
      <c r="AQ106" s="199"/>
      <c r="AR106" s="199"/>
      <c r="AS106" s="199"/>
      <c r="AT106" s="199"/>
      <c r="AU106" s="199"/>
      <c r="AV106" s="199"/>
      <c r="AW106" s="199"/>
      <c r="AX106" s="199"/>
      <c r="AY106" s="199"/>
      <c r="AZ106" s="199"/>
      <c r="BA106" s="199"/>
      <c r="BB106" s="199"/>
      <c r="BF106" s="199"/>
      <c r="BG106" s="199"/>
      <c r="BI106" s="279"/>
      <c r="BJ106" s="279"/>
      <c r="BL106" s="199"/>
      <c r="BX106" s="172">
        <v>68</v>
      </c>
    </row>
    <row r="107" spans="1:76" s="171" customFormat="1" ht="23.25" customHeight="1">
      <c r="A107" s="199"/>
      <c r="F107" s="199"/>
      <c r="G107" s="198"/>
      <c r="H107" s="198"/>
      <c r="I107" s="198"/>
      <c r="J107" s="199"/>
      <c r="K107" s="199"/>
      <c r="L107" s="199"/>
      <c r="M107" s="220"/>
      <c r="N107" s="221"/>
      <c r="O107" s="221"/>
      <c r="P107" s="220"/>
      <c r="AF107" s="199"/>
      <c r="AG107" s="199"/>
      <c r="AH107" s="199"/>
      <c r="AI107" s="279"/>
      <c r="AJ107" s="199"/>
      <c r="AK107" s="199"/>
      <c r="AL107" s="199"/>
      <c r="AM107" s="199"/>
      <c r="AN107" s="199"/>
      <c r="AO107" s="199"/>
      <c r="AP107" s="199"/>
      <c r="AQ107" s="199"/>
      <c r="AR107" s="199"/>
      <c r="AS107" s="199"/>
      <c r="AT107" s="199"/>
      <c r="AU107" s="199"/>
      <c r="AV107" s="199"/>
      <c r="AW107" s="199"/>
      <c r="AX107" s="199"/>
      <c r="AY107" s="199"/>
      <c r="AZ107" s="199"/>
      <c r="BA107" s="199"/>
      <c r="BB107" s="199"/>
      <c r="BF107" s="199"/>
      <c r="BG107" s="199"/>
      <c r="BI107" s="279"/>
      <c r="BJ107" s="279"/>
      <c r="BL107" s="199"/>
      <c r="BX107" s="172">
        <v>69</v>
      </c>
    </row>
    <row r="108" spans="1:76" s="171" customFormat="1" ht="23.25" customHeight="1">
      <c r="A108" s="199"/>
      <c r="F108" s="199"/>
      <c r="G108" s="198"/>
      <c r="H108" s="198"/>
      <c r="I108" s="198"/>
      <c r="J108" s="199"/>
      <c r="K108" s="199"/>
      <c r="L108" s="199"/>
      <c r="M108" s="220"/>
      <c r="N108" s="221"/>
      <c r="O108" s="221"/>
      <c r="P108" s="220"/>
      <c r="AF108" s="199"/>
      <c r="AG108" s="199"/>
      <c r="AH108" s="199"/>
      <c r="AI108" s="279"/>
      <c r="AJ108" s="199"/>
      <c r="AK108" s="199"/>
      <c r="AL108" s="199"/>
      <c r="AM108" s="199"/>
      <c r="AN108" s="199"/>
      <c r="AO108" s="199"/>
      <c r="AP108" s="199"/>
      <c r="AQ108" s="199"/>
      <c r="AR108" s="199"/>
      <c r="AS108" s="199"/>
      <c r="AT108" s="199"/>
      <c r="AU108" s="199"/>
      <c r="AV108" s="199"/>
      <c r="AW108" s="199"/>
      <c r="AX108" s="199"/>
      <c r="AY108" s="199"/>
      <c r="AZ108" s="199"/>
      <c r="BA108" s="199"/>
      <c r="BB108" s="199"/>
      <c r="BF108" s="199"/>
      <c r="BG108" s="199"/>
      <c r="BI108" s="279"/>
      <c r="BJ108" s="279"/>
      <c r="BL108" s="199"/>
      <c r="BX108" s="172">
        <v>70</v>
      </c>
    </row>
    <row r="109" spans="1:76" s="171" customFormat="1" ht="23.25" customHeight="1">
      <c r="A109" s="199"/>
      <c r="F109" s="199"/>
      <c r="G109" s="198"/>
      <c r="H109" s="198"/>
      <c r="I109" s="198"/>
      <c r="J109" s="199"/>
      <c r="K109" s="199"/>
      <c r="L109" s="199"/>
      <c r="M109" s="220"/>
      <c r="N109" s="221"/>
      <c r="O109" s="221"/>
      <c r="P109" s="220"/>
      <c r="AF109" s="199"/>
      <c r="AG109" s="199"/>
      <c r="AH109" s="199"/>
      <c r="AI109" s="279"/>
      <c r="AJ109" s="199"/>
      <c r="AK109" s="199"/>
      <c r="AL109" s="199"/>
      <c r="AM109" s="199"/>
      <c r="AN109" s="199"/>
      <c r="AO109" s="199"/>
      <c r="AP109" s="199"/>
      <c r="AQ109" s="199"/>
      <c r="AR109" s="199"/>
      <c r="AS109" s="199"/>
      <c r="AT109" s="199"/>
      <c r="AU109" s="199"/>
      <c r="AV109" s="199"/>
      <c r="AW109" s="199"/>
      <c r="AX109" s="199"/>
      <c r="AY109" s="199"/>
      <c r="AZ109" s="199"/>
      <c r="BA109" s="199"/>
      <c r="BB109" s="199"/>
      <c r="BF109" s="199"/>
      <c r="BG109" s="199"/>
      <c r="BI109" s="279"/>
      <c r="BJ109" s="279"/>
      <c r="BL109" s="199"/>
      <c r="BX109" s="172">
        <v>71</v>
      </c>
    </row>
    <row r="110" spans="1:76" s="171" customFormat="1" ht="23.25" customHeight="1">
      <c r="A110" s="199"/>
      <c r="F110" s="199"/>
      <c r="G110" s="198"/>
      <c r="H110" s="198"/>
      <c r="I110" s="198"/>
      <c r="J110" s="199"/>
      <c r="K110" s="199"/>
      <c r="L110" s="199"/>
      <c r="M110" s="220"/>
      <c r="N110" s="221"/>
      <c r="O110" s="221"/>
      <c r="P110" s="220"/>
      <c r="AF110" s="199"/>
      <c r="AG110" s="199"/>
      <c r="AH110" s="199"/>
      <c r="AI110" s="279"/>
      <c r="AJ110" s="199"/>
      <c r="AK110" s="199"/>
      <c r="AL110" s="199"/>
      <c r="AM110" s="199"/>
      <c r="AN110" s="199"/>
      <c r="AO110" s="199"/>
      <c r="AP110" s="199"/>
      <c r="AQ110" s="199"/>
      <c r="AR110" s="199"/>
      <c r="AS110" s="199"/>
      <c r="AT110" s="199"/>
      <c r="AU110" s="199"/>
      <c r="AV110" s="199"/>
      <c r="AW110" s="199"/>
      <c r="AX110" s="199"/>
      <c r="AY110" s="199"/>
      <c r="AZ110" s="199"/>
      <c r="BA110" s="199"/>
      <c r="BB110" s="199"/>
      <c r="BF110" s="199"/>
      <c r="BG110" s="199"/>
      <c r="BI110" s="279"/>
      <c r="BJ110" s="279"/>
      <c r="BL110" s="199"/>
      <c r="BX110" s="172">
        <v>72</v>
      </c>
    </row>
    <row r="111" spans="1:76" s="171" customFormat="1" ht="23.25" customHeight="1">
      <c r="A111" s="199"/>
      <c r="F111" s="199"/>
      <c r="G111" s="198"/>
      <c r="H111" s="198"/>
      <c r="I111" s="198"/>
      <c r="J111" s="199"/>
      <c r="K111" s="199"/>
      <c r="L111" s="199"/>
      <c r="M111" s="220"/>
      <c r="N111" s="221"/>
      <c r="O111" s="221"/>
      <c r="P111" s="220"/>
      <c r="AF111" s="199"/>
      <c r="AG111" s="199"/>
      <c r="AH111" s="199"/>
      <c r="AI111" s="279"/>
      <c r="AJ111" s="199"/>
      <c r="AK111" s="199"/>
      <c r="AL111" s="199"/>
      <c r="AM111" s="199"/>
      <c r="AN111" s="199"/>
      <c r="AO111" s="199"/>
      <c r="AP111" s="199"/>
      <c r="AQ111" s="199"/>
      <c r="AR111" s="199"/>
      <c r="AS111" s="199"/>
      <c r="AT111" s="199"/>
      <c r="AU111" s="199"/>
      <c r="AV111" s="199"/>
      <c r="AW111" s="199"/>
      <c r="AX111" s="199"/>
      <c r="AY111" s="199"/>
      <c r="AZ111" s="199"/>
      <c r="BA111" s="199"/>
      <c r="BB111" s="199"/>
      <c r="BF111" s="199"/>
      <c r="BG111" s="199"/>
      <c r="BI111" s="279"/>
      <c r="BJ111" s="279"/>
      <c r="BL111" s="199"/>
      <c r="BX111" s="172">
        <v>73</v>
      </c>
    </row>
    <row r="112" spans="1:76" s="171" customFormat="1" ht="23.25" customHeight="1">
      <c r="A112" s="199"/>
      <c r="F112" s="199"/>
      <c r="G112" s="198"/>
      <c r="H112" s="198"/>
      <c r="I112" s="198"/>
      <c r="J112" s="199"/>
      <c r="K112" s="199"/>
      <c r="L112" s="199"/>
      <c r="M112" s="220"/>
      <c r="N112" s="221"/>
      <c r="O112" s="221"/>
      <c r="P112" s="220"/>
      <c r="AF112" s="199"/>
      <c r="AG112" s="199"/>
      <c r="AH112" s="199"/>
      <c r="AI112" s="279"/>
      <c r="AJ112" s="199"/>
      <c r="AK112" s="199"/>
      <c r="AL112" s="199"/>
      <c r="AM112" s="199"/>
      <c r="AN112" s="199"/>
      <c r="AO112" s="199"/>
      <c r="AP112" s="199"/>
      <c r="AQ112" s="199"/>
      <c r="AR112" s="199"/>
      <c r="AS112" s="199"/>
      <c r="AT112" s="199"/>
      <c r="AU112" s="199"/>
      <c r="AV112" s="199"/>
      <c r="AW112" s="199"/>
      <c r="AX112" s="199"/>
      <c r="AY112" s="199"/>
      <c r="AZ112" s="199"/>
      <c r="BA112" s="199"/>
      <c r="BB112" s="199"/>
      <c r="BF112" s="199"/>
      <c r="BG112" s="199"/>
      <c r="BI112" s="279"/>
      <c r="BJ112" s="279"/>
      <c r="BL112" s="199"/>
      <c r="BX112" s="172">
        <v>74</v>
      </c>
    </row>
    <row r="113" spans="1:76" s="171" customFormat="1" ht="23.25" customHeight="1">
      <c r="A113" s="199"/>
      <c r="F113" s="199"/>
      <c r="G113" s="198"/>
      <c r="H113" s="198"/>
      <c r="I113" s="198"/>
      <c r="J113" s="199"/>
      <c r="K113" s="199"/>
      <c r="L113" s="199"/>
      <c r="M113" s="220"/>
      <c r="N113" s="221"/>
      <c r="O113" s="221"/>
      <c r="P113" s="220"/>
      <c r="AF113" s="199"/>
      <c r="AG113" s="199"/>
      <c r="AH113" s="199"/>
      <c r="AI113" s="279"/>
      <c r="AJ113" s="199"/>
      <c r="AK113" s="199"/>
      <c r="AL113" s="199"/>
      <c r="AM113" s="199"/>
      <c r="AN113" s="199"/>
      <c r="AO113" s="199"/>
      <c r="AP113" s="199"/>
      <c r="AQ113" s="199"/>
      <c r="AR113" s="199"/>
      <c r="AS113" s="199"/>
      <c r="AT113" s="199"/>
      <c r="AU113" s="199"/>
      <c r="AV113" s="199"/>
      <c r="AW113" s="199"/>
      <c r="AX113" s="199"/>
      <c r="AY113" s="199"/>
      <c r="AZ113" s="199"/>
      <c r="BA113" s="199"/>
      <c r="BB113" s="199"/>
      <c r="BF113" s="199"/>
      <c r="BG113" s="199"/>
      <c r="BI113" s="279"/>
      <c r="BJ113" s="279"/>
      <c r="BL113" s="199"/>
      <c r="BX113" s="172">
        <v>75</v>
      </c>
    </row>
    <row r="114" spans="1:76" s="171" customFormat="1" ht="23.25" customHeight="1">
      <c r="A114" s="199"/>
      <c r="F114" s="199"/>
      <c r="G114" s="198"/>
      <c r="H114" s="198"/>
      <c r="I114" s="198"/>
      <c r="J114" s="199"/>
      <c r="K114" s="199"/>
      <c r="L114" s="199"/>
      <c r="M114" s="220"/>
      <c r="N114" s="221"/>
      <c r="O114" s="221"/>
      <c r="P114" s="220"/>
      <c r="AF114" s="199"/>
      <c r="AG114" s="199"/>
      <c r="AH114" s="199"/>
      <c r="AI114" s="279"/>
      <c r="AJ114" s="199"/>
      <c r="AK114" s="199"/>
      <c r="AL114" s="199"/>
      <c r="AM114" s="199"/>
      <c r="AN114" s="199"/>
      <c r="AO114" s="199"/>
      <c r="AP114" s="199"/>
      <c r="AQ114" s="199"/>
      <c r="AR114" s="199"/>
      <c r="AS114" s="199"/>
      <c r="AT114" s="199"/>
      <c r="AU114" s="199"/>
      <c r="AV114" s="199"/>
      <c r="AW114" s="199"/>
      <c r="AX114" s="199"/>
      <c r="AY114" s="199"/>
      <c r="AZ114" s="199"/>
      <c r="BA114" s="199"/>
      <c r="BB114" s="199"/>
      <c r="BF114" s="199"/>
      <c r="BG114" s="199"/>
      <c r="BI114" s="279"/>
      <c r="BJ114" s="279"/>
      <c r="BL114" s="199"/>
      <c r="BX114" s="172">
        <v>76</v>
      </c>
    </row>
    <row r="115" spans="1:76" s="171" customFormat="1" ht="23.25" customHeight="1">
      <c r="A115" s="199"/>
      <c r="F115" s="199"/>
      <c r="G115" s="198"/>
      <c r="H115" s="198"/>
      <c r="I115" s="198"/>
      <c r="J115" s="199"/>
      <c r="K115" s="199"/>
      <c r="L115" s="199"/>
      <c r="M115" s="220"/>
      <c r="N115" s="221"/>
      <c r="O115" s="221"/>
      <c r="P115" s="220"/>
      <c r="AF115" s="199"/>
      <c r="AG115" s="199"/>
      <c r="AH115" s="199"/>
      <c r="AI115" s="279"/>
      <c r="AJ115" s="199"/>
      <c r="AK115" s="199"/>
      <c r="AL115" s="199"/>
      <c r="AM115" s="199"/>
      <c r="AN115" s="199"/>
      <c r="AO115" s="199"/>
      <c r="AP115" s="199"/>
      <c r="AQ115" s="199"/>
      <c r="AR115" s="199"/>
      <c r="AS115" s="199"/>
      <c r="AT115" s="199"/>
      <c r="AU115" s="199"/>
      <c r="AV115" s="199"/>
      <c r="AW115" s="199"/>
      <c r="AX115" s="199"/>
      <c r="AY115" s="199"/>
      <c r="AZ115" s="199"/>
      <c r="BA115" s="199"/>
      <c r="BB115" s="199"/>
      <c r="BF115" s="199"/>
      <c r="BG115" s="199"/>
      <c r="BI115" s="279"/>
      <c r="BJ115" s="279"/>
      <c r="BL115" s="199"/>
      <c r="BX115" s="172">
        <v>77</v>
      </c>
    </row>
    <row r="116" spans="1:76" s="171" customFormat="1" ht="23.25" customHeight="1">
      <c r="A116" s="199"/>
      <c r="F116" s="199"/>
      <c r="G116" s="198"/>
      <c r="H116" s="198"/>
      <c r="I116" s="198"/>
      <c r="J116" s="199"/>
      <c r="K116" s="199"/>
      <c r="L116" s="199"/>
      <c r="M116" s="220"/>
      <c r="N116" s="221"/>
      <c r="O116" s="221"/>
      <c r="P116" s="220"/>
      <c r="AF116" s="199"/>
      <c r="AG116" s="199"/>
      <c r="AH116" s="199"/>
      <c r="AI116" s="279"/>
      <c r="AJ116" s="199"/>
      <c r="AK116" s="199"/>
      <c r="AL116" s="199"/>
      <c r="AM116" s="199"/>
      <c r="AN116" s="199"/>
      <c r="AO116" s="199"/>
      <c r="AP116" s="199"/>
      <c r="AQ116" s="199"/>
      <c r="AR116" s="199"/>
      <c r="AS116" s="199"/>
      <c r="AT116" s="199"/>
      <c r="AU116" s="199"/>
      <c r="AV116" s="199"/>
      <c r="AW116" s="199"/>
      <c r="AX116" s="199"/>
      <c r="AY116" s="199"/>
      <c r="AZ116" s="199"/>
      <c r="BA116" s="199"/>
      <c r="BB116" s="199"/>
      <c r="BF116" s="199"/>
      <c r="BG116" s="199"/>
      <c r="BI116" s="279"/>
      <c r="BJ116" s="279"/>
      <c r="BL116" s="199"/>
      <c r="BX116" s="172">
        <v>78</v>
      </c>
    </row>
    <row r="117" spans="1:76" s="171" customFormat="1" ht="23.25" customHeight="1">
      <c r="A117" s="199"/>
      <c r="F117" s="199"/>
      <c r="G117" s="198"/>
      <c r="H117" s="198"/>
      <c r="I117" s="198"/>
      <c r="J117" s="199"/>
      <c r="K117" s="199"/>
      <c r="L117" s="199"/>
      <c r="M117" s="220"/>
      <c r="N117" s="221"/>
      <c r="O117" s="221"/>
      <c r="P117" s="220"/>
      <c r="AF117" s="199"/>
      <c r="AG117" s="199"/>
      <c r="AH117" s="199"/>
      <c r="AI117" s="279"/>
      <c r="AJ117" s="199"/>
      <c r="AK117" s="199"/>
      <c r="AL117" s="199"/>
      <c r="AM117" s="199"/>
      <c r="AN117" s="199"/>
      <c r="AO117" s="199"/>
      <c r="AP117" s="199"/>
      <c r="AQ117" s="199"/>
      <c r="AR117" s="199"/>
      <c r="AS117" s="199"/>
      <c r="AT117" s="199"/>
      <c r="AU117" s="199"/>
      <c r="AV117" s="199"/>
      <c r="AW117" s="199"/>
      <c r="AX117" s="199"/>
      <c r="AY117" s="199"/>
      <c r="AZ117" s="199"/>
      <c r="BA117" s="199"/>
      <c r="BB117" s="199"/>
      <c r="BF117" s="199"/>
      <c r="BG117" s="199"/>
      <c r="BI117" s="279"/>
      <c r="BJ117" s="279"/>
      <c r="BL117" s="199"/>
      <c r="BX117" s="172">
        <v>79</v>
      </c>
    </row>
    <row r="118" spans="1:76" s="171" customFormat="1" ht="23.25" customHeight="1">
      <c r="A118" s="199"/>
      <c r="F118" s="199"/>
      <c r="G118" s="198"/>
      <c r="H118" s="198"/>
      <c r="I118" s="198"/>
      <c r="J118" s="199"/>
      <c r="K118" s="199"/>
      <c r="L118" s="199"/>
      <c r="M118" s="220"/>
      <c r="N118" s="221"/>
      <c r="O118" s="221"/>
      <c r="P118" s="220"/>
      <c r="AF118" s="199"/>
      <c r="AG118" s="199"/>
      <c r="AH118" s="199"/>
      <c r="AI118" s="279"/>
      <c r="AJ118" s="199"/>
      <c r="AK118" s="199"/>
      <c r="AL118" s="199"/>
      <c r="AM118" s="199"/>
      <c r="AN118" s="199"/>
      <c r="AO118" s="199"/>
      <c r="AP118" s="199"/>
      <c r="AQ118" s="199"/>
      <c r="AR118" s="199"/>
      <c r="AS118" s="199"/>
      <c r="AT118" s="199"/>
      <c r="AU118" s="199"/>
      <c r="AV118" s="199"/>
      <c r="AW118" s="199"/>
      <c r="AX118" s="199"/>
      <c r="AY118" s="199"/>
      <c r="AZ118" s="199"/>
      <c r="BA118" s="199"/>
      <c r="BB118" s="199"/>
      <c r="BF118" s="199"/>
      <c r="BG118" s="199"/>
      <c r="BI118" s="279"/>
      <c r="BJ118" s="279"/>
      <c r="BL118" s="199"/>
      <c r="BX118" s="172">
        <v>80</v>
      </c>
    </row>
    <row r="119" spans="1:76" s="171" customFormat="1" ht="23.25" customHeight="1">
      <c r="A119" s="199"/>
      <c r="F119" s="199"/>
      <c r="G119" s="198"/>
      <c r="H119" s="198"/>
      <c r="I119" s="198"/>
      <c r="J119" s="199"/>
      <c r="K119" s="199"/>
      <c r="L119" s="199"/>
      <c r="M119" s="220"/>
      <c r="N119" s="221"/>
      <c r="O119" s="221"/>
      <c r="P119" s="220"/>
      <c r="AF119" s="199"/>
      <c r="AG119" s="199"/>
      <c r="AH119" s="199"/>
      <c r="AI119" s="279"/>
      <c r="AJ119" s="199"/>
      <c r="AK119" s="199"/>
      <c r="AL119" s="199"/>
      <c r="AM119" s="199"/>
      <c r="AN119" s="199"/>
      <c r="AO119" s="199"/>
      <c r="AP119" s="199"/>
      <c r="AQ119" s="199"/>
      <c r="AR119" s="199"/>
      <c r="AS119" s="199"/>
      <c r="AT119" s="199"/>
      <c r="AU119" s="199"/>
      <c r="AV119" s="199"/>
      <c r="AW119" s="199"/>
      <c r="AX119" s="199"/>
      <c r="AY119" s="199"/>
      <c r="AZ119" s="199"/>
      <c r="BA119" s="199"/>
      <c r="BB119" s="199"/>
      <c r="BF119" s="199"/>
      <c r="BG119" s="199"/>
      <c r="BI119" s="279"/>
      <c r="BJ119" s="279"/>
      <c r="BL119" s="199"/>
      <c r="BX119" s="172">
        <v>81</v>
      </c>
    </row>
    <row r="120" spans="1:76" s="171" customFormat="1" ht="23.25" customHeight="1">
      <c r="A120" s="199"/>
      <c r="F120" s="199"/>
      <c r="G120" s="198"/>
      <c r="H120" s="198"/>
      <c r="I120" s="198"/>
      <c r="J120" s="199"/>
      <c r="K120" s="199"/>
      <c r="L120" s="199"/>
      <c r="M120" s="220"/>
      <c r="N120" s="221"/>
      <c r="O120" s="221"/>
      <c r="P120" s="220"/>
      <c r="AF120" s="199"/>
      <c r="AG120" s="199"/>
      <c r="AH120" s="199"/>
      <c r="AI120" s="279"/>
      <c r="AJ120" s="199"/>
      <c r="AK120" s="199"/>
      <c r="AL120" s="199"/>
      <c r="AM120" s="199"/>
      <c r="AN120" s="199"/>
      <c r="AO120" s="199"/>
      <c r="AP120" s="199"/>
      <c r="AQ120" s="199"/>
      <c r="AR120" s="199"/>
      <c r="AS120" s="199"/>
      <c r="AT120" s="199"/>
      <c r="AU120" s="199"/>
      <c r="AV120" s="199"/>
      <c r="AW120" s="199"/>
      <c r="AX120" s="199"/>
      <c r="AY120" s="199"/>
      <c r="AZ120" s="199"/>
      <c r="BA120" s="199"/>
      <c r="BB120" s="199"/>
      <c r="BF120" s="199"/>
      <c r="BG120" s="199"/>
      <c r="BI120" s="279"/>
      <c r="BJ120" s="279"/>
      <c r="BL120" s="199"/>
      <c r="BX120" s="172">
        <v>82</v>
      </c>
    </row>
    <row r="121" spans="1:76" s="171" customFormat="1" ht="23.25" customHeight="1">
      <c r="A121" s="199"/>
      <c r="F121" s="199"/>
      <c r="G121" s="198"/>
      <c r="H121" s="198"/>
      <c r="I121" s="198"/>
      <c r="J121" s="199"/>
      <c r="K121" s="199"/>
      <c r="L121" s="199"/>
      <c r="M121" s="220"/>
      <c r="N121" s="221"/>
      <c r="O121" s="221"/>
      <c r="P121" s="220"/>
      <c r="AF121" s="199"/>
      <c r="AG121" s="199"/>
      <c r="AH121" s="199"/>
      <c r="AI121" s="279"/>
      <c r="AJ121" s="199"/>
      <c r="AK121" s="199"/>
      <c r="AL121" s="199"/>
      <c r="AM121" s="199"/>
      <c r="AN121" s="199"/>
      <c r="AO121" s="199"/>
      <c r="AP121" s="199"/>
      <c r="AQ121" s="199"/>
      <c r="AR121" s="199"/>
      <c r="AS121" s="199"/>
      <c r="AT121" s="199"/>
      <c r="AU121" s="199"/>
      <c r="AV121" s="199"/>
      <c r="AW121" s="199"/>
      <c r="AX121" s="199"/>
      <c r="AY121" s="199"/>
      <c r="AZ121" s="199"/>
      <c r="BA121" s="199"/>
      <c r="BB121" s="199"/>
      <c r="BF121" s="199"/>
      <c r="BG121" s="199"/>
      <c r="BI121" s="279"/>
      <c r="BJ121" s="279"/>
      <c r="BL121" s="199"/>
      <c r="BX121" s="172">
        <v>83</v>
      </c>
    </row>
    <row r="122" spans="1:76" s="171" customFormat="1" ht="23.25" customHeight="1">
      <c r="A122" s="199"/>
      <c r="F122" s="199"/>
      <c r="G122" s="198"/>
      <c r="H122" s="198"/>
      <c r="I122" s="198"/>
      <c r="J122" s="199"/>
      <c r="K122" s="199"/>
      <c r="L122" s="199"/>
      <c r="M122" s="220"/>
      <c r="N122" s="221"/>
      <c r="O122" s="221"/>
      <c r="P122" s="220"/>
      <c r="AF122" s="199"/>
      <c r="AG122" s="199"/>
      <c r="AH122" s="199"/>
      <c r="AI122" s="279"/>
      <c r="AJ122" s="199"/>
      <c r="AK122" s="199"/>
      <c r="AL122" s="199"/>
      <c r="AM122" s="199"/>
      <c r="AN122" s="199"/>
      <c r="AO122" s="199"/>
      <c r="AP122" s="199"/>
      <c r="AQ122" s="199"/>
      <c r="AR122" s="199"/>
      <c r="AS122" s="199"/>
      <c r="AT122" s="199"/>
      <c r="AU122" s="199"/>
      <c r="AV122" s="199"/>
      <c r="AW122" s="199"/>
      <c r="AX122" s="199"/>
      <c r="AY122" s="199"/>
      <c r="AZ122" s="199"/>
      <c r="BA122" s="199"/>
      <c r="BB122" s="199"/>
      <c r="BF122" s="199"/>
      <c r="BG122" s="199"/>
      <c r="BI122" s="279"/>
      <c r="BJ122" s="279"/>
      <c r="BL122" s="199"/>
      <c r="BX122" s="172">
        <v>84</v>
      </c>
    </row>
    <row r="123" spans="1:76" s="171" customFormat="1" ht="23.25" customHeight="1">
      <c r="A123" s="199"/>
      <c r="F123" s="199"/>
      <c r="G123" s="198"/>
      <c r="H123" s="198"/>
      <c r="I123" s="198"/>
      <c r="J123" s="199"/>
      <c r="K123" s="199"/>
      <c r="L123" s="199"/>
      <c r="M123" s="220"/>
      <c r="N123" s="221"/>
      <c r="O123" s="221"/>
      <c r="P123" s="220"/>
      <c r="AF123" s="199"/>
      <c r="AG123" s="199"/>
      <c r="AH123" s="199"/>
      <c r="AI123" s="279"/>
      <c r="AJ123" s="199"/>
      <c r="AK123" s="199"/>
      <c r="AL123" s="199"/>
      <c r="AM123" s="199"/>
      <c r="AN123" s="199"/>
      <c r="AO123" s="199"/>
      <c r="AP123" s="199"/>
      <c r="AQ123" s="199"/>
      <c r="AR123" s="199"/>
      <c r="AS123" s="199"/>
      <c r="AT123" s="199"/>
      <c r="AU123" s="199"/>
      <c r="AV123" s="199"/>
      <c r="AW123" s="199"/>
      <c r="AX123" s="199"/>
      <c r="AY123" s="199"/>
      <c r="AZ123" s="199"/>
      <c r="BA123" s="199"/>
      <c r="BB123" s="199"/>
      <c r="BF123" s="199"/>
      <c r="BG123" s="199"/>
      <c r="BI123" s="279"/>
      <c r="BJ123" s="279"/>
      <c r="BL123" s="199"/>
      <c r="BX123" s="172">
        <v>85</v>
      </c>
    </row>
    <row r="124" spans="1:76" s="171" customFormat="1" ht="23.25" customHeight="1">
      <c r="A124" s="199"/>
      <c r="F124" s="199"/>
      <c r="G124" s="198"/>
      <c r="H124" s="198"/>
      <c r="I124" s="198"/>
      <c r="J124" s="199"/>
      <c r="K124" s="199"/>
      <c r="L124" s="199"/>
      <c r="M124" s="220"/>
      <c r="N124" s="221"/>
      <c r="O124" s="221"/>
      <c r="P124" s="220"/>
      <c r="AF124" s="199"/>
      <c r="AG124" s="199"/>
      <c r="AH124" s="199"/>
      <c r="AI124" s="279"/>
      <c r="AJ124" s="199"/>
      <c r="AK124" s="199"/>
      <c r="AL124" s="199"/>
      <c r="AM124" s="199"/>
      <c r="AN124" s="199"/>
      <c r="AO124" s="199"/>
      <c r="AP124" s="199"/>
      <c r="AQ124" s="199"/>
      <c r="AR124" s="199"/>
      <c r="AS124" s="199"/>
      <c r="AT124" s="199"/>
      <c r="AU124" s="199"/>
      <c r="AV124" s="199"/>
      <c r="AW124" s="199"/>
      <c r="AX124" s="199"/>
      <c r="AY124" s="199"/>
      <c r="AZ124" s="199"/>
      <c r="BA124" s="199"/>
      <c r="BB124" s="199"/>
      <c r="BF124" s="199"/>
      <c r="BG124" s="199"/>
      <c r="BI124" s="279"/>
      <c r="BJ124" s="279"/>
      <c r="BL124" s="199"/>
      <c r="BX124" s="172">
        <v>86</v>
      </c>
    </row>
    <row r="125" spans="1:76" s="171" customFormat="1" ht="23.25" customHeight="1">
      <c r="A125" s="199"/>
      <c r="F125" s="199"/>
      <c r="G125" s="198"/>
      <c r="H125" s="198"/>
      <c r="I125" s="198"/>
      <c r="J125" s="199"/>
      <c r="K125" s="199"/>
      <c r="L125" s="199"/>
      <c r="M125" s="220"/>
      <c r="N125" s="221"/>
      <c r="O125" s="221"/>
      <c r="P125" s="220"/>
      <c r="AF125" s="199"/>
      <c r="AG125" s="199"/>
      <c r="AH125" s="199"/>
      <c r="AI125" s="279"/>
      <c r="AJ125" s="199"/>
      <c r="AK125" s="199"/>
      <c r="AL125" s="199"/>
      <c r="AM125" s="199"/>
      <c r="AN125" s="199"/>
      <c r="AO125" s="199"/>
      <c r="AP125" s="199"/>
      <c r="AQ125" s="199"/>
      <c r="AR125" s="199"/>
      <c r="AS125" s="199"/>
      <c r="AT125" s="199"/>
      <c r="AU125" s="199"/>
      <c r="AV125" s="199"/>
      <c r="AW125" s="199"/>
      <c r="AX125" s="199"/>
      <c r="AY125" s="199"/>
      <c r="AZ125" s="199"/>
      <c r="BA125" s="199"/>
      <c r="BB125" s="199"/>
      <c r="BF125" s="199"/>
      <c r="BG125" s="199"/>
      <c r="BI125" s="279"/>
      <c r="BJ125" s="279"/>
      <c r="BL125" s="199"/>
      <c r="BX125" s="172">
        <v>87</v>
      </c>
    </row>
    <row r="126" spans="1:76" s="171" customFormat="1" ht="23.25" customHeight="1">
      <c r="A126" s="199"/>
      <c r="F126" s="199"/>
      <c r="G126" s="198"/>
      <c r="H126" s="198"/>
      <c r="I126" s="198"/>
      <c r="J126" s="199"/>
      <c r="K126" s="199"/>
      <c r="L126" s="199"/>
      <c r="M126" s="220"/>
      <c r="N126" s="221"/>
      <c r="O126" s="221"/>
      <c r="P126" s="220"/>
      <c r="AF126" s="199"/>
      <c r="AG126" s="199"/>
      <c r="AH126" s="199"/>
      <c r="AI126" s="279"/>
      <c r="AJ126" s="199"/>
      <c r="AK126" s="199"/>
      <c r="AL126" s="199"/>
      <c r="AM126" s="199"/>
      <c r="AN126" s="199"/>
      <c r="AO126" s="199"/>
      <c r="AP126" s="199"/>
      <c r="AQ126" s="199"/>
      <c r="AR126" s="199"/>
      <c r="AS126" s="199"/>
      <c r="AT126" s="199"/>
      <c r="AU126" s="199"/>
      <c r="AV126" s="199"/>
      <c r="AW126" s="199"/>
      <c r="AX126" s="199"/>
      <c r="AY126" s="199"/>
      <c r="AZ126" s="199"/>
      <c r="BA126" s="199"/>
      <c r="BB126" s="199"/>
      <c r="BF126" s="199"/>
      <c r="BG126" s="199"/>
      <c r="BI126" s="279"/>
      <c r="BJ126" s="279"/>
      <c r="BL126" s="199"/>
      <c r="BX126" s="172">
        <v>88</v>
      </c>
    </row>
    <row r="127" spans="1:76" s="171" customFormat="1" ht="23.25" customHeight="1">
      <c r="A127" s="199"/>
      <c r="F127" s="199"/>
      <c r="G127" s="198"/>
      <c r="H127" s="198"/>
      <c r="I127" s="198"/>
      <c r="J127" s="199"/>
      <c r="K127" s="199"/>
      <c r="L127" s="199"/>
      <c r="M127" s="220"/>
      <c r="N127" s="221"/>
      <c r="O127" s="221"/>
      <c r="P127" s="220"/>
      <c r="AF127" s="199"/>
      <c r="AG127" s="199"/>
      <c r="AH127" s="199"/>
      <c r="AI127" s="279"/>
      <c r="AJ127" s="199"/>
      <c r="AK127" s="199"/>
      <c r="AL127" s="199"/>
      <c r="AM127" s="199"/>
      <c r="AN127" s="199"/>
      <c r="AO127" s="199"/>
      <c r="AP127" s="199"/>
      <c r="AQ127" s="199"/>
      <c r="AR127" s="199"/>
      <c r="AS127" s="199"/>
      <c r="AT127" s="199"/>
      <c r="AU127" s="199"/>
      <c r="AV127" s="199"/>
      <c r="AW127" s="199"/>
      <c r="AX127" s="199"/>
      <c r="AY127" s="199"/>
      <c r="AZ127" s="199"/>
      <c r="BA127" s="199"/>
      <c r="BB127" s="199"/>
      <c r="BF127" s="199"/>
      <c r="BG127" s="199"/>
      <c r="BI127" s="279"/>
      <c r="BJ127" s="279"/>
      <c r="BL127" s="199"/>
      <c r="BX127" s="172">
        <v>89</v>
      </c>
    </row>
    <row r="128" spans="1:76" s="171" customFormat="1" ht="23.25" customHeight="1">
      <c r="A128" s="199"/>
      <c r="F128" s="199"/>
      <c r="G128" s="198"/>
      <c r="H128" s="198"/>
      <c r="I128" s="198"/>
      <c r="J128" s="199"/>
      <c r="K128" s="199"/>
      <c r="L128" s="199"/>
      <c r="M128" s="220"/>
      <c r="N128" s="221"/>
      <c r="O128" s="221"/>
      <c r="P128" s="220"/>
      <c r="AF128" s="199"/>
      <c r="AG128" s="199"/>
      <c r="AH128" s="199"/>
      <c r="AI128" s="279"/>
      <c r="AJ128" s="199"/>
      <c r="AK128" s="199"/>
      <c r="AL128" s="199"/>
      <c r="AM128" s="199"/>
      <c r="AN128" s="199"/>
      <c r="AO128" s="199"/>
      <c r="AP128" s="199"/>
      <c r="AQ128" s="199"/>
      <c r="AR128" s="199"/>
      <c r="AS128" s="199"/>
      <c r="AT128" s="199"/>
      <c r="AU128" s="199"/>
      <c r="AV128" s="199"/>
      <c r="AW128" s="199"/>
      <c r="AX128" s="199"/>
      <c r="AY128" s="199"/>
      <c r="AZ128" s="199"/>
      <c r="BA128" s="199"/>
      <c r="BB128" s="199"/>
      <c r="BF128" s="199"/>
      <c r="BG128" s="199"/>
      <c r="BI128" s="279"/>
      <c r="BJ128" s="279"/>
      <c r="BL128" s="199"/>
      <c r="BX128" s="172">
        <v>90</v>
      </c>
    </row>
    <row r="129" spans="1:76" s="171" customFormat="1" ht="23.25" customHeight="1">
      <c r="A129" s="199"/>
      <c r="F129" s="199"/>
      <c r="G129" s="198"/>
      <c r="H129" s="198"/>
      <c r="I129" s="198"/>
      <c r="J129" s="199"/>
      <c r="K129" s="199"/>
      <c r="L129" s="199"/>
      <c r="M129" s="220"/>
      <c r="N129" s="221"/>
      <c r="O129" s="221"/>
      <c r="P129" s="220"/>
      <c r="AF129" s="199"/>
      <c r="AG129" s="199"/>
      <c r="AH129" s="199"/>
      <c r="AI129" s="279"/>
      <c r="AJ129" s="199"/>
      <c r="AK129" s="199"/>
      <c r="AL129" s="199"/>
      <c r="AM129" s="199"/>
      <c r="AN129" s="199"/>
      <c r="AO129" s="199"/>
      <c r="AP129" s="199"/>
      <c r="AQ129" s="199"/>
      <c r="AR129" s="199"/>
      <c r="AS129" s="199"/>
      <c r="AT129" s="199"/>
      <c r="AU129" s="199"/>
      <c r="AV129" s="199"/>
      <c r="AW129" s="199"/>
      <c r="AX129" s="199"/>
      <c r="AY129" s="199"/>
      <c r="AZ129" s="199"/>
      <c r="BA129" s="199"/>
      <c r="BB129" s="199"/>
      <c r="BF129" s="199"/>
      <c r="BG129" s="199"/>
      <c r="BI129" s="279"/>
      <c r="BJ129" s="279"/>
      <c r="BL129" s="199"/>
      <c r="BX129" s="172">
        <v>91</v>
      </c>
    </row>
    <row r="130" spans="1:76" s="171" customFormat="1" ht="23.25" customHeight="1">
      <c r="A130" s="199"/>
      <c r="F130" s="199"/>
      <c r="G130" s="198"/>
      <c r="H130" s="198"/>
      <c r="I130" s="198"/>
      <c r="J130" s="199"/>
      <c r="K130" s="199"/>
      <c r="L130" s="199"/>
      <c r="M130" s="220"/>
      <c r="N130" s="221"/>
      <c r="O130" s="221"/>
      <c r="P130" s="220"/>
      <c r="AF130" s="199"/>
      <c r="AG130" s="199"/>
      <c r="AH130" s="199"/>
      <c r="AI130" s="279"/>
      <c r="AJ130" s="199"/>
      <c r="AK130" s="199"/>
      <c r="AL130" s="199"/>
      <c r="AM130" s="199"/>
      <c r="AN130" s="199"/>
      <c r="AO130" s="199"/>
      <c r="AP130" s="199"/>
      <c r="AQ130" s="199"/>
      <c r="AR130" s="199"/>
      <c r="AS130" s="199"/>
      <c r="AT130" s="199"/>
      <c r="AU130" s="199"/>
      <c r="AV130" s="199"/>
      <c r="AW130" s="199"/>
      <c r="AX130" s="199"/>
      <c r="AY130" s="199"/>
      <c r="AZ130" s="199"/>
      <c r="BA130" s="199"/>
      <c r="BB130" s="199"/>
      <c r="BF130" s="199"/>
      <c r="BG130" s="199"/>
      <c r="BI130" s="279"/>
      <c r="BJ130" s="279"/>
      <c r="BL130" s="199"/>
      <c r="BX130" s="172">
        <v>92</v>
      </c>
    </row>
    <row r="131" spans="1:76" s="171" customFormat="1" ht="23.25" customHeight="1">
      <c r="A131" s="199"/>
      <c r="F131" s="199"/>
      <c r="G131" s="198"/>
      <c r="H131" s="198"/>
      <c r="I131" s="198"/>
      <c r="J131" s="199"/>
      <c r="K131" s="199"/>
      <c r="L131" s="199"/>
      <c r="M131" s="220"/>
      <c r="N131" s="221"/>
      <c r="O131" s="221"/>
      <c r="P131" s="220"/>
      <c r="AF131" s="199"/>
      <c r="AG131" s="199"/>
      <c r="AH131" s="199"/>
      <c r="AI131" s="279"/>
      <c r="AJ131" s="199"/>
      <c r="AK131" s="199"/>
      <c r="AL131" s="199"/>
      <c r="AM131" s="199"/>
      <c r="AN131" s="199"/>
      <c r="AO131" s="199"/>
      <c r="AP131" s="199"/>
      <c r="AQ131" s="199"/>
      <c r="AR131" s="199"/>
      <c r="AS131" s="199"/>
      <c r="AT131" s="199"/>
      <c r="AU131" s="199"/>
      <c r="AV131" s="199"/>
      <c r="AW131" s="199"/>
      <c r="AX131" s="199"/>
      <c r="AY131" s="199"/>
      <c r="AZ131" s="199"/>
      <c r="BA131" s="199"/>
      <c r="BB131" s="199"/>
      <c r="BF131" s="199"/>
      <c r="BG131" s="199"/>
      <c r="BI131" s="279"/>
      <c r="BJ131" s="279"/>
      <c r="BL131" s="199"/>
      <c r="BX131" s="172">
        <v>93</v>
      </c>
    </row>
    <row r="132" spans="1:76" s="171" customFormat="1" ht="23.25" customHeight="1">
      <c r="A132" s="199"/>
      <c r="F132" s="199"/>
      <c r="G132" s="198"/>
      <c r="H132" s="198"/>
      <c r="I132" s="198"/>
      <c r="J132" s="199"/>
      <c r="K132" s="199"/>
      <c r="L132" s="199"/>
      <c r="M132" s="220"/>
      <c r="N132" s="221"/>
      <c r="O132" s="221"/>
      <c r="P132" s="220"/>
      <c r="AF132" s="199"/>
      <c r="AG132" s="199"/>
      <c r="AH132" s="199"/>
      <c r="AI132" s="279"/>
      <c r="AJ132" s="199"/>
      <c r="AK132" s="199"/>
      <c r="AL132" s="199"/>
      <c r="AM132" s="199"/>
      <c r="AN132" s="199"/>
      <c r="AO132" s="199"/>
      <c r="AP132" s="199"/>
      <c r="AQ132" s="199"/>
      <c r="AR132" s="199"/>
      <c r="AS132" s="199"/>
      <c r="AT132" s="199"/>
      <c r="AU132" s="199"/>
      <c r="AV132" s="199"/>
      <c r="AW132" s="199"/>
      <c r="AX132" s="199"/>
      <c r="AY132" s="199"/>
      <c r="AZ132" s="199"/>
      <c r="BA132" s="199"/>
      <c r="BB132" s="199"/>
      <c r="BF132" s="199"/>
      <c r="BG132" s="199"/>
      <c r="BI132" s="279"/>
      <c r="BJ132" s="279"/>
      <c r="BL132" s="199"/>
      <c r="BX132" s="172">
        <v>94</v>
      </c>
    </row>
    <row r="133" spans="1:76" s="171" customFormat="1" ht="23.25" customHeight="1">
      <c r="A133" s="199"/>
      <c r="F133" s="199"/>
      <c r="G133" s="198"/>
      <c r="H133" s="198"/>
      <c r="I133" s="198"/>
      <c r="J133" s="199"/>
      <c r="K133" s="199"/>
      <c r="L133" s="199"/>
      <c r="M133" s="220"/>
      <c r="N133" s="221"/>
      <c r="O133" s="221"/>
      <c r="P133" s="220"/>
      <c r="AF133" s="199"/>
      <c r="AG133" s="199"/>
      <c r="AH133" s="199"/>
      <c r="AI133" s="279"/>
      <c r="AJ133" s="199"/>
      <c r="AK133" s="199"/>
      <c r="AL133" s="199"/>
      <c r="AM133" s="199"/>
      <c r="AN133" s="199"/>
      <c r="AO133" s="199"/>
      <c r="AP133" s="199"/>
      <c r="AQ133" s="199"/>
      <c r="AR133" s="199"/>
      <c r="AS133" s="199"/>
      <c r="AT133" s="199"/>
      <c r="AU133" s="199"/>
      <c r="AV133" s="199"/>
      <c r="AW133" s="199"/>
      <c r="AX133" s="199"/>
      <c r="AY133" s="199"/>
      <c r="AZ133" s="199"/>
      <c r="BA133" s="199"/>
      <c r="BB133" s="199"/>
      <c r="BF133" s="199"/>
      <c r="BG133" s="199"/>
      <c r="BI133" s="279"/>
      <c r="BJ133" s="279"/>
      <c r="BL133" s="199"/>
      <c r="BX133" s="172">
        <v>95</v>
      </c>
    </row>
    <row r="134" spans="1:76" s="171" customFormat="1" ht="23.25" customHeight="1">
      <c r="A134" s="199"/>
      <c r="F134" s="199"/>
      <c r="G134" s="198"/>
      <c r="H134" s="198"/>
      <c r="I134" s="198"/>
      <c r="J134" s="199"/>
      <c r="K134" s="199"/>
      <c r="L134" s="199"/>
      <c r="M134" s="220"/>
      <c r="N134" s="221"/>
      <c r="O134" s="221"/>
      <c r="P134" s="220"/>
      <c r="AF134" s="199"/>
      <c r="AG134" s="199"/>
      <c r="AH134" s="199"/>
      <c r="AI134" s="279"/>
      <c r="AJ134" s="199"/>
      <c r="AK134" s="199"/>
      <c r="AL134" s="199"/>
      <c r="AM134" s="199"/>
      <c r="AN134" s="199"/>
      <c r="AO134" s="199"/>
      <c r="AP134" s="199"/>
      <c r="AQ134" s="199"/>
      <c r="AR134" s="199"/>
      <c r="AS134" s="199"/>
      <c r="AT134" s="199"/>
      <c r="AU134" s="199"/>
      <c r="AV134" s="199"/>
      <c r="AW134" s="199"/>
      <c r="AX134" s="199"/>
      <c r="AY134" s="199"/>
      <c r="AZ134" s="199"/>
      <c r="BA134" s="199"/>
      <c r="BB134" s="199"/>
      <c r="BF134" s="199"/>
      <c r="BG134" s="199"/>
      <c r="BI134" s="279"/>
      <c r="BJ134" s="279"/>
      <c r="BL134" s="199"/>
      <c r="BX134" s="172">
        <v>96</v>
      </c>
    </row>
    <row r="135" spans="1:76" s="171" customFormat="1" ht="23.25" customHeight="1">
      <c r="A135" s="199"/>
      <c r="F135" s="199"/>
      <c r="G135" s="198"/>
      <c r="H135" s="198"/>
      <c r="I135" s="198"/>
      <c r="J135" s="199"/>
      <c r="K135" s="199"/>
      <c r="L135" s="199"/>
      <c r="M135" s="220"/>
      <c r="N135" s="221"/>
      <c r="O135" s="221"/>
      <c r="P135" s="220"/>
      <c r="AF135" s="199"/>
      <c r="AG135" s="199"/>
      <c r="AH135" s="199"/>
      <c r="AI135" s="279"/>
      <c r="AJ135" s="199"/>
      <c r="AK135" s="199"/>
      <c r="AL135" s="199"/>
      <c r="AM135" s="199"/>
      <c r="AN135" s="199"/>
      <c r="AO135" s="199"/>
      <c r="AP135" s="199"/>
      <c r="AQ135" s="199"/>
      <c r="AR135" s="199"/>
      <c r="AS135" s="199"/>
      <c r="AT135" s="199"/>
      <c r="AU135" s="199"/>
      <c r="AV135" s="199"/>
      <c r="AW135" s="199"/>
      <c r="AX135" s="199"/>
      <c r="AY135" s="199"/>
      <c r="AZ135" s="199"/>
      <c r="BA135" s="199"/>
      <c r="BB135" s="199"/>
      <c r="BF135" s="199"/>
      <c r="BG135" s="199"/>
      <c r="BI135" s="279"/>
      <c r="BJ135" s="279"/>
      <c r="BL135" s="199"/>
      <c r="BX135" s="172">
        <v>97</v>
      </c>
    </row>
    <row r="136" spans="1:76" s="171" customFormat="1" ht="23.25" customHeight="1">
      <c r="A136" s="199"/>
      <c r="F136" s="199"/>
      <c r="G136" s="198"/>
      <c r="H136" s="198"/>
      <c r="I136" s="198"/>
      <c r="J136" s="199"/>
      <c r="K136" s="199"/>
      <c r="L136" s="199"/>
      <c r="M136" s="220"/>
      <c r="N136" s="221"/>
      <c r="O136" s="221"/>
      <c r="P136" s="220"/>
      <c r="AF136" s="199"/>
      <c r="AG136" s="199"/>
      <c r="AH136" s="199"/>
      <c r="AI136" s="279"/>
      <c r="AJ136" s="199"/>
      <c r="AK136" s="199"/>
      <c r="AL136" s="199"/>
      <c r="AM136" s="199"/>
      <c r="AN136" s="199"/>
      <c r="AO136" s="199"/>
      <c r="AP136" s="199"/>
      <c r="AQ136" s="199"/>
      <c r="AR136" s="199"/>
      <c r="AS136" s="199"/>
      <c r="AT136" s="199"/>
      <c r="AU136" s="199"/>
      <c r="AV136" s="199"/>
      <c r="AW136" s="199"/>
      <c r="AX136" s="199"/>
      <c r="AY136" s="199"/>
      <c r="AZ136" s="199"/>
      <c r="BA136" s="199"/>
      <c r="BB136" s="199"/>
      <c r="BF136" s="199"/>
      <c r="BG136" s="199"/>
      <c r="BI136" s="279"/>
      <c r="BJ136" s="279"/>
      <c r="BL136" s="199"/>
      <c r="BX136" s="172">
        <v>98</v>
      </c>
    </row>
    <row r="137" spans="1:76" s="171" customFormat="1" ht="23.25" customHeight="1">
      <c r="A137" s="199"/>
      <c r="F137" s="199"/>
      <c r="G137" s="198"/>
      <c r="H137" s="198"/>
      <c r="I137" s="198"/>
      <c r="J137" s="199"/>
      <c r="K137" s="199"/>
      <c r="L137" s="199"/>
      <c r="M137" s="220"/>
      <c r="N137" s="221"/>
      <c r="O137" s="221"/>
      <c r="P137" s="220"/>
      <c r="AF137" s="199"/>
      <c r="AG137" s="199"/>
      <c r="AH137" s="199"/>
      <c r="AI137" s="279"/>
      <c r="AJ137" s="199"/>
      <c r="AK137" s="199"/>
      <c r="AL137" s="199"/>
      <c r="AM137" s="199"/>
      <c r="AN137" s="199"/>
      <c r="AO137" s="199"/>
      <c r="AP137" s="199"/>
      <c r="AQ137" s="199"/>
      <c r="AR137" s="199"/>
      <c r="AS137" s="199"/>
      <c r="AT137" s="199"/>
      <c r="AU137" s="199"/>
      <c r="AV137" s="199"/>
      <c r="AW137" s="199"/>
      <c r="AX137" s="199"/>
      <c r="AY137" s="199"/>
      <c r="AZ137" s="199"/>
      <c r="BA137" s="199"/>
      <c r="BB137" s="199"/>
      <c r="BF137" s="199"/>
      <c r="BG137" s="199"/>
      <c r="BI137" s="279"/>
      <c r="BJ137" s="279"/>
      <c r="BL137" s="199"/>
      <c r="BX137" s="172">
        <v>99</v>
      </c>
    </row>
    <row r="138" spans="1:76" s="171" customFormat="1" ht="23.25" customHeight="1">
      <c r="A138" s="199"/>
      <c r="F138" s="199"/>
      <c r="G138" s="198"/>
      <c r="H138" s="198"/>
      <c r="I138" s="198"/>
      <c r="J138" s="199"/>
      <c r="K138" s="199"/>
      <c r="L138" s="199"/>
      <c r="M138" s="220"/>
      <c r="N138" s="221"/>
      <c r="O138" s="221"/>
      <c r="P138" s="220"/>
      <c r="AF138" s="199"/>
      <c r="AG138" s="199"/>
      <c r="AH138" s="199"/>
      <c r="AI138" s="279"/>
      <c r="AJ138" s="199"/>
      <c r="AK138" s="199"/>
      <c r="AL138" s="199"/>
      <c r="AM138" s="199"/>
      <c r="AN138" s="199"/>
      <c r="AO138" s="199"/>
      <c r="AP138" s="199"/>
      <c r="AQ138" s="199"/>
      <c r="AR138" s="199"/>
      <c r="AS138" s="199"/>
      <c r="AT138" s="199"/>
      <c r="AU138" s="199"/>
      <c r="AV138" s="199"/>
      <c r="AW138" s="199"/>
      <c r="AX138" s="199"/>
      <c r="AY138" s="199"/>
      <c r="AZ138" s="199"/>
      <c r="BA138" s="199"/>
      <c r="BB138" s="199"/>
      <c r="BF138" s="199"/>
      <c r="BG138" s="199"/>
      <c r="BI138" s="279"/>
      <c r="BJ138" s="279"/>
      <c r="BL138" s="199"/>
      <c r="BX138" s="172">
        <v>100</v>
      </c>
    </row>
    <row r="139" spans="1:76" s="171" customFormat="1" ht="23.25" customHeight="1">
      <c r="A139" s="199"/>
      <c r="F139" s="199"/>
      <c r="G139" s="198"/>
      <c r="H139" s="198"/>
      <c r="I139" s="198"/>
      <c r="J139" s="199"/>
      <c r="K139" s="199"/>
      <c r="L139" s="199"/>
      <c r="M139" s="220"/>
      <c r="N139" s="221"/>
      <c r="O139" s="221"/>
      <c r="P139" s="220"/>
      <c r="AF139" s="199"/>
      <c r="AG139" s="199"/>
      <c r="AH139" s="199"/>
      <c r="AI139" s="279"/>
      <c r="AJ139" s="199"/>
      <c r="AK139" s="199"/>
      <c r="AL139" s="199"/>
      <c r="AM139" s="199"/>
      <c r="AN139" s="199"/>
      <c r="AO139" s="199"/>
      <c r="AP139" s="199"/>
      <c r="AQ139" s="199"/>
      <c r="AR139" s="199"/>
      <c r="AS139" s="199"/>
      <c r="AT139" s="199"/>
      <c r="AU139" s="199"/>
      <c r="AV139" s="199"/>
      <c r="AW139" s="199"/>
      <c r="AX139" s="199"/>
      <c r="AY139" s="199"/>
      <c r="AZ139" s="199"/>
      <c r="BA139" s="199"/>
      <c r="BB139" s="199"/>
      <c r="BF139" s="199"/>
      <c r="BG139" s="199"/>
      <c r="BI139" s="279"/>
      <c r="BJ139" s="279"/>
      <c r="BL139" s="199"/>
      <c r="BX139" s="172">
        <v>101</v>
      </c>
    </row>
    <row r="140" spans="1:76" s="171" customFormat="1" ht="23.25" customHeight="1">
      <c r="A140" s="199"/>
      <c r="F140" s="199"/>
      <c r="G140" s="198"/>
      <c r="H140" s="198"/>
      <c r="I140" s="198"/>
      <c r="J140" s="199"/>
      <c r="K140" s="199"/>
      <c r="L140" s="199"/>
      <c r="M140" s="220"/>
      <c r="N140" s="221"/>
      <c r="O140" s="221"/>
      <c r="P140" s="220"/>
      <c r="AF140" s="199"/>
      <c r="AG140" s="199"/>
      <c r="AH140" s="199"/>
      <c r="AI140" s="279"/>
      <c r="AJ140" s="199"/>
      <c r="AK140" s="199"/>
      <c r="AL140" s="199"/>
      <c r="AM140" s="199"/>
      <c r="AN140" s="199"/>
      <c r="AO140" s="199"/>
      <c r="AP140" s="199"/>
      <c r="AQ140" s="199"/>
      <c r="AR140" s="199"/>
      <c r="AS140" s="199"/>
      <c r="AT140" s="199"/>
      <c r="AU140" s="199"/>
      <c r="AV140" s="199"/>
      <c r="AW140" s="199"/>
      <c r="AX140" s="199"/>
      <c r="AY140" s="199"/>
      <c r="AZ140" s="199"/>
      <c r="BA140" s="199"/>
      <c r="BB140" s="199"/>
      <c r="BF140" s="199"/>
      <c r="BG140" s="199"/>
      <c r="BI140" s="279"/>
      <c r="BJ140" s="279"/>
      <c r="BL140" s="199"/>
      <c r="BX140" s="172">
        <v>102</v>
      </c>
    </row>
    <row r="141" spans="1:76" s="171" customFormat="1" ht="23.25" customHeight="1">
      <c r="A141" s="199"/>
      <c r="F141" s="199"/>
      <c r="G141" s="198"/>
      <c r="H141" s="198"/>
      <c r="I141" s="198"/>
      <c r="J141" s="199"/>
      <c r="K141" s="199"/>
      <c r="L141" s="199"/>
      <c r="M141" s="220"/>
      <c r="N141" s="221"/>
      <c r="O141" s="221"/>
      <c r="P141" s="220"/>
      <c r="AF141" s="199"/>
      <c r="AG141" s="199"/>
      <c r="AH141" s="199"/>
      <c r="AI141" s="279"/>
      <c r="AJ141" s="199"/>
      <c r="AK141" s="199"/>
      <c r="AL141" s="199"/>
      <c r="AM141" s="199"/>
      <c r="AN141" s="199"/>
      <c r="AO141" s="199"/>
      <c r="AP141" s="199"/>
      <c r="AQ141" s="199"/>
      <c r="AR141" s="199"/>
      <c r="AS141" s="199"/>
      <c r="AT141" s="199"/>
      <c r="AU141" s="199"/>
      <c r="AV141" s="199"/>
      <c r="AW141" s="199"/>
      <c r="AX141" s="199"/>
      <c r="AY141" s="199"/>
      <c r="AZ141" s="199"/>
      <c r="BA141" s="199"/>
      <c r="BB141" s="199"/>
      <c r="BF141" s="199"/>
      <c r="BG141" s="199"/>
      <c r="BI141" s="279"/>
      <c r="BJ141" s="279"/>
      <c r="BL141" s="199"/>
      <c r="BX141" s="172">
        <v>103</v>
      </c>
    </row>
    <row r="142" spans="1:76" s="171" customFormat="1" ht="23.25" customHeight="1">
      <c r="A142" s="199"/>
      <c r="F142" s="199"/>
      <c r="G142" s="198"/>
      <c r="H142" s="198"/>
      <c r="I142" s="198"/>
      <c r="J142" s="199"/>
      <c r="K142" s="199"/>
      <c r="L142" s="199"/>
      <c r="M142" s="220"/>
      <c r="N142" s="221"/>
      <c r="O142" s="221"/>
      <c r="P142" s="220"/>
      <c r="AF142" s="199"/>
      <c r="AG142" s="199"/>
      <c r="AH142" s="199"/>
      <c r="AI142" s="279"/>
      <c r="AJ142" s="199"/>
      <c r="AK142" s="199"/>
      <c r="AL142" s="199"/>
      <c r="AM142" s="199"/>
      <c r="AN142" s="199"/>
      <c r="AO142" s="199"/>
      <c r="AP142" s="199"/>
      <c r="AQ142" s="199"/>
      <c r="AR142" s="199"/>
      <c r="AS142" s="199"/>
      <c r="AT142" s="199"/>
      <c r="AU142" s="199"/>
      <c r="AV142" s="199"/>
      <c r="AW142" s="199"/>
      <c r="AX142" s="199"/>
      <c r="AY142" s="199"/>
      <c r="AZ142" s="199"/>
      <c r="BA142" s="199"/>
      <c r="BB142" s="199"/>
      <c r="BF142" s="199"/>
      <c r="BG142" s="199"/>
      <c r="BI142" s="279"/>
      <c r="BJ142" s="279"/>
      <c r="BL142" s="199"/>
      <c r="BX142" s="172">
        <v>104</v>
      </c>
    </row>
    <row r="143" spans="1:76" s="171" customFormat="1" ht="23.25" customHeight="1">
      <c r="A143" s="199"/>
      <c r="F143" s="199"/>
      <c r="G143" s="198"/>
      <c r="H143" s="198"/>
      <c r="I143" s="198"/>
      <c r="J143" s="199"/>
      <c r="K143" s="199"/>
      <c r="L143" s="199"/>
      <c r="M143" s="220"/>
      <c r="N143" s="221"/>
      <c r="O143" s="221"/>
      <c r="P143" s="220"/>
      <c r="AF143" s="199"/>
      <c r="AG143" s="199"/>
      <c r="AH143" s="199"/>
      <c r="AI143" s="279"/>
      <c r="AJ143" s="199"/>
      <c r="AK143" s="199"/>
      <c r="AL143" s="199"/>
      <c r="AM143" s="199"/>
      <c r="AN143" s="199"/>
      <c r="AO143" s="199"/>
      <c r="AP143" s="199"/>
      <c r="AQ143" s="199"/>
      <c r="AR143" s="199"/>
      <c r="AS143" s="199"/>
      <c r="AT143" s="199"/>
      <c r="AU143" s="199"/>
      <c r="AV143" s="199"/>
      <c r="AW143" s="199"/>
      <c r="AX143" s="199"/>
      <c r="AY143" s="199"/>
      <c r="AZ143" s="199"/>
      <c r="BA143" s="199"/>
      <c r="BB143" s="199"/>
      <c r="BF143" s="199"/>
      <c r="BG143" s="199"/>
      <c r="BI143" s="279"/>
      <c r="BJ143" s="279"/>
      <c r="BL143" s="199"/>
      <c r="BX143" s="172">
        <v>105</v>
      </c>
    </row>
    <row r="144" spans="1:76" s="171" customFormat="1" ht="23.25" customHeight="1">
      <c r="A144" s="199"/>
      <c r="F144" s="199"/>
      <c r="G144" s="198"/>
      <c r="H144" s="198"/>
      <c r="I144" s="198"/>
      <c r="J144" s="199"/>
      <c r="K144" s="199"/>
      <c r="L144" s="199"/>
      <c r="M144" s="220"/>
      <c r="N144" s="221"/>
      <c r="O144" s="221"/>
      <c r="P144" s="220"/>
      <c r="AF144" s="199"/>
      <c r="AG144" s="199"/>
      <c r="AH144" s="199"/>
      <c r="AI144" s="279"/>
      <c r="AJ144" s="199"/>
      <c r="AK144" s="199"/>
      <c r="AL144" s="199"/>
      <c r="AM144" s="199"/>
      <c r="AN144" s="199"/>
      <c r="AO144" s="199"/>
      <c r="AP144" s="199"/>
      <c r="AQ144" s="199"/>
      <c r="AR144" s="199"/>
      <c r="AS144" s="199"/>
      <c r="AT144" s="199"/>
      <c r="AU144" s="199"/>
      <c r="AV144" s="199"/>
      <c r="AW144" s="199"/>
      <c r="AX144" s="199"/>
      <c r="AY144" s="199"/>
      <c r="AZ144" s="199"/>
      <c r="BA144" s="199"/>
      <c r="BB144" s="199"/>
      <c r="BF144" s="199"/>
      <c r="BG144" s="199"/>
      <c r="BI144" s="279"/>
      <c r="BJ144" s="279"/>
      <c r="BL144" s="199"/>
      <c r="BX144" s="172">
        <v>106</v>
      </c>
    </row>
    <row r="145" spans="1:76" s="171" customFormat="1" ht="23.25" customHeight="1">
      <c r="A145" s="199"/>
      <c r="F145" s="199"/>
      <c r="G145" s="198"/>
      <c r="H145" s="198"/>
      <c r="I145" s="198"/>
      <c r="J145" s="199"/>
      <c r="K145" s="199"/>
      <c r="L145" s="199"/>
      <c r="M145" s="220"/>
      <c r="N145" s="221"/>
      <c r="O145" s="221"/>
      <c r="P145" s="220"/>
      <c r="AF145" s="199"/>
      <c r="AG145" s="199"/>
      <c r="AH145" s="199"/>
      <c r="AI145" s="279"/>
      <c r="AJ145" s="199"/>
      <c r="AK145" s="199"/>
      <c r="AL145" s="199"/>
      <c r="AM145" s="199"/>
      <c r="AN145" s="199"/>
      <c r="AO145" s="199"/>
      <c r="AP145" s="199"/>
      <c r="AQ145" s="199"/>
      <c r="AR145" s="199"/>
      <c r="AS145" s="199"/>
      <c r="AT145" s="199"/>
      <c r="AU145" s="199"/>
      <c r="AV145" s="199"/>
      <c r="AW145" s="199"/>
      <c r="AX145" s="199"/>
      <c r="AY145" s="199"/>
      <c r="AZ145" s="199"/>
      <c r="BA145" s="199"/>
      <c r="BB145" s="199"/>
      <c r="BF145" s="199"/>
      <c r="BG145" s="199"/>
      <c r="BI145" s="279"/>
      <c r="BJ145" s="279"/>
      <c r="BL145" s="199"/>
      <c r="BX145" s="172">
        <v>107</v>
      </c>
    </row>
    <row r="146" spans="1:76" s="171" customFormat="1" ht="23.25" customHeight="1">
      <c r="A146" s="199"/>
      <c r="F146" s="199"/>
      <c r="G146" s="198"/>
      <c r="H146" s="198"/>
      <c r="I146" s="198"/>
      <c r="J146" s="199"/>
      <c r="K146" s="199"/>
      <c r="L146" s="199"/>
      <c r="M146" s="220"/>
      <c r="N146" s="221"/>
      <c r="O146" s="221"/>
      <c r="P146" s="220"/>
      <c r="AF146" s="199"/>
      <c r="AG146" s="199"/>
      <c r="AH146" s="199"/>
      <c r="AI146" s="279"/>
      <c r="AJ146" s="199"/>
      <c r="AK146" s="199"/>
      <c r="AL146" s="199"/>
      <c r="AM146" s="199"/>
      <c r="AN146" s="199"/>
      <c r="AO146" s="199"/>
      <c r="AP146" s="199"/>
      <c r="AQ146" s="199"/>
      <c r="AR146" s="199"/>
      <c r="AS146" s="199"/>
      <c r="AT146" s="199"/>
      <c r="AU146" s="199"/>
      <c r="AV146" s="199"/>
      <c r="AW146" s="199"/>
      <c r="AX146" s="199"/>
      <c r="AY146" s="199"/>
      <c r="AZ146" s="199"/>
      <c r="BA146" s="199"/>
      <c r="BB146" s="199"/>
      <c r="BF146" s="199"/>
      <c r="BG146" s="199"/>
      <c r="BI146" s="279"/>
      <c r="BJ146" s="279"/>
      <c r="BL146" s="199"/>
      <c r="BX146" s="172">
        <v>108</v>
      </c>
    </row>
    <row r="147" spans="1:76" s="171" customFormat="1" ht="23.25" customHeight="1">
      <c r="A147" s="199"/>
      <c r="F147" s="199"/>
      <c r="G147" s="198"/>
      <c r="H147" s="198"/>
      <c r="I147" s="198"/>
      <c r="J147" s="199"/>
      <c r="K147" s="199"/>
      <c r="L147" s="199"/>
      <c r="M147" s="220"/>
      <c r="N147" s="221"/>
      <c r="O147" s="221"/>
      <c r="P147" s="220"/>
      <c r="AF147" s="199"/>
      <c r="AG147" s="199"/>
      <c r="AH147" s="199"/>
      <c r="AI147" s="279"/>
      <c r="AJ147" s="199"/>
      <c r="AK147" s="199"/>
      <c r="AL147" s="199"/>
      <c r="AM147" s="199"/>
      <c r="AN147" s="199"/>
      <c r="AO147" s="199"/>
      <c r="AP147" s="199"/>
      <c r="AQ147" s="199"/>
      <c r="AR147" s="199"/>
      <c r="AS147" s="199"/>
      <c r="AT147" s="199"/>
      <c r="AU147" s="199"/>
      <c r="AV147" s="199"/>
      <c r="AW147" s="199"/>
      <c r="AX147" s="199"/>
      <c r="AY147" s="199"/>
      <c r="AZ147" s="199"/>
      <c r="BA147" s="199"/>
      <c r="BB147" s="199"/>
      <c r="BF147" s="199"/>
      <c r="BG147" s="199"/>
      <c r="BI147" s="279"/>
      <c r="BJ147" s="279"/>
      <c r="BL147" s="199"/>
      <c r="BX147" s="172">
        <v>109</v>
      </c>
    </row>
    <row r="148" spans="1:76" s="171" customFormat="1" ht="23.25" customHeight="1">
      <c r="A148" s="199"/>
      <c r="F148" s="199"/>
      <c r="G148" s="198"/>
      <c r="H148" s="198"/>
      <c r="I148" s="198"/>
      <c r="J148" s="199"/>
      <c r="K148" s="199"/>
      <c r="L148" s="199"/>
      <c r="M148" s="220"/>
      <c r="N148" s="221"/>
      <c r="O148" s="221"/>
      <c r="P148" s="220"/>
      <c r="AF148" s="199"/>
      <c r="AG148" s="199"/>
      <c r="AH148" s="199"/>
      <c r="AI148" s="279"/>
      <c r="AJ148" s="199"/>
      <c r="AK148" s="199"/>
      <c r="AL148" s="199"/>
      <c r="AM148" s="199"/>
      <c r="AN148" s="199"/>
      <c r="AO148" s="199"/>
      <c r="AP148" s="199"/>
      <c r="AQ148" s="199"/>
      <c r="AR148" s="199"/>
      <c r="AS148" s="199"/>
      <c r="AT148" s="199"/>
      <c r="AU148" s="199"/>
      <c r="AV148" s="199"/>
      <c r="AW148" s="199"/>
      <c r="AX148" s="199"/>
      <c r="AY148" s="199"/>
      <c r="AZ148" s="199"/>
      <c r="BA148" s="199"/>
      <c r="BB148" s="199"/>
      <c r="BF148" s="199"/>
      <c r="BG148" s="199"/>
      <c r="BI148" s="279"/>
      <c r="BJ148" s="279"/>
      <c r="BL148" s="199"/>
      <c r="BX148" s="172">
        <v>110</v>
      </c>
    </row>
    <row r="149" spans="1:76" s="171" customFormat="1" ht="23.25" customHeight="1">
      <c r="A149" s="199"/>
      <c r="F149" s="199"/>
      <c r="G149" s="198"/>
      <c r="H149" s="198"/>
      <c r="I149" s="198"/>
      <c r="J149" s="199"/>
      <c r="K149" s="199"/>
      <c r="L149" s="199"/>
      <c r="M149" s="220"/>
      <c r="N149" s="221"/>
      <c r="O149" s="221"/>
      <c r="P149" s="220"/>
      <c r="AF149" s="199"/>
      <c r="AG149" s="199"/>
      <c r="AH149" s="199"/>
      <c r="AI149" s="279"/>
      <c r="AJ149" s="199"/>
      <c r="AK149" s="199"/>
      <c r="AL149" s="199"/>
      <c r="AM149" s="199"/>
      <c r="AN149" s="199"/>
      <c r="AO149" s="199"/>
      <c r="AP149" s="199"/>
      <c r="AQ149" s="199"/>
      <c r="AR149" s="199"/>
      <c r="AS149" s="199"/>
      <c r="AT149" s="199"/>
      <c r="AU149" s="199"/>
      <c r="AV149" s="199"/>
      <c r="AW149" s="199"/>
      <c r="AX149" s="199"/>
      <c r="AY149" s="199"/>
      <c r="AZ149" s="199"/>
      <c r="BA149" s="199"/>
      <c r="BB149" s="199"/>
      <c r="BF149" s="199"/>
      <c r="BG149" s="199"/>
      <c r="BI149" s="279"/>
      <c r="BJ149" s="279"/>
      <c r="BL149" s="199"/>
      <c r="BX149" s="172">
        <v>111</v>
      </c>
    </row>
    <row r="150" spans="1:76" s="171" customFormat="1" ht="23.25" customHeight="1">
      <c r="A150" s="199"/>
      <c r="F150" s="199"/>
      <c r="G150" s="198"/>
      <c r="H150" s="198"/>
      <c r="I150" s="198"/>
      <c r="J150" s="199"/>
      <c r="K150" s="199"/>
      <c r="L150" s="199"/>
      <c r="M150" s="220"/>
      <c r="N150" s="221"/>
      <c r="O150" s="221"/>
      <c r="P150" s="220"/>
      <c r="AF150" s="199"/>
      <c r="AG150" s="199"/>
      <c r="AH150" s="199"/>
      <c r="AI150" s="279"/>
      <c r="AJ150" s="199"/>
      <c r="AK150" s="199"/>
      <c r="AL150" s="199"/>
      <c r="AM150" s="199"/>
      <c r="AN150" s="199"/>
      <c r="AO150" s="199"/>
      <c r="AP150" s="199"/>
      <c r="AQ150" s="199"/>
      <c r="AR150" s="199"/>
      <c r="AS150" s="199"/>
      <c r="AT150" s="199"/>
      <c r="AU150" s="199"/>
      <c r="AV150" s="199"/>
      <c r="AW150" s="199"/>
      <c r="AX150" s="199"/>
      <c r="AY150" s="199"/>
      <c r="AZ150" s="199"/>
      <c r="BA150" s="199"/>
      <c r="BB150" s="199"/>
      <c r="BF150" s="199"/>
      <c r="BG150" s="199"/>
      <c r="BI150" s="279"/>
      <c r="BJ150" s="279"/>
      <c r="BL150" s="199"/>
      <c r="BX150" s="172">
        <v>112</v>
      </c>
    </row>
    <row r="151" spans="1:76" s="171" customFormat="1" ht="23.25" customHeight="1">
      <c r="A151" s="199"/>
      <c r="F151" s="199"/>
      <c r="G151" s="198"/>
      <c r="H151" s="198"/>
      <c r="I151" s="198"/>
      <c r="J151" s="199"/>
      <c r="K151" s="199"/>
      <c r="L151" s="199"/>
      <c r="M151" s="220"/>
      <c r="N151" s="221"/>
      <c r="O151" s="221"/>
      <c r="P151" s="220"/>
      <c r="AF151" s="199"/>
      <c r="AG151" s="199"/>
      <c r="AH151" s="199"/>
      <c r="AI151" s="279"/>
      <c r="AJ151" s="199"/>
      <c r="AK151" s="199"/>
      <c r="AL151" s="199"/>
      <c r="AM151" s="199"/>
      <c r="AN151" s="199"/>
      <c r="AO151" s="199"/>
      <c r="AP151" s="199"/>
      <c r="AQ151" s="199"/>
      <c r="AR151" s="199"/>
      <c r="AS151" s="199"/>
      <c r="AT151" s="199"/>
      <c r="AU151" s="199"/>
      <c r="AV151" s="199"/>
      <c r="AW151" s="199"/>
      <c r="AX151" s="199"/>
      <c r="AY151" s="199"/>
      <c r="AZ151" s="199"/>
      <c r="BA151" s="199"/>
      <c r="BB151" s="199"/>
      <c r="BF151" s="199"/>
      <c r="BG151" s="199"/>
      <c r="BI151" s="279"/>
      <c r="BJ151" s="279"/>
      <c r="BL151" s="199"/>
      <c r="BX151" s="172">
        <v>113</v>
      </c>
    </row>
    <row r="152" spans="1:76" s="171" customFormat="1" ht="23.25" customHeight="1">
      <c r="A152" s="199"/>
      <c r="F152" s="199"/>
      <c r="G152" s="198"/>
      <c r="H152" s="198"/>
      <c r="I152" s="198"/>
      <c r="J152" s="199"/>
      <c r="K152" s="199"/>
      <c r="L152" s="199"/>
      <c r="M152" s="220"/>
      <c r="N152" s="221"/>
      <c r="O152" s="221"/>
      <c r="P152" s="220"/>
      <c r="AF152" s="199"/>
      <c r="AG152" s="199"/>
      <c r="AH152" s="199"/>
      <c r="AI152" s="279"/>
      <c r="AJ152" s="199"/>
      <c r="AK152" s="199"/>
      <c r="AL152" s="199"/>
      <c r="AM152" s="199"/>
      <c r="AN152" s="199"/>
      <c r="AO152" s="199"/>
      <c r="AP152" s="199"/>
      <c r="AQ152" s="199"/>
      <c r="AR152" s="199"/>
      <c r="AS152" s="199"/>
      <c r="AT152" s="199"/>
      <c r="AU152" s="199"/>
      <c r="AV152" s="199"/>
      <c r="AW152" s="199"/>
      <c r="AX152" s="199"/>
      <c r="AY152" s="199"/>
      <c r="AZ152" s="199"/>
      <c r="BA152" s="199"/>
      <c r="BB152" s="199"/>
      <c r="BF152" s="199"/>
      <c r="BG152" s="199"/>
      <c r="BI152" s="279"/>
      <c r="BJ152" s="279"/>
      <c r="BL152" s="199"/>
      <c r="BX152" s="172">
        <v>114</v>
      </c>
    </row>
    <row r="153" spans="1:76" s="171" customFormat="1" ht="23.25" customHeight="1">
      <c r="A153" s="199"/>
      <c r="F153" s="199"/>
      <c r="G153" s="198"/>
      <c r="H153" s="198"/>
      <c r="I153" s="198"/>
      <c r="J153" s="199"/>
      <c r="K153" s="199"/>
      <c r="L153" s="199"/>
      <c r="M153" s="220"/>
      <c r="N153" s="221"/>
      <c r="O153" s="221"/>
      <c r="P153" s="220"/>
      <c r="AF153" s="199"/>
      <c r="AG153" s="199"/>
      <c r="AH153" s="199"/>
      <c r="AI153" s="279"/>
      <c r="AJ153" s="199"/>
      <c r="AK153" s="199"/>
      <c r="AL153" s="199"/>
      <c r="AM153" s="199"/>
      <c r="AN153" s="199"/>
      <c r="AO153" s="199"/>
      <c r="AP153" s="199"/>
      <c r="AQ153" s="199"/>
      <c r="AR153" s="199"/>
      <c r="AS153" s="199"/>
      <c r="AT153" s="199"/>
      <c r="AU153" s="199"/>
      <c r="AV153" s="199"/>
      <c r="AW153" s="199"/>
      <c r="AX153" s="199"/>
      <c r="AY153" s="199"/>
      <c r="AZ153" s="199"/>
      <c r="BA153" s="199"/>
      <c r="BB153" s="199"/>
      <c r="BF153" s="199"/>
      <c r="BG153" s="199"/>
      <c r="BI153" s="279"/>
      <c r="BJ153" s="279"/>
      <c r="BL153" s="199"/>
      <c r="BX153" s="172">
        <v>115</v>
      </c>
    </row>
    <row r="154" spans="1:76" s="171" customFormat="1" ht="23.25" customHeight="1">
      <c r="A154" s="199"/>
      <c r="F154" s="199"/>
      <c r="G154" s="198"/>
      <c r="H154" s="198"/>
      <c r="I154" s="198"/>
      <c r="J154" s="199"/>
      <c r="K154" s="199"/>
      <c r="L154" s="199"/>
      <c r="M154" s="220"/>
      <c r="N154" s="221"/>
      <c r="O154" s="221"/>
      <c r="P154" s="220"/>
      <c r="AF154" s="199"/>
      <c r="AG154" s="199"/>
      <c r="AH154" s="199"/>
      <c r="AI154" s="279"/>
      <c r="AJ154" s="199"/>
      <c r="AK154" s="199"/>
      <c r="AL154" s="199"/>
      <c r="AM154" s="199"/>
      <c r="AN154" s="199"/>
      <c r="AO154" s="199"/>
      <c r="AP154" s="199"/>
      <c r="AQ154" s="199"/>
      <c r="AR154" s="199"/>
      <c r="AS154" s="199"/>
      <c r="AT154" s="199"/>
      <c r="AU154" s="199"/>
      <c r="AV154" s="199"/>
      <c r="AW154" s="199"/>
      <c r="AX154" s="199"/>
      <c r="AY154" s="199"/>
      <c r="AZ154" s="199"/>
      <c r="BA154" s="199"/>
      <c r="BB154" s="199"/>
      <c r="BF154" s="199"/>
      <c r="BG154" s="199"/>
      <c r="BI154" s="279"/>
      <c r="BJ154" s="279"/>
      <c r="BL154" s="199"/>
      <c r="BX154" s="172">
        <v>116</v>
      </c>
    </row>
    <row r="155" spans="1:76" s="171" customFormat="1" ht="23.25" customHeight="1">
      <c r="A155" s="199"/>
      <c r="F155" s="199"/>
      <c r="G155" s="198"/>
      <c r="H155" s="198"/>
      <c r="I155" s="198"/>
      <c r="J155" s="199"/>
      <c r="K155" s="199"/>
      <c r="L155" s="199"/>
      <c r="M155" s="220"/>
      <c r="N155" s="221"/>
      <c r="O155" s="221"/>
      <c r="P155" s="220"/>
      <c r="AF155" s="199"/>
      <c r="AG155" s="199"/>
      <c r="AH155" s="199"/>
      <c r="AI155" s="279"/>
      <c r="AJ155" s="199"/>
      <c r="AK155" s="199"/>
      <c r="AL155" s="199"/>
      <c r="AM155" s="199"/>
      <c r="AN155" s="199"/>
      <c r="AO155" s="199"/>
      <c r="AP155" s="199"/>
      <c r="AQ155" s="199"/>
      <c r="AR155" s="199"/>
      <c r="AS155" s="199"/>
      <c r="AT155" s="199"/>
      <c r="AU155" s="199"/>
      <c r="AV155" s="199"/>
      <c r="AW155" s="199"/>
      <c r="AX155" s="199"/>
      <c r="AY155" s="199"/>
      <c r="AZ155" s="199"/>
      <c r="BA155" s="199"/>
      <c r="BB155" s="199"/>
      <c r="BF155" s="199"/>
      <c r="BG155" s="199"/>
      <c r="BI155" s="279"/>
      <c r="BJ155" s="279"/>
      <c r="BL155" s="199"/>
      <c r="BX155" s="172">
        <v>117</v>
      </c>
    </row>
    <row r="156" spans="1:76" s="171" customFormat="1" ht="23.25" customHeight="1">
      <c r="A156" s="199"/>
      <c r="F156" s="199"/>
      <c r="G156" s="198"/>
      <c r="H156" s="198"/>
      <c r="I156" s="198"/>
      <c r="J156" s="199"/>
      <c r="K156" s="199"/>
      <c r="L156" s="199"/>
      <c r="M156" s="220"/>
      <c r="N156" s="221"/>
      <c r="O156" s="221"/>
      <c r="P156" s="220"/>
      <c r="AF156" s="199"/>
      <c r="AG156" s="199"/>
      <c r="AH156" s="199"/>
      <c r="AI156" s="279"/>
      <c r="AJ156" s="199"/>
      <c r="AK156" s="199"/>
      <c r="AL156" s="199"/>
      <c r="AM156" s="199"/>
      <c r="AN156" s="199"/>
      <c r="AO156" s="199"/>
      <c r="AP156" s="199"/>
      <c r="AQ156" s="199"/>
      <c r="AR156" s="199"/>
      <c r="AS156" s="199"/>
      <c r="AT156" s="199"/>
      <c r="AU156" s="199"/>
      <c r="AV156" s="199"/>
      <c r="AW156" s="199"/>
      <c r="AX156" s="199"/>
      <c r="AY156" s="199"/>
      <c r="AZ156" s="199"/>
      <c r="BA156" s="199"/>
      <c r="BB156" s="199"/>
      <c r="BF156" s="199"/>
      <c r="BG156" s="199"/>
      <c r="BI156" s="279"/>
      <c r="BJ156" s="279"/>
      <c r="BL156" s="199"/>
      <c r="BX156" s="172">
        <v>118</v>
      </c>
    </row>
    <row r="157" spans="1:76" s="171" customFormat="1" ht="23.25" customHeight="1">
      <c r="A157" s="199"/>
      <c r="F157" s="199"/>
      <c r="G157" s="198"/>
      <c r="H157" s="198"/>
      <c r="I157" s="198"/>
      <c r="J157" s="199"/>
      <c r="K157" s="199"/>
      <c r="L157" s="199"/>
      <c r="M157" s="220"/>
      <c r="N157" s="221"/>
      <c r="O157" s="221"/>
      <c r="P157" s="220"/>
      <c r="AF157" s="199"/>
      <c r="AG157" s="199"/>
      <c r="AH157" s="199"/>
      <c r="AI157" s="279"/>
      <c r="AJ157" s="199"/>
      <c r="AK157" s="199"/>
      <c r="AL157" s="199"/>
      <c r="AM157" s="199"/>
      <c r="AN157" s="199"/>
      <c r="AO157" s="199"/>
      <c r="AP157" s="199"/>
      <c r="AQ157" s="199"/>
      <c r="AR157" s="199"/>
      <c r="AS157" s="199"/>
      <c r="AT157" s="199"/>
      <c r="AU157" s="199"/>
      <c r="AV157" s="199"/>
      <c r="AW157" s="199"/>
      <c r="AX157" s="199"/>
      <c r="AY157" s="199"/>
      <c r="AZ157" s="199"/>
      <c r="BA157" s="199"/>
      <c r="BB157" s="199"/>
      <c r="BF157" s="199"/>
      <c r="BG157" s="199"/>
      <c r="BI157" s="279"/>
      <c r="BJ157" s="279"/>
      <c r="BL157" s="199"/>
      <c r="BX157" s="172">
        <v>119</v>
      </c>
    </row>
    <row r="158" spans="1:76" s="171" customFormat="1" ht="23.25" customHeight="1">
      <c r="A158" s="199"/>
      <c r="F158" s="199"/>
      <c r="G158" s="198"/>
      <c r="H158" s="198"/>
      <c r="I158" s="198"/>
      <c r="J158" s="199"/>
      <c r="K158" s="199"/>
      <c r="L158" s="199"/>
      <c r="M158" s="220"/>
      <c r="N158" s="221"/>
      <c r="O158" s="221"/>
      <c r="P158" s="220"/>
      <c r="AF158" s="199"/>
      <c r="AG158" s="199"/>
      <c r="AH158" s="199"/>
      <c r="AI158" s="279"/>
      <c r="AJ158" s="199"/>
      <c r="AK158" s="199"/>
      <c r="AL158" s="199"/>
      <c r="AM158" s="199"/>
      <c r="AN158" s="199"/>
      <c r="AO158" s="199"/>
      <c r="AP158" s="199"/>
      <c r="AQ158" s="199"/>
      <c r="AR158" s="199"/>
      <c r="AS158" s="199"/>
      <c r="AT158" s="199"/>
      <c r="AU158" s="199"/>
      <c r="AV158" s="199"/>
      <c r="AW158" s="199"/>
      <c r="AX158" s="199"/>
      <c r="AY158" s="199"/>
      <c r="AZ158" s="199"/>
      <c r="BA158" s="199"/>
      <c r="BB158" s="199"/>
      <c r="BF158" s="199"/>
      <c r="BG158" s="199"/>
      <c r="BI158" s="279"/>
      <c r="BJ158" s="279"/>
      <c r="BL158" s="199"/>
      <c r="BX158" s="172">
        <v>120</v>
      </c>
    </row>
    <row r="159" spans="1:76" s="171" customFormat="1" ht="23.25" customHeight="1">
      <c r="A159" s="199"/>
      <c r="F159" s="199"/>
      <c r="G159" s="198"/>
      <c r="H159" s="198"/>
      <c r="I159" s="198"/>
      <c r="J159" s="199"/>
      <c r="K159" s="199"/>
      <c r="L159" s="199"/>
      <c r="M159" s="220"/>
      <c r="N159" s="221"/>
      <c r="O159" s="221"/>
      <c r="P159" s="220"/>
      <c r="AF159" s="199"/>
      <c r="AG159" s="199"/>
      <c r="AH159" s="199"/>
      <c r="AI159" s="279"/>
      <c r="AJ159" s="199"/>
      <c r="AK159" s="199"/>
      <c r="AL159" s="199"/>
      <c r="AM159" s="199"/>
      <c r="AN159" s="199"/>
      <c r="AO159" s="199"/>
      <c r="AP159" s="199"/>
      <c r="AQ159" s="199"/>
      <c r="AR159" s="199"/>
      <c r="AS159" s="199"/>
      <c r="AT159" s="199"/>
      <c r="AU159" s="199"/>
      <c r="AV159" s="199"/>
      <c r="AW159" s="199"/>
      <c r="AX159" s="199"/>
      <c r="AY159" s="199"/>
      <c r="AZ159" s="199"/>
      <c r="BA159" s="199"/>
      <c r="BB159" s="199"/>
      <c r="BF159" s="199"/>
      <c r="BG159" s="199"/>
      <c r="BI159" s="279"/>
      <c r="BJ159" s="279"/>
      <c r="BL159" s="199"/>
      <c r="BX159" s="172">
        <v>121</v>
      </c>
    </row>
    <row r="160" spans="1:76" s="171" customFormat="1" ht="23.25" customHeight="1">
      <c r="A160" s="199"/>
      <c r="F160" s="199"/>
      <c r="G160" s="198"/>
      <c r="H160" s="198"/>
      <c r="I160" s="198"/>
      <c r="J160" s="199"/>
      <c r="K160" s="199"/>
      <c r="L160" s="199"/>
      <c r="M160" s="220"/>
      <c r="N160" s="221"/>
      <c r="O160" s="221"/>
      <c r="P160" s="220"/>
      <c r="AF160" s="199"/>
      <c r="AG160" s="199"/>
      <c r="AH160" s="199"/>
      <c r="AI160" s="279"/>
      <c r="AJ160" s="199"/>
      <c r="AK160" s="199"/>
      <c r="AL160" s="199"/>
      <c r="AM160" s="199"/>
      <c r="AN160" s="199"/>
      <c r="AO160" s="199"/>
      <c r="AP160" s="199"/>
      <c r="AQ160" s="199"/>
      <c r="AR160" s="199"/>
      <c r="AS160" s="199"/>
      <c r="AT160" s="199"/>
      <c r="AU160" s="199"/>
      <c r="AV160" s="199"/>
      <c r="AW160" s="199"/>
      <c r="AX160" s="199"/>
      <c r="AY160" s="199"/>
      <c r="AZ160" s="199"/>
      <c r="BA160" s="199"/>
      <c r="BB160" s="199"/>
      <c r="BF160" s="199"/>
      <c r="BG160" s="199"/>
      <c r="BI160" s="279"/>
      <c r="BJ160" s="279"/>
      <c r="BL160" s="199"/>
      <c r="BX160" s="172">
        <v>122</v>
      </c>
    </row>
    <row r="161" spans="1:76" s="171" customFormat="1" ht="23.25" customHeight="1">
      <c r="A161" s="199"/>
      <c r="F161" s="199"/>
      <c r="G161" s="198"/>
      <c r="H161" s="198"/>
      <c r="I161" s="198"/>
      <c r="J161" s="199"/>
      <c r="K161" s="199"/>
      <c r="L161" s="199"/>
      <c r="M161" s="220"/>
      <c r="N161" s="221"/>
      <c r="O161" s="221"/>
      <c r="P161" s="220"/>
      <c r="AF161" s="199"/>
      <c r="AG161" s="199"/>
      <c r="AH161" s="199"/>
      <c r="AI161" s="279"/>
      <c r="AJ161" s="199"/>
      <c r="AK161" s="199"/>
      <c r="AL161" s="199"/>
      <c r="AM161" s="199"/>
      <c r="AN161" s="199"/>
      <c r="AO161" s="199"/>
      <c r="AP161" s="199"/>
      <c r="AQ161" s="199"/>
      <c r="AR161" s="199"/>
      <c r="AS161" s="199"/>
      <c r="AT161" s="199"/>
      <c r="AU161" s="199"/>
      <c r="AV161" s="199"/>
      <c r="AW161" s="199"/>
      <c r="AX161" s="199"/>
      <c r="AY161" s="199"/>
      <c r="AZ161" s="199"/>
      <c r="BA161" s="199"/>
      <c r="BB161" s="199"/>
      <c r="BF161" s="199"/>
      <c r="BG161" s="199"/>
      <c r="BI161" s="279"/>
      <c r="BJ161" s="279"/>
      <c r="BL161" s="199"/>
      <c r="BX161" s="172">
        <v>123</v>
      </c>
    </row>
    <row r="162" spans="1:76" s="171" customFormat="1" ht="23.25" customHeight="1">
      <c r="A162" s="199"/>
      <c r="F162" s="199"/>
      <c r="G162" s="198"/>
      <c r="H162" s="198"/>
      <c r="I162" s="198"/>
      <c r="J162" s="199"/>
      <c r="K162" s="199"/>
      <c r="L162" s="199"/>
      <c r="M162" s="220"/>
      <c r="N162" s="221"/>
      <c r="O162" s="221"/>
      <c r="P162" s="220"/>
      <c r="AF162" s="199"/>
      <c r="AG162" s="199"/>
      <c r="AH162" s="199"/>
      <c r="AI162" s="279"/>
      <c r="AJ162" s="199"/>
      <c r="AK162" s="199"/>
      <c r="AL162" s="199"/>
      <c r="AM162" s="199"/>
      <c r="AN162" s="199"/>
      <c r="AO162" s="199"/>
      <c r="AP162" s="199"/>
      <c r="AQ162" s="199"/>
      <c r="AR162" s="199"/>
      <c r="AS162" s="199"/>
      <c r="AT162" s="199"/>
      <c r="AU162" s="199"/>
      <c r="AV162" s="199"/>
      <c r="AW162" s="199"/>
      <c r="AX162" s="199"/>
      <c r="AY162" s="199"/>
      <c r="AZ162" s="199"/>
      <c r="BA162" s="199"/>
      <c r="BB162" s="199"/>
      <c r="BF162" s="199"/>
      <c r="BG162" s="199"/>
      <c r="BI162" s="279"/>
      <c r="BJ162" s="279"/>
      <c r="BL162" s="199"/>
      <c r="BX162" s="172">
        <v>124</v>
      </c>
    </row>
    <row r="163" spans="1:76" s="171" customFormat="1" ht="23.25" customHeight="1">
      <c r="A163" s="199"/>
      <c r="F163" s="199"/>
      <c r="G163" s="198"/>
      <c r="H163" s="198"/>
      <c r="I163" s="198"/>
      <c r="J163" s="199"/>
      <c r="K163" s="199"/>
      <c r="L163" s="199"/>
      <c r="M163" s="220"/>
      <c r="N163" s="221"/>
      <c r="O163" s="221"/>
      <c r="P163" s="220"/>
      <c r="AF163" s="199"/>
      <c r="AG163" s="199"/>
      <c r="AH163" s="199"/>
      <c r="AI163" s="279"/>
      <c r="AJ163" s="199"/>
      <c r="AK163" s="199"/>
      <c r="AL163" s="199"/>
      <c r="AM163" s="199"/>
      <c r="AN163" s="199"/>
      <c r="AO163" s="199"/>
      <c r="AP163" s="199"/>
      <c r="AQ163" s="199"/>
      <c r="AR163" s="199"/>
      <c r="AS163" s="199"/>
      <c r="AT163" s="199"/>
      <c r="AU163" s="199"/>
      <c r="AV163" s="199"/>
      <c r="AW163" s="199"/>
      <c r="AX163" s="199"/>
      <c r="AY163" s="199"/>
      <c r="AZ163" s="199"/>
      <c r="BA163" s="199"/>
      <c r="BB163" s="199"/>
      <c r="BF163" s="199"/>
      <c r="BG163" s="199"/>
      <c r="BI163" s="279"/>
      <c r="BJ163" s="279"/>
      <c r="BL163" s="199"/>
      <c r="BX163" s="172">
        <v>125</v>
      </c>
    </row>
    <row r="164" spans="1:76" s="171" customFormat="1" ht="23.25" customHeight="1">
      <c r="A164" s="199"/>
      <c r="F164" s="199"/>
      <c r="G164" s="198"/>
      <c r="H164" s="198"/>
      <c r="I164" s="198"/>
      <c r="J164" s="199"/>
      <c r="K164" s="199"/>
      <c r="L164" s="199"/>
      <c r="M164" s="220"/>
      <c r="N164" s="221"/>
      <c r="O164" s="221"/>
      <c r="P164" s="220"/>
      <c r="AF164" s="199"/>
      <c r="AG164" s="199"/>
      <c r="AH164" s="199"/>
      <c r="AI164" s="279"/>
      <c r="AJ164" s="199"/>
      <c r="AK164" s="199"/>
      <c r="AL164" s="199"/>
      <c r="AM164" s="199"/>
      <c r="AN164" s="199"/>
      <c r="AO164" s="199"/>
      <c r="AP164" s="199"/>
      <c r="AQ164" s="199"/>
      <c r="AR164" s="199"/>
      <c r="AS164" s="199"/>
      <c r="AT164" s="199"/>
      <c r="AU164" s="199"/>
      <c r="AV164" s="199"/>
      <c r="AW164" s="199"/>
      <c r="AX164" s="199"/>
      <c r="AY164" s="199"/>
      <c r="AZ164" s="199"/>
      <c r="BA164" s="199"/>
      <c r="BB164" s="199"/>
      <c r="BF164" s="199"/>
      <c r="BG164" s="199"/>
      <c r="BI164" s="279"/>
      <c r="BJ164" s="279"/>
      <c r="BL164" s="199"/>
      <c r="BX164" s="172">
        <v>126</v>
      </c>
    </row>
    <row r="165" spans="1:76" s="171" customFormat="1" ht="23.25" customHeight="1">
      <c r="A165" s="199"/>
      <c r="F165" s="199"/>
      <c r="G165" s="198"/>
      <c r="H165" s="198"/>
      <c r="I165" s="198"/>
      <c r="J165" s="199"/>
      <c r="K165" s="199"/>
      <c r="L165" s="199"/>
      <c r="M165" s="220"/>
      <c r="N165" s="221"/>
      <c r="O165" s="221"/>
      <c r="P165" s="220"/>
      <c r="AF165" s="199"/>
      <c r="AG165" s="199"/>
      <c r="AH165" s="199"/>
      <c r="AI165" s="279"/>
      <c r="AJ165" s="199"/>
      <c r="AK165" s="199"/>
      <c r="AL165" s="199"/>
      <c r="AM165" s="199"/>
      <c r="AN165" s="199"/>
      <c r="AO165" s="199"/>
      <c r="AP165" s="199"/>
      <c r="AQ165" s="199"/>
      <c r="AR165" s="199"/>
      <c r="AS165" s="199"/>
      <c r="AT165" s="199"/>
      <c r="AU165" s="199"/>
      <c r="AV165" s="199"/>
      <c r="AW165" s="199"/>
      <c r="AX165" s="199"/>
      <c r="AY165" s="199"/>
      <c r="AZ165" s="199"/>
      <c r="BA165" s="199"/>
      <c r="BB165" s="199"/>
      <c r="BF165" s="199"/>
      <c r="BG165" s="199"/>
      <c r="BI165" s="279"/>
      <c r="BJ165" s="279"/>
      <c r="BL165" s="199"/>
      <c r="BX165" s="172">
        <v>127</v>
      </c>
    </row>
    <row r="166" spans="1:76" s="171" customFormat="1" ht="23.25" customHeight="1">
      <c r="A166" s="199"/>
      <c r="F166" s="199"/>
      <c r="G166" s="198"/>
      <c r="H166" s="198"/>
      <c r="I166" s="198"/>
      <c r="J166" s="199"/>
      <c r="K166" s="199"/>
      <c r="L166" s="199"/>
      <c r="M166" s="220"/>
      <c r="N166" s="221"/>
      <c r="O166" s="221"/>
      <c r="P166" s="220"/>
      <c r="AF166" s="199"/>
      <c r="AG166" s="199"/>
      <c r="AH166" s="199"/>
      <c r="AI166" s="279"/>
      <c r="AJ166" s="199"/>
      <c r="AK166" s="199"/>
      <c r="AL166" s="199"/>
      <c r="AM166" s="199"/>
      <c r="AN166" s="199"/>
      <c r="AO166" s="199"/>
      <c r="AP166" s="199"/>
      <c r="AQ166" s="199"/>
      <c r="AR166" s="199"/>
      <c r="AS166" s="199"/>
      <c r="AT166" s="199"/>
      <c r="AU166" s="199"/>
      <c r="AV166" s="199"/>
      <c r="AW166" s="199"/>
      <c r="AX166" s="199"/>
      <c r="AY166" s="199"/>
      <c r="AZ166" s="199"/>
      <c r="BA166" s="199"/>
      <c r="BB166" s="199"/>
      <c r="BF166" s="199"/>
      <c r="BG166" s="199"/>
      <c r="BI166" s="279"/>
      <c r="BJ166" s="279"/>
      <c r="BL166" s="199"/>
      <c r="BX166" s="172">
        <v>128</v>
      </c>
    </row>
    <row r="167" spans="1:76" s="171" customFormat="1" ht="23.25" customHeight="1">
      <c r="A167" s="199"/>
      <c r="F167" s="199"/>
      <c r="G167" s="198"/>
      <c r="H167" s="198"/>
      <c r="I167" s="198"/>
      <c r="J167" s="199"/>
      <c r="K167" s="199"/>
      <c r="L167" s="199"/>
      <c r="M167" s="220"/>
      <c r="N167" s="221"/>
      <c r="O167" s="221"/>
      <c r="P167" s="220"/>
      <c r="AF167" s="199"/>
      <c r="AG167" s="199"/>
      <c r="AH167" s="199"/>
      <c r="AI167" s="279"/>
      <c r="AJ167" s="199"/>
      <c r="AK167" s="199"/>
      <c r="AL167" s="199"/>
      <c r="AM167" s="199"/>
      <c r="AN167" s="199"/>
      <c r="AO167" s="199"/>
      <c r="AP167" s="199"/>
      <c r="AQ167" s="199"/>
      <c r="AR167" s="199"/>
      <c r="AS167" s="199"/>
      <c r="AT167" s="199"/>
      <c r="AU167" s="199"/>
      <c r="AV167" s="199"/>
      <c r="AW167" s="199"/>
      <c r="AX167" s="199"/>
      <c r="AY167" s="199"/>
      <c r="AZ167" s="199"/>
      <c r="BA167" s="199"/>
      <c r="BB167" s="199"/>
      <c r="BF167" s="199"/>
      <c r="BG167" s="199"/>
      <c r="BI167" s="279"/>
      <c r="BJ167" s="279"/>
      <c r="BL167" s="199"/>
      <c r="BX167" s="172">
        <v>129</v>
      </c>
    </row>
    <row r="168" spans="1:76" s="171" customFormat="1" ht="23.25" customHeight="1">
      <c r="A168" s="199"/>
      <c r="F168" s="199"/>
      <c r="G168" s="198"/>
      <c r="H168" s="198"/>
      <c r="I168" s="198"/>
      <c r="J168" s="199"/>
      <c r="K168" s="199"/>
      <c r="L168" s="199"/>
      <c r="M168" s="220"/>
      <c r="N168" s="221"/>
      <c r="O168" s="221"/>
      <c r="P168" s="220"/>
      <c r="AF168" s="199"/>
      <c r="AG168" s="199"/>
      <c r="AH168" s="199"/>
      <c r="AI168" s="279"/>
      <c r="AJ168" s="199"/>
      <c r="AK168" s="199"/>
      <c r="AL168" s="199"/>
      <c r="AM168" s="199"/>
      <c r="AN168" s="199"/>
      <c r="AO168" s="199"/>
      <c r="AP168" s="199"/>
      <c r="AQ168" s="199"/>
      <c r="AR168" s="199"/>
      <c r="AS168" s="199"/>
      <c r="AT168" s="199"/>
      <c r="AU168" s="199"/>
      <c r="AV168" s="199"/>
      <c r="AW168" s="199"/>
      <c r="AX168" s="199"/>
      <c r="AY168" s="199"/>
      <c r="AZ168" s="199"/>
      <c r="BA168" s="199"/>
      <c r="BB168" s="199"/>
      <c r="BF168" s="199"/>
      <c r="BG168" s="199"/>
      <c r="BI168" s="279"/>
      <c r="BJ168" s="279"/>
      <c r="BL168" s="199"/>
      <c r="BX168" s="172">
        <v>130</v>
      </c>
    </row>
    <row r="169" spans="1:76" s="171" customFormat="1" ht="23.25" customHeight="1">
      <c r="A169" s="199"/>
      <c r="F169" s="199"/>
      <c r="G169" s="198"/>
      <c r="H169" s="198"/>
      <c r="I169" s="198"/>
      <c r="J169" s="199"/>
      <c r="K169" s="199"/>
      <c r="L169" s="199"/>
      <c r="M169" s="220"/>
      <c r="N169" s="221"/>
      <c r="O169" s="221"/>
      <c r="P169" s="220"/>
      <c r="AF169" s="199"/>
      <c r="AG169" s="199"/>
      <c r="AH169" s="199"/>
      <c r="AI169" s="279"/>
      <c r="AJ169" s="199"/>
      <c r="AK169" s="199"/>
      <c r="AL169" s="199"/>
      <c r="AM169" s="199"/>
      <c r="AN169" s="199"/>
      <c r="AO169" s="199"/>
      <c r="AP169" s="199"/>
      <c r="AQ169" s="199"/>
      <c r="AR169" s="199"/>
      <c r="AS169" s="199"/>
      <c r="AT169" s="199"/>
      <c r="AU169" s="199"/>
      <c r="AV169" s="199"/>
      <c r="AW169" s="199"/>
      <c r="AX169" s="199"/>
      <c r="AY169" s="199"/>
      <c r="AZ169" s="199"/>
      <c r="BA169" s="199"/>
      <c r="BB169" s="199"/>
      <c r="BF169" s="199"/>
      <c r="BG169" s="199"/>
      <c r="BI169" s="279"/>
      <c r="BJ169" s="279"/>
      <c r="BL169" s="199"/>
      <c r="BX169" s="172">
        <v>131</v>
      </c>
    </row>
    <row r="170" spans="1:76" s="171" customFormat="1" ht="23.25" customHeight="1">
      <c r="A170" s="199"/>
      <c r="F170" s="199"/>
      <c r="G170" s="198"/>
      <c r="H170" s="198"/>
      <c r="I170" s="198"/>
      <c r="J170" s="199"/>
      <c r="K170" s="199"/>
      <c r="L170" s="199"/>
      <c r="M170" s="220"/>
      <c r="N170" s="221"/>
      <c r="O170" s="221"/>
      <c r="P170" s="220"/>
      <c r="AF170" s="199"/>
      <c r="AG170" s="199"/>
      <c r="AH170" s="199"/>
      <c r="AI170" s="279"/>
      <c r="AJ170" s="199"/>
      <c r="AK170" s="199"/>
      <c r="AL170" s="199"/>
      <c r="AM170" s="199"/>
      <c r="AN170" s="199"/>
      <c r="AO170" s="199"/>
      <c r="AP170" s="199"/>
      <c r="AQ170" s="199"/>
      <c r="AR170" s="199"/>
      <c r="AS170" s="199"/>
      <c r="AT170" s="199"/>
      <c r="AU170" s="199"/>
      <c r="AV170" s="199"/>
      <c r="AW170" s="199"/>
      <c r="AX170" s="199"/>
      <c r="AY170" s="199"/>
      <c r="AZ170" s="199"/>
      <c r="BA170" s="199"/>
      <c r="BB170" s="199"/>
      <c r="BF170" s="199"/>
      <c r="BG170" s="199"/>
      <c r="BI170" s="279"/>
      <c r="BJ170" s="279"/>
      <c r="BL170" s="199"/>
      <c r="BX170" s="172">
        <v>132</v>
      </c>
    </row>
    <row r="171" spans="1:76" s="171" customFormat="1" ht="23.25" customHeight="1">
      <c r="A171" s="199"/>
      <c r="F171" s="199"/>
      <c r="G171" s="198"/>
      <c r="H171" s="198"/>
      <c r="I171" s="198"/>
      <c r="J171" s="199"/>
      <c r="K171" s="199"/>
      <c r="L171" s="199"/>
      <c r="M171" s="220"/>
      <c r="N171" s="221"/>
      <c r="O171" s="221"/>
      <c r="P171" s="220"/>
      <c r="AF171" s="199"/>
      <c r="AG171" s="199"/>
      <c r="AH171" s="199"/>
      <c r="AI171" s="279"/>
      <c r="AJ171" s="199"/>
      <c r="AK171" s="199"/>
      <c r="AL171" s="199"/>
      <c r="AM171" s="199"/>
      <c r="AN171" s="199"/>
      <c r="AO171" s="199"/>
      <c r="AP171" s="199"/>
      <c r="AQ171" s="199"/>
      <c r="AR171" s="199"/>
      <c r="AS171" s="199"/>
      <c r="AT171" s="199"/>
      <c r="AU171" s="199"/>
      <c r="AV171" s="199"/>
      <c r="AW171" s="199"/>
      <c r="AX171" s="199"/>
      <c r="AY171" s="199"/>
      <c r="AZ171" s="199"/>
      <c r="BA171" s="199"/>
      <c r="BB171" s="199"/>
      <c r="BF171" s="199"/>
      <c r="BG171" s="199"/>
      <c r="BI171" s="279"/>
      <c r="BJ171" s="279"/>
      <c r="BL171" s="199"/>
      <c r="BX171" s="172">
        <v>133</v>
      </c>
    </row>
    <row r="172" spans="1:76" s="171" customFormat="1" ht="23.25" customHeight="1">
      <c r="A172" s="199"/>
      <c r="F172" s="199"/>
      <c r="G172" s="198"/>
      <c r="H172" s="198"/>
      <c r="I172" s="198"/>
      <c r="J172" s="199"/>
      <c r="K172" s="199"/>
      <c r="L172" s="199"/>
      <c r="M172" s="220"/>
      <c r="N172" s="221"/>
      <c r="O172" s="221"/>
      <c r="P172" s="220"/>
      <c r="AF172" s="199"/>
      <c r="AG172" s="199"/>
      <c r="AH172" s="199"/>
      <c r="AI172" s="279"/>
      <c r="AJ172" s="199"/>
      <c r="AK172" s="199"/>
      <c r="AL172" s="199"/>
      <c r="AM172" s="199"/>
      <c r="AN172" s="199"/>
      <c r="AO172" s="199"/>
      <c r="AP172" s="199"/>
      <c r="AQ172" s="199"/>
      <c r="AR172" s="199"/>
      <c r="AS172" s="199"/>
      <c r="AT172" s="199"/>
      <c r="AU172" s="199"/>
      <c r="AV172" s="199"/>
      <c r="AW172" s="199"/>
      <c r="AX172" s="199"/>
      <c r="AY172" s="199"/>
      <c r="AZ172" s="199"/>
      <c r="BA172" s="199"/>
      <c r="BB172" s="199"/>
      <c r="BF172" s="199"/>
      <c r="BG172" s="199"/>
      <c r="BI172" s="279"/>
      <c r="BJ172" s="279"/>
      <c r="BL172" s="199"/>
      <c r="BX172" s="172">
        <v>134</v>
      </c>
    </row>
    <row r="173" spans="1:76" s="171" customFormat="1" ht="23.25" customHeight="1">
      <c r="A173" s="199"/>
      <c r="F173" s="199"/>
      <c r="G173" s="198"/>
      <c r="H173" s="198"/>
      <c r="I173" s="198"/>
      <c r="J173" s="199"/>
      <c r="K173" s="199"/>
      <c r="L173" s="199"/>
      <c r="M173" s="220"/>
      <c r="N173" s="221"/>
      <c r="O173" s="221"/>
      <c r="P173" s="220"/>
      <c r="AF173" s="199"/>
      <c r="AG173" s="199"/>
      <c r="AH173" s="199"/>
      <c r="AI173" s="279"/>
      <c r="AJ173" s="199"/>
      <c r="AK173" s="199"/>
      <c r="AL173" s="199"/>
      <c r="AM173" s="199"/>
      <c r="AN173" s="199"/>
      <c r="AO173" s="199"/>
      <c r="AP173" s="199"/>
      <c r="AQ173" s="199"/>
      <c r="AR173" s="199"/>
      <c r="AS173" s="199"/>
      <c r="AT173" s="199"/>
      <c r="AU173" s="199"/>
      <c r="AV173" s="199"/>
      <c r="AW173" s="199"/>
      <c r="AX173" s="199"/>
      <c r="AY173" s="199"/>
      <c r="AZ173" s="199"/>
      <c r="BA173" s="199"/>
      <c r="BB173" s="199"/>
      <c r="BF173" s="199"/>
      <c r="BG173" s="199"/>
      <c r="BI173" s="279"/>
      <c r="BJ173" s="279"/>
      <c r="BL173" s="199"/>
      <c r="BX173" s="172">
        <v>135</v>
      </c>
    </row>
    <row r="174" spans="1:76" s="171" customFormat="1" ht="23.25" customHeight="1">
      <c r="A174" s="199"/>
      <c r="F174" s="199"/>
      <c r="G174" s="198"/>
      <c r="H174" s="198"/>
      <c r="I174" s="198"/>
      <c r="J174" s="199"/>
      <c r="K174" s="199"/>
      <c r="L174" s="199"/>
      <c r="M174" s="220"/>
      <c r="N174" s="221"/>
      <c r="O174" s="221"/>
      <c r="P174" s="220"/>
      <c r="AF174" s="199"/>
      <c r="AG174" s="199"/>
      <c r="AH174" s="199"/>
      <c r="AI174" s="279"/>
      <c r="AJ174" s="199"/>
      <c r="AK174" s="199"/>
      <c r="AL174" s="199"/>
      <c r="AM174" s="199"/>
      <c r="AN174" s="199"/>
      <c r="AO174" s="199"/>
      <c r="AP174" s="199"/>
      <c r="AQ174" s="199"/>
      <c r="AR174" s="199"/>
      <c r="AS174" s="199"/>
      <c r="AT174" s="199"/>
      <c r="AU174" s="199"/>
      <c r="AV174" s="199"/>
      <c r="AW174" s="199"/>
      <c r="AX174" s="199"/>
      <c r="AY174" s="199"/>
      <c r="AZ174" s="199"/>
      <c r="BA174" s="199"/>
      <c r="BB174" s="199"/>
      <c r="BF174" s="199"/>
      <c r="BG174" s="199"/>
      <c r="BI174" s="279"/>
      <c r="BJ174" s="279"/>
      <c r="BL174" s="199"/>
      <c r="BX174" s="172">
        <v>136</v>
      </c>
    </row>
    <row r="175" spans="1:76" s="171" customFormat="1" ht="23.25" customHeight="1">
      <c r="A175" s="199"/>
      <c r="F175" s="199"/>
      <c r="G175" s="198"/>
      <c r="H175" s="198"/>
      <c r="I175" s="198"/>
      <c r="J175" s="199"/>
      <c r="K175" s="199"/>
      <c r="L175" s="199"/>
      <c r="M175" s="220"/>
      <c r="N175" s="221"/>
      <c r="O175" s="221"/>
      <c r="P175" s="220"/>
      <c r="AF175" s="199"/>
      <c r="AG175" s="199"/>
      <c r="AH175" s="199"/>
      <c r="AI175" s="279"/>
      <c r="AJ175" s="199"/>
      <c r="AK175" s="199"/>
      <c r="AL175" s="199"/>
      <c r="AM175" s="199"/>
      <c r="AN175" s="199"/>
      <c r="AO175" s="199"/>
      <c r="AP175" s="199"/>
      <c r="AQ175" s="199"/>
      <c r="AR175" s="199"/>
      <c r="AS175" s="199"/>
      <c r="AT175" s="199"/>
      <c r="AU175" s="199"/>
      <c r="AV175" s="199"/>
      <c r="AW175" s="199"/>
      <c r="AX175" s="199"/>
      <c r="AY175" s="199"/>
      <c r="AZ175" s="199"/>
      <c r="BA175" s="199"/>
      <c r="BB175" s="199"/>
      <c r="BF175" s="199"/>
      <c r="BG175" s="199"/>
      <c r="BI175" s="279"/>
      <c r="BJ175" s="279"/>
      <c r="BL175" s="199"/>
      <c r="BX175" s="172">
        <v>137</v>
      </c>
    </row>
    <row r="176" spans="1:76" s="171" customFormat="1" ht="23.25" customHeight="1">
      <c r="A176" s="199"/>
      <c r="F176" s="199"/>
      <c r="G176" s="198"/>
      <c r="H176" s="198"/>
      <c r="I176" s="198"/>
      <c r="J176" s="199"/>
      <c r="K176" s="199"/>
      <c r="L176" s="199"/>
      <c r="M176" s="220"/>
      <c r="N176" s="221"/>
      <c r="O176" s="221"/>
      <c r="P176" s="220"/>
      <c r="AF176" s="199"/>
      <c r="AG176" s="199"/>
      <c r="AH176" s="199"/>
      <c r="AI176" s="279"/>
      <c r="AJ176" s="199"/>
      <c r="AK176" s="199"/>
      <c r="AL176" s="199"/>
      <c r="AM176" s="199"/>
      <c r="AN176" s="199"/>
      <c r="AO176" s="199"/>
      <c r="AP176" s="199"/>
      <c r="AQ176" s="199"/>
      <c r="AR176" s="199"/>
      <c r="AS176" s="199"/>
      <c r="AT176" s="199"/>
      <c r="AU176" s="199"/>
      <c r="AV176" s="199"/>
      <c r="AW176" s="199"/>
      <c r="AX176" s="199"/>
      <c r="AY176" s="199"/>
      <c r="AZ176" s="199"/>
      <c r="BA176" s="199"/>
      <c r="BB176" s="199"/>
      <c r="BF176" s="199"/>
      <c r="BG176" s="199"/>
      <c r="BI176" s="279"/>
      <c r="BJ176" s="279"/>
      <c r="BL176" s="199"/>
      <c r="BX176" s="172">
        <v>138</v>
      </c>
    </row>
    <row r="177" spans="1:76" s="171" customFormat="1" ht="23.25" customHeight="1">
      <c r="A177" s="199"/>
      <c r="F177" s="199"/>
      <c r="G177" s="198"/>
      <c r="H177" s="198"/>
      <c r="I177" s="198"/>
      <c r="J177" s="199"/>
      <c r="K177" s="199"/>
      <c r="L177" s="199"/>
      <c r="M177" s="220"/>
      <c r="N177" s="221"/>
      <c r="O177" s="221"/>
      <c r="P177" s="220"/>
      <c r="AF177" s="199"/>
      <c r="AG177" s="199"/>
      <c r="AH177" s="199"/>
      <c r="AI177" s="279"/>
      <c r="AJ177" s="199"/>
      <c r="AK177" s="199"/>
      <c r="AL177" s="199"/>
      <c r="AM177" s="199"/>
      <c r="AN177" s="199"/>
      <c r="AO177" s="199"/>
      <c r="AP177" s="199"/>
      <c r="AQ177" s="199"/>
      <c r="AR177" s="199"/>
      <c r="AS177" s="199"/>
      <c r="AT177" s="199"/>
      <c r="AU177" s="199"/>
      <c r="AV177" s="199"/>
      <c r="AW177" s="199"/>
      <c r="AX177" s="199"/>
      <c r="AY177" s="199"/>
      <c r="AZ177" s="199"/>
      <c r="BA177" s="199"/>
      <c r="BB177" s="199"/>
      <c r="BF177" s="199"/>
      <c r="BG177" s="199"/>
      <c r="BI177" s="279"/>
      <c r="BJ177" s="279"/>
      <c r="BL177" s="199"/>
      <c r="BX177" s="172">
        <v>139</v>
      </c>
    </row>
    <row r="178" spans="1:76" s="171" customFormat="1" ht="23.25" customHeight="1">
      <c r="A178" s="199"/>
      <c r="F178" s="199"/>
      <c r="G178" s="198"/>
      <c r="H178" s="198"/>
      <c r="I178" s="198"/>
      <c r="J178" s="199"/>
      <c r="K178" s="199"/>
      <c r="L178" s="199"/>
      <c r="M178" s="220"/>
      <c r="N178" s="221"/>
      <c r="O178" s="221"/>
      <c r="P178" s="220"/>
      <c r="AF178" s="199"/>
      <c r="AG178" s="199"/>
      <c r="AH178" s="199"/>
      <c r="AI178" s="279"/>
      <c r="AJ178" s="199"/>
      <c r="AK178" s="199"/>
      <c r="AL178" s="199"/>
      <c r="AM178" s="199"/>
      <c r="AN178" s="199"/>
      <c r="AO178" s="199"/>
      <c r="AP178" s="199"/>
      <c r="AQ178" s="199"/>
      <c r="AR178" s="199"/>
      <c r="AS178" s="199"/>
      <c r="AT178" s="199"/>
      <c r="AU178" s="199"/>
      <c r="AV178" s="199"/>
      <c r="AW178" s="199"/>
      <c r="AX178" s="199"/>
      <c r="AY178" s="199"/>
      <c r="AZ178" s="199"/>
      <c r="BA178" s="199"/>
      <c r="BB178" s="199"/>
      <c r="BF178" s="199"/>
      <c r="BG178" s="199"/>
      <c r="BI178" s="279"/>
      <c r="BJ178" s="279"/>
      <c r="BL178" s="199"/>
      <c r="BX178" s="172">
        <v>140</v>
      </c>
    </row>
    <row r="179" spans="1:76" s="171" customFormat="1" ht="23.25" customHeight="1">
      <c r="A179" s="199"/>
      <c r="F179" s="199"/>
      <c r="G179" s="198"/>
      <c r="H179" s="198"/>
      <c r="I179" s="198"/>
      <c r="J179" s="199"/>
      <c r="K179" s="199"/>
      <c r="L179" s="199"/>
      <c r="M179" s="220"/>
      <c r="N179" s="221"/>
      <c r="O179" s="221"/>
      <c r="P179" s="220"/>
      <c r="AF179" s="199"/>
      <c r="AG179" s="199"/>
      <c r="AH179" s="199"/>
      <c r="AI179" s="279"/>
      <c r="AJ179" s="199"/>
      <c r="AK179" s="199"/>
      <c r="AL179" s="199"/>
      <c r="AM179" s="199"/>
      <c r="AN179" s="199"/>
      <c r="AO179" s="199"/>
      <c r="AP179" s="199"/>
      <c r="AQ179" s="199"/>
      <c r="AR179" s="199"/>
      <c r="AS179" s="199"/>
      <c r="AT179" s="199"/>
      <c r="AU179" s="199"/>
      <c r="AV179" s="199"/>
      <c r="AW179" s="199"/>
      <c r="AX179" s="199"/>
      <c r="AY179" s="199"/>
      <c r="AZ179" s="199"/>
      <c r="BA179" s="199"/>
      <c r="BB179" s="199"/>
      <c r="BF179" s="199"/>
      <c r="BG179" s="199"/>
      <c r="BI179" s="279"/>
      <c r="BJ179" s="279"/>
      <c r="BL179" s="199"/>
      <c r="BX179" s="172">
        <v>141</v>
      </c>
    </row>
    <row r="180" spans="1:76" s="171" customFormat="1" ht="23.25" customHeight="1">
      <c r="A180" s="199"/>
      <c r="F180" s="199"/>
      <c r="G180" s="198"/>
      <c r="H180" s="198"/>
      <c r="I180" s="198"/>
      <c r="J180" s="199"/>
      <c r="K180" s="199"/>
      <c r="L180" s="199"/>
      <c r="M180" s="220"/>
      <c r="N180" s="221"/>
      <c r="O180" s="221"/>
      <c r="P180" s="220"/>
      <c r="AF180" s="199"/>
      <c r="AG180" s="199"/>
      <c r="AH180" s="199"/>
      <c r="AI180" s="279"/>
      <c r="AJ180" s="199"/>
      <c r="AK180" s="199"/>
      <c r="AL180" s="199"/>
      <c r="AM180" s="199"/>
      <c r="AN180" s="199"/>
      <c r="AO180" s="199"/>
      <c r="AP180" s="199"/>
      <c r="AQ180" s="199"/>
      <c r="AR180" s="199"/>
      <c r="AS180" s="199"/>
      <c r="AT180" s="199"/>
      <c r="AU180" s="199"/>
      <c r="AV180" s="199"/>
      <c r="AW180" s="199"/>
      <c r="AX180" s="199"/>
      <c r="AY180" s="199"/>
      <c r="AZ180" s="199"/>
      <c r="BA180" s="199"/>
      <c r="BB180" s="199"/>
      <c r="BF180" s="199"/>
      <c r="BG180" s="199"/>
      <c r="BI180" s="279"/>
      <c r="BJ180" s="279"/>
      <c r="BL180" s="199"/>
      <c r="BX180" s="172">
        <v>142</v>
      </c>
    </row>
    <row r="181" spans="1:76" s="171" customFormat="1" ht="23.25" customHeight="1">
      <c r="A181" s="199"/>
      <c r="F181" s="199"/>
      <c r="G181" s="198"/>
      <c r="H181" s="198"/>
      <c r="I181" s="198"/>
      <c r="J181" s="199"/>
      <c r="K181" s="199"/>
      <c r="L181" s="199"/>
      <c r="M181" s="220"/>
      <c r="N181" s="221"/>
      <c r="O181" s="221"/>
      <c r="P181" s="220"/>
      <c r="AF181" s="199"/>
      <c r="AG181" s="199"/>
      <c r="AH181" s="199"/>
      <c r="AI181" s="279"/>
      <c r="AJ181" s="199"/>
      <c r="AK181" s="199"/>
      <c r="AL181" s="199"/>
      <c r="AM181" s="199"/>
      <c r="AN181" s="199"/>
      <c r="AO181" s="199"/>
      <c r="AP181" s="199"/>
      <c r="AQ181" s="199"/>
      <c r="AR181" s="199"/>
      <c r="AS181" s="199"/>
      <c r="AT181" s="199"/>
      <c r="AU181" s="199"/>
      <c r="AV181" s="199"/>
      <c r="AW181" s="199"/>
      <c r="AX181" s="199"/>
      <c r="AY181" s="199"/>
      <c r="AZ181" s="199"/>
      <c r="BA181" s="199"/>
      <c r="BB181" s="199"/>
      <c r="BF181" s="199"/>
      <c r="BG181" s="199"/>
      <c r="BI181" s="279"/>
      <c r="BJ181" s="279"/>
      <c r="BL181" s="199"/>
      <c r="BX181" s="172">
        <v>143</v>
      </c>
    </row>
    <row r="182" spans="1:76" s="171" customFormat="1" ht="23.25" customHeight="1">
      <c r="A182" s="199"/>
      <c r="F182" s="199"/>
      <c r="G182" s="198"/>
      <c r="H182" s="198"/>
      <c r="I182" s="198"/>
      <c r="J182" s="199"/>
      <c r="K182" s="199"/>
      <c r="L182" s="199"/>
      <c r="M182" s="220"/>
      <c r="N182" s="221"/>
      <c r="O182" s="221"/>
      <c r="P182" s="220"/>
      <c r="AF182" s="199"/>
      <c r="AG182" s="199"/>
      <c r="AH182" s="199"/>
      <c r="AI182" s="279"/>
      <c r="AJ182" s="199"/>
      <c r="AK182" s="199"/>
      <c r="AL182" s="199"/>
      <c r="AM182" s="199"/>
      <c r="AN182" s="199"/>
      <c r="AO182" s="199"/>
      <c r="AP182" s="199"/>
      <c r="AQ182" s="199"/>
      <c r="AR182" s="199"/>
      <c r="AS182" s="199"/>
      <c r="AT182" s="199"/>
      <c r="AU182" s="199"/>
      <c r="AV182" s="199"/>
      <c r="AW182" s="199"/>
      <c r="AX182" s="199"/>
      <c r="AY182" s="199"/>
      <c r="AZ182" s="199"/>
      <c r="BA182" s="199"/>
      <c r="BB182" s="199"/>
      <c r="BF182" s="199"/>
      <c r="BG182" s="199"/>
      <c r="BI182" s="279"/>
      <c r="BJ182" s="279"/>
      <c r="BL182" s="199"/>
      <c r="BX182" s="172">
        <v>144</v>
      </c>
    </row>
    <row r="183" spans="1:76" s="171" customFormat="1" ht="23.25" customHeight="1">
      <c r="A183" s="199"/>
      <c r="F183" s="199"/>
      <c r="G183" s="198"/>
      <c r="H183" s="198"/>
      <c r="I183" s="198"/>
      <c r="J183" s="199"/>
      <c r="K183" s="199"/>
      <c r="L183" s="199"/>
      <c r="M183" s="220"/>
      <c r="N183" s="221"/>
      <c r="O183" s="221"/>
      <c r="P183" s="220"/>
      <c r="AF183" s="199"/>
      <c r="AG183" s="199"/>
      <c r="AH183" s="199"/>
      <c r="AI183" s="279"/>
      <c r="AJ183" s="199"/>
      <c r="AK183" s="199"/>
      <c r="AL183" s="199"/>
      <c r="AM183" s="199"/>
      <c r="AN183" s="199"/>
      <c r="AO183" s="199"/>
      <c r="AP183" s="199"/>
      <c r="AQ183" s="199"/>
      <c r="AR183" s="199"/>
      <c r="AS183" s="199"/>
      <c r="AT183" s="199"/>
      <c r="AU183" s="199"/>
      <c r="AV183" s="199"/>
      <c r="AW183" s="199"/>
      <c r="AX183" s="199"/>
      <c r="AY183" s="199"/>
      <c r="AZ183" s="199"/>
      <c r="BA183" s="199"/>
      <c r="BB183" s="199"/>
      <c r="BF183" s="199"/>
      <c r="BG183" s="199"/>
      <c r="BI183" s="279"/>
      <c r="BJ183" s="279"/>
      <c r="BL183" s="199"/>
      <c r="BX183" s="172">
        <v>145</v>
      </c>
    </row>
    <row r="184" spans="1:76" s="171" customFormat="1" ht="23.25" customHeight="1">
      <c r="A184" s="199"/>
      <c r="F184" s="199"/>
      <c r="G184" s="198"/>
      <c r="H184" s="198"/>
      <c r="I184" s="198"/>
      <c r="J184" s="199"/>
      <c r="K184" s="199"/>
      <c r="L184" s="199"/>
      <c r="M184" s="220"/>
      <c r="N184" s="221"/>
      <c r="O184" s="221"/>
      <c r="P184" s="220"/>
      <c r="AF184" s="199"/>
      <c r="AG184" s="199"/>
      <c r="AH184" s="199"/>
      <c r="AI184" s="279"/>
      <c r="AJ184" s="199"/>
      <c r="AK184" s="199"/>
      <c r="AL184" s="199"/>
      <c r="AM184" s="199"/>
      <c r="AN184" s="199"/>
      <c r="AO184" s="199"/>
      <c r="AP184" s="199"/>
      <c r="AQ184" s="199"/>
      <c r="AR184" s="199"/>
      <c r="AS184" s="199"/>
      <c r="AT184" s="199"/>
      <c r="AU184" s="199"/>
      <c r="AV184" s="199"/>
      <c r="AW184" s="199"/>
      <c r="AX184" s="199"/>
      <c r="AY184" s="199"/>
      <c r="AZ184" s="199"/>
      <c r="BA184" s="199"/>
      <c r="BB184" s="199"/>
      <c r="BF184" s="199"/>
      <c r="BG184" s="199"/>
      <c r="BI184" s="279"/>
      <c r="BJ184" s="279"/>
      <c r="BL184" s="199"/>
      <c r="BX184" s="172">
        <v>146</v>
      </c>
    </row>
    <row r="185" spans="1:76" s="171" customFormat="1" ht="23.25" customHeight="1">
      <c r="A185" s="199"/>
      <c r="F185" s="199"/>
      <c r="G185" s="198"/>
      <c r="H185" s="198"/>
      <c r="I185" s="198"/>
      <c r="J185" s="199"/>
      <c r="K185" s="199"/>
      <c r="L185" s="199"/>
      <c r="M185" s="220"/>
      <c r="N185" s="221"/>
      <c r="O185" s="221"/>
      <c r="P185" s="220"/>
      <c r="AF185" s="199"/>
      <c r="AG185" s="199"/>
      <c r="AH185" s="199"/>
      <c r="AI185" s="279"/>
      <c r="AJ185" s="199"/>
      <c r="AK185" s="199"/>
      <c r="AL185" s="199"/>
      <c r="AM185" s="199"/>
      <c r="AN185" s="199"/>
      <c r="AO185" s="199"/>
      <c r="AP185" s="199"/>
      <c r="AQ185" s="199"/>
      <c r="AR185" s="199"/>
      <c r="AS185" s="199"/>
      <c r="AT185" s="199"/>
      <c r="AU185" s="199"/>
      <c r="AV185" s="199"/>
      <c r="AW185" s="199"/>
      <c r="AX185" s="199"/>
      <c r="AY185" s="199"/>
      <c r="AZ185" s="199"/>
      <c r="BA185" s="199"/>
      <c r="BB185" s="199"/>
      <c r="BF185" s="199"/>
      <c r="BG185" s="199"/>
      <c r="BI185" s="279"/>
      <c r="BJ185" s="279"/>
      <c r="BL185" s="199"/>
      <c r="BX185" s="172">
        <v>147</v>
      </c>
    </row>
    <row r="186" spans="1:76" s="171" customFormat="1" ht="23.25" customHeight="1">
      <c r="A186" s="199"/>
      <c r="F186" s="199"/>
      <c r="G186" s="198"/>
      <c r="H186" s="198"/>
      <c r="I186" s="198"/>
      <c r="J186" s="199"/>
      <c r="K186" s="199"/>
      <c r="L186" s="199"/>
      <c r="M186" s="220"/>
      <c r="N186" s="221"/>
      <c r="O186" s="221"/>
      <c r="P186" s="220"/>
      <c r="AF186" s="199"/>
      <c r="AG186" s="199"/>
      <c r="AH186" s="199"/>
      <c r="AI186" s="279"/>
      <c r="AJ186" s="199"/>
      <c r="AK186" s="199"/>
      <c r="AL186" s="199"/>
      <c r="AM186" s="199"/>
      <c r="AN186" s="199"/>
      <c r="AO186" s="199"/>
      <c r="AP186" s="199"/>
      <c r="AQ186" s="199"/>
      <c r="AR186" s="199"/>
      <c r="AS186" s="199"/>
      <c r="AT186" s="199"/>
      <c r="AU186" s="199"/>
      <c r="AV186" s="199"/>
      <c r="AW186" s="199"/>
      <c r="AX186" s="199"/>
      <c r="AY186" s="199"/>
      <c r="AZ186" s="199"/>
      <c r="BA186" s="199"/>
      <c r="BB186" s="199"/>
      <c r="BF186" s="199"/>
      <c r="BG186" s="199"/>
      <c r="BI186" s="279"/>
      <c r="BJ186" s="279"/>
      <c r="BL186" s="199"/>
      <c r="BX186" s="172">
        <v>148</v>
      </c>
    </row>
    <row r="187" spans="1:76" s="171" customFormat="1" ht="23.25" customHeight="1">
      <c r="A187" s="199"/>
      <c r="F187" s="199"/>
      <c r="G187" s="198"/>
      <c r="H187" s="198"/>
      <c r="I187" s="198"/>
      <c r="J187" s="199"/>
      <c r="K187" s="199"/>
      <c r="L187" s="199"/>
      <c r="M187" s="220"/>
      <c r="N187" s="221"/>
      <c r="O187" s="221"/>
      <c r="P187" s="220"/>
      <c r="AF187" s="199"/>
      <c r="AG187" s="199"/>
      <c r="AH187" s="199"/>
      <c r="AI187" s="279"/>
      <c r="AJ187" s="199"/>
      <c r="AK187" s="199"/>
      <c r="AL187" s="199"/>
      <c r="AM187" s="199"/>
      <c r="AN187" s="199"/>
      <c r="AO187" s="199"/>
      <c r="AP187" s="199"/>
      <c r="AQ187" s="199"/>
      <c r="AR187" s="199"/>
      <c r="AS187" s="199"/>
      <c r="AT187" s="199"/>
      <c r="AU187" s="199"/>
      <c r="AV187" s="199"/>
      <c r="AW187" s="199"/>
      <c r="AX187" s="199"/>
      <c r="AY187" s="199"/>
      <c r="AZ187" s="199"/>
      <c r="BA187" s="199"/>
      <c r="BB187" s="199"/>
      <c r="BF187" s="199"/>
      <c r="BG187" s="199"/>
      <c r="BI187" s="279"/>
      <c r="BJ187" s="279"/>
      <c r="BL187" s="199"/>
      <c r="BX187" s="172">
        <v>149</v>
      </c>
    </row>
    <row r="188" spans="1:76" s="171" customFormat="1" ht="23.25" customHeight="1">
      <c r="A188" s="199"/>
      <c r="F188" s="199"/>
      <c r="G188" s="198"/>
      <c r="H188" s="198"/>
      <c r="I188" s="198"/>
      <c r="J188" s="199"/>
      <c r="K188" s="199"/>
      <c r="L188" s="199"/>
      <c r="M188" s="220"/>
      <c r="N188" s="221"/>
      <c r="O188" s="221"/>
      <c r="P188" s="220"/>
      <c r="AF188" s="199"/>
      <c r="AG188" s="199"/>
      <c r="AH188" s="199"/>
      <c r="AI188" s="279"/>
      <c r="AJ188" s="199"/>
      <c r="AK188" s="199"/>
      <c r="AL188" s="199"/>
      <c r="AM188" s="199"/>
      <c r="AN188" s="199"/>
      <c r="AO188" s="199"/>
      <c r="AP188" s="199"/>
      <c r="AQ188" s="199"/>
      <c r="AR188" s="199"/>
      <c r="AS188" s="199"/>
      <c r="AT188" s="199"/>
      <c r="AU188" s="199"/>
      <c r="AV188" s="199"/>
      <c r="AW188" s="199"/>
      <c r="AX188" s="199"/>
      <c r="AY188" s="199"/>
      <c r="AZ188" s="199"/>
      <c r="BA188" s="199"/>
      <c r="BB188" s="199"/>
      <c r="BF188" s="199"/>
      <c r="BG188" s="199"/>
      <c r="BI188" s="279"/>
      <c r="BJ188" s="279"/>
      <c r="BL188" s="199"/>
      <c r="BX188" s="172">
        <v>150</v>
      </c>
    </row>
    <row r="189" spans="1:76" s="171" customFormat="1" ht="23.25" customHeight="1">
      <c r="A189" s="199"/>
      <c r="F189" s="199"/>
      <c r="G189" s="198"/>
      <c r="H189" s="198"/>
      <c r="I189" s="198"/>
      <c r="J189" s="199"/>
      <c r="K189" s="199"/>
      <c r="L189" s="199"/>
      <c r="M189" s="220"/>
      <c r="N189" s="221"/>
      <c r="O189" s="221"/>
      <c r="P189" s="220"/>
      <c r="AF189" s="199"/>
      <c r="AG189" s="199"/>
      <c r="AH189" s="199"/>
      <c r="AI189" s="279"/>
      <c r="AJ189" s="199"/>
      <c r="AK189" s="199"/>
      <c r="AL189" s="199"/>
      <c r="AM189" s="199"/>
      <c r="AN189" s="199"/>
      <c r="AO189" s="199"/>
      <c r="AP189" s="199"/>
      <c r="AQ189" s="199"/>
      <c r="AR189" s="199"/>
      <c r="AS189" s="199"/>
      <c r="AT189" s="199"/>
      <c r="AU189" s="199"/>
      <c r="AV189" s="199"/>
      <c r="AW189" s="199"/>
      <c r="AX189" s="199"/>
      <c r="AY189" s="199"/>
      <c r="AZ189" s="199"/>
      <c r="BA189" s="199"/>
      <c r="BB189" s="199"/>
      <c r="BF189" s="199"/>
      <c r="BG189" s="199"/>
      <c r="BI189" s="279"/>
      <c r="BJ189" s="279"/>
      <c r="BL189" s="199"/>
      <c r="BX189" s="172">
        <v>151</v>
      </c>
    </row>
    <row r="190" spans="1:76" s="171" customFormat="1" ht="23.25" customHeight="1">
      <c r="A190" s="199"/>
      <c r="F190" s="199"/>
      <c r="G190" s="198"/>
      <c r="H190" s="198"/>
      <c r="I190" s="198"/>
      <c r="J190" s="199"/>
      <c r="K190" s="199"/>
      <c r="L190" s="199"/>
      <c r="M190" s="220"/>
      <c r="N190" s="221"/>
      <c r="O190" s="221"/>
      <c r="P190" s="220"/>
      <c r="AF190" s="199"/>
      <c r="AG190" s="199"/>
      <c r="AH190" s="199"/>
      <c r="AI190" s="279"/>
      <c r="AJ190" s="199"/>
      <c r="AK190" s="199"/>
      <c r="AL190" s="199"/>
      <c r="AM190" s="199"/>
      <c r="AN190" s="199"/>
      <c r="AO190" s="199"/>
      <c r="AP190" s="199"/>
      <c r="AQ190" s="199"/>
      <c r="AR190" s="199"/>
      <c r="AS190" s="199"/>
      <c r="AT190" s="199"/>
      <c r="AU190" s="199"/>
      <c r="AV190" s="199"/>
      <c r="AW190" s="199"/>
      <c r="AX190" s="199"/>
      <c r="AY190" s="199"/>
      <c r="AZ190" s="199"/>
      <c r="BA190" s="199"/>
      <c r="BB190" s="199"/>
      <c r="BF190" s="199"/>
      <c r="BG190" s="199"/>
      <c r="BI190" s="279"/>
      <c r="BJ190" s="279"/>
      <c r="BL190" s="199"/>
      <c r="BX190" s="172">
        <v>152</v>
      </c>
    </row>
    <row r="191" spans="1:76" s="171" customFormat="1" ht="23.25" customHeight="1">
      <c r="A191" s="199"/>
      <c r="F191" s="199"/>
      <c r="G191" s="198"/>
      <c r="H191" s="198"/>
      <c r="I191" s="198"/>
      <c r="J191" s="199"/>
      <c r="K191" s="199"/>
      <c r="L191" s="199"/>
      <c r="M191" s="220"/>
      <c r="N191" s="221"/>
      <c r="O191" s="221"/>
      <c r="P191" s="220"/>
      <c r="AF191" s="199"/>
      <c r="AG191" s="199"/>
      <c r="AH191" s="199"/>
      <c r="AI191" s="279"/>
      <c r="AJ191" s="199"/>
      <c r="AK191" s="199"/>
      <c r="AL191" s="199"/>
      <c r="AM191" s="199"/>
      <c r="AN191" s="199"/>
      <c r="AO191" s="199"/>
      <c r="AP191" s="199"/>
      <c r="AQ191" s="199"/>
      <c r="AR191" s="199"/>
      <c r="AS191" s="199"/>
      <c r="AT191" s="199"/>
      <c r="AU191" s="199"/>
      <c r="AV191" s="199"/>
      <c r="AW191" s="199"/>
      <c r="AX191" s="199"/>
      <c r="AY191" s="199"/>
      <c r="AZ191" s="199"/>
      <c r="BA191" s="199"/>
      <c r="BB191" s="199"/>
      <c r="BF191" s="199"/>
      <c r="BG191" s="199"/>
      <c r="BI191" s="279"/>
      <c r="BJ191" s="279"/>
      <c r="BL191" s="199"/>
      <c r="BX191" s="172">
        <v>153</v>
      </c>
    </row>
    <row r="192" spans="1:76" s="171" customFormat="1" ht="23.25" customHeight="1">
      <c r="A192" s="199"/>
      <c r="F192" s="199"/>
      <c r="G192" s="198"/>
      <c r="H192" s="198"/>
      <c r="I192" s="198"/>
      <c r="J192" s="199"/>
      <c r="K192" s="199"/>
      <c r="L192" s="199"/>
      <c r="M192" s="220"/>
      <c r="N192" s="221"/>
      <c r="O192" s="221"/>
      <c r="P192" s="220"/>
      <c r="AF192" s="199"/>
      <c r="AG192" s="199"/>
      <c r="AH192" s="199"/>
      <c r="AI192" s="279"/>
      <c r="AJ192" s="199"/>
      <c r="AK192" s="199"/>
      <c r="AL192" s="199"/>
      <c r="AM192" s="199"/>
      <c r="AN192" s="199"/>
      <c r="AO192" s="199"/>
      <c r="AP192" s="199"/>
      <c r="AQ192" s="199"/>
      <c r="AR192" s="199"/>
      <c r="AS192" s="199"/>
      <c r="AT192" s="199"/>
      <c r="AU192" s="199"/>
      <c r="AV192" s="199"/>
      <c r="AW192" s="199"/>
      <c r="AX192" s="199"/>
      <c r="AY192" s="199"/>
      <c r="AZ192" s="199"/>
      <c r="BA192" s="199"/>
      <c r="BB192" s="199"/>
      <c r="BF192" s="199"/>
      <c r="BG192" s="199"/>
      <c r="BI192" s="279"/>
      <c r="BJ192" s="279"/>
      <c r="BL192" s="199"/>
      <c r="BX192" s="172">
        <v>154</v>
      </c>
    </row>
    <row r="193" spans="1:76" s="171" customFormat="1" ht="23.25" customHeight="1">
      <c r="A193" s="199"/>
      <c r="F193" s="199"/>
      <c r="G193" s="198"/>
      <c r="H193" s="198"/>
      <c r="I193" s="198"/>
      <c r="J193" s="199"/>
      <c r="K193" s="199"/>
      <c r="L193" s="199"/>
      <c r="M193" s="220"/>
      <c r="N193" s="221"/>
      <c r="O193" s="221"/>
      <c r="P193" s="220"/>
      <c r="AF193" s="199"/>
      <c r="AG193" s="199"/>
      <c r="AH193" s="199"/>
      <c r="AI193" s="279"/>
      <c r="AJ193" s="199"/>
      <c r="AK193" s="199"/>
      <c r="AL193" s="199"/>
      <c r="AM193" s="199"/>
      <c r="AN193" s="199"/>
      <c r="AO193" s="199"/>
      <c r="AP193" s="199"/>
      <c r="AQ193" s="199"/>
      <c r="AR193" s="199"/>
      <c r="AS193" s="199"/>
      <c r="AT193" s="199"/>
      <c r="AU193" s="199"/>
      <c r="AV193" s="199"/>
      <c r="AW193" s="199"/>
      <c r="AX193" s="199"/>
      <c r="AY193" s="199"/>
      <c r="AZ193" s="199"/>
      <c r="BA193" s="199"/>
      <c r="BB193" s="199"/>
      <c r="BF193" s="199"/>
      <c r="BG193" s="199"/>
      <c r="BI193" s="279"/>
      <c r="BJ193" s="279"/>
      <c r="BL193" s="199"/>
      <c r="BX193" s="172">
        <v>155</v>
      </c>
    </row>
    <row r="194" spans="1:76" s="171" customFormat="1" ht="23.25" customHeight="1">
      <c r="A194" s="199"/>
      <c r="F194" s="199"/>
      <c r="G194" s="198"/>
      <c r="H194" s="198"/>
      <c r="I194" s="198"/>
      <c r="J194" s="199"/>
      <c r="K194" s="199"/>
      <c r="L194" s="199"/>
      <c r="M194" s="220"/>
      <c r="N194" s="221"/>
      <c r="O194" s="221"/>
      <c r="P194" s="220"/>
      <c r="AF194" s="199"/>
      <c r="AG194" s="199"/>
      <c r="AH194" s="199"/>
      <c r="AI194" s="279"/>
      <c r="AJ194" s="199"/>
      <c r="AK194" s="199"/>
      <c r="AL194" s="199"/>
      <c r="AM194" s="199"/>
      <c r="AN194" s="199"/>
      <c r="AO194" s="199"/>
      <c r="AP194" s="199"/>
      <c r="AQ194" s="199"/>
      <c r="AR194" s="199"/>
      <c r="AS194" s="199"/>
      <c r="AT194" s="199"/>
      <c r="AU194" s="199"/>
      <c r="AV194" s="199"/>
      <c r="AW194" s="199"/>
      <c r="AX194" s="199"/>
      <c r="AY194" s="199"/>
      <c r="AZ194" s="199"/>
      <c r="BA194" s="199"/>
      <c r="BB194" s="199"/>
      <c r="BF194" s="199"/>
      <c r="BG194" s="199"/>
      <c r="BI194" s="279"/>
      <c r="BJ194" s="279"/>
      <c r="BL194" s="199"/>
      <c r="BX194" s="172">
        <v>156</v>
      </c>
    </row>
    <row r="195" spans="1:76" s="171" customFormat="1" ht="23.25" customHeight="1">
      <c r="A195" s="199"/>
      <c r="F195" s="199"/>
      <c r="G195" s="198"/>
      <c r="H195" s="198"/>
      <c r="I195" s="198"/>
      <c r="J195" s="199"/>
      <c r="K195" s="199"/>
      <c r="L195" s="199"/>
      <c r="M195" s="220"/>
      <c r="N195" s="221"/>
      <c r="O195" s="221"/>
      <c r="P195" s="220"/>
      <c r="AF195" s="199"/>
      <c r="AG195" s="199"/>
      <c r="AH195" s="199"/>
      <c r="AI195" s="279"/>
      <c r="AJ195" s="199"/>
      <c r="AK195" s="199"/>
      <c r="AL195" s="199"/>
      <c r="AM195" s="199"/>
      <c r="AN195" s="199"/>
      <c r="AO195" s="199"/>
      <c r="AP195" s="199"/>
      <c r="AQ195" s="199"/>
      <c r="AR195" s="199"/>
      <c r="AS195" s="199"/>
      <c r="AT195" s="199"/>
      <c r="AU195" s="199"/>
      <c r="AV195" s="199"/>
      <c r="AW195" s="199"/>
      <c r="AX195" s="199"/>
      <c r="AY195" s="199"/>
      <c r="AZ195" s="199"/>
      <c r="BA195" s="199"/>
      <c r="BB195" s="199"/>
      <c r="BF195" s="199"/>
      <c r="BG195" s="199"/>
      <c r="BI195" s="279"/>
      <c r="BJ195" s="279"/>
      <c r="BL195" s="199"/>
      <c r="BX195" s="172">
        <v>157</v>
      </c>
    </row>
    <row r="196" spans="1:76" s="171" customFormat="1" ht="23.25" customHeight="1">
      <c r="A196" s="199"/>
      <c r="F196" s="199"/>
      <c r="G196" s="198"/>
      <c r="H196" s="198"/>
      <c r="I196" s="198"/>
      <c r="J196" s="199"/>
      <c r="K196" s="199"/>
      <c r="L196" s="199"/>
      <c r="M196" s="220"/>
      <c r="N196" s="221"/>
      <c r="O196" s="221"/>
      <c r="P196" s="220"/>
      <c r="AF196" s="199"/>
      <c r="AG196" s="199"/>
      <c r="AH196" s="199"/>
      <c r="AI196" s="279"/>
      <c r="AJ196" s="199"/>
      <c r="AK196" s="199"/>
      <c r="AL196" s="199"/>
      <c r="AM196" s="199"/>
      <c r="AN196" s="199"/>
      <c r="AO196" s="199"/>
      <c r="AP196" s="199"/>
      <c r="AQ196" s="199"/>
      <c r="AR196" s="199"/>
      <c r="AS196" s="199"/>
      <c r="AT196" s="199"/>
      <c r="AU196" s="199"/>
      <c r="AV196" s="199"/>
      <c r="AW196" s="199"/>
      <c r="AX196" s="199"/>
      <c r="AY196" s="199"/>
      <c r="AZ196" s="199"/>
      <c r="BA196" s="199"/>
      <c r="BB196" s="199"/>
      <c r="BF196" s="199"/>
      <c r="BG196" s="199"/>
      <c r="BI196" s="279"/>
      <c r="BJ196" s="279"/>
      <c r="BL196" s="199"/>
      <c r="BX196" s="172">
        <v>158</v>
      </c>
    </row>
    <row r="197" spans="1:76" s="171" customFormat="1" ht="23.25" customHeight="1">
      <c r="A197" s="199"/>
      <c r="F197" s="199"/>
      <c r="G197" s="198"/>
      <c r="H197" s="198"/>
      <c r="I197" s="198"/>
      <c r="J197" s="199"/>
      <c r="K197" s="199"/>
      <c r="L197" s="199"/>
      <c r="M197" s="220"/>
      <c r="N197" s="221"/>
      <c r="O197" s="221"/>
      <c r="P197" s="220"/>
      <c r="AF197" s="199"/>
      <c r="AG197" s="199"/>
      <c r="AH197" s="199"/>
      <c r="AI197" s="279"/>
      <c r="AJ197" s="199"/>
      <c r="AK197" s="199"/>
      <c r="AL197" s="199"/>
      <c r="AM197" s="199"/>
      <c r="AN197" s="199"/>
      <c r="AO197" s="199"/>
      <c r="AP197" s="199"/>
      <c r="AQ197" s="199"/>
      <c r="AR197" s="199"/>
      <c r="AS197" s="199"/>
      <c r="AT197" s="199"/>
      <c r="AU197" s="199"/>
      <c r="AV197" s="199"/>
      <c r="AW197" s="199"/>
      <c r="AX197" s="199"/>
      <c r="AY197" s="199"/>
      <c r="AZ197" s="199"/>
      <c r="BA197" s="199"/>
      <c r="BB197" s="199"/>
      <c r="BF197" s="199"/>
      <c r="BG197" s="199"/>
      <c r="BI197" s="279"/>
      <c r="BJ197" s="279"/>
      <c r="BL197" s="199"/>
      <c r="BX197" s="172">
        <v>159</v>
      </c>
    </row>
    <row r="198" spans="1:76" s="171" customFormat="1" ht="23.25" customHeight="1">
      <c r="A198" s="199"/>
      <c r="F198" s="199"/>
      <c r="G198" s="198"/>
      <c r="H198" s="198"/>
      <c r="I198" s="198"/>
      <c r="J198" s="199"/>
      <c r="K198" s="199"/>
      <c r="L198" s="199"/>
      <c r="M198" s="220"/>
      <c r="N198" s="221"/>
      <c r="O198" s="221"/>
      <c r="P198" s="220"/>
      <c r="AF198" s="199"/>
      <c r="AG198" s="199"/>
      <c r="AH198" s="199"/>
      <c r="AI198" s="279"/>
      <c r="AJ198" s="199"/>
      <c r="AK198" s="199"/>
      <c r="AL198" s="199"/>
      <c r="AM198" s="199"/>
      <c r="AN198" s="199"/>
      <c r="AO198" s="199"/>
      <c r="AP198" s="199"/>
      <c r="AQ198" s="199"/>
      <c r="AR198" s="199"/>
      <c r="AS198" s="199"/>
      <c r="AT198" s="199"/>
      <c r="AU198" s="199"/>
      <c r="AV198" s="199"/>
      <c r="AW198" s="199"/>
      <c r="AX198" s="199"/>
      <c r="AY198" s="199"/>
      <c r="AZ198" s="199"/>
      <c r="BA198" s="199"/>
      <c r="BB198" s="199"/>
      <c r="BF198" s="199"/>
      <c r="BG198" s="199"/>
      <c r="BI198" s="279"/>
      <c r="BJ198" s="279"/>
      <c r="BL198" s="199"/>
      <c r="BX198" s="172">
        <v>160</v>
      </c>
    </row>
    <row r="199" spans="1:76" s="171" customFormat="1" ht="23.25" customHeight="1">
      <c r="A199" s="199"/>
      <c r="F199" s="199"/>
      <c r="G199" s="198"/>
      <c r="H199" s="198"/>
      <c r="I199" s="198"/>
      <c r="J199" s="199"/>
      <c r="K199" s="199"/>
      <c r="L199" s="199"/>
      <c r="M199" s="220"/>
      <c r="N199" s="221"/>
      <c r="O199" s="221"/>
      <c r="P199" s="220"/>
      <c r="AF199" s="199"/>
      <c r="AG199" s="199"/>
      <c r="AH199" s="199"/>
      <c r="AI199" s="279"/>
      <c r="AJ199" s="199"/>
      <c r="AK199" s="199"/>
      <c r="AL199" s="199"/>
      <c r="AM199" s="199"/>
      <c r="AN199" s="199"/>
      <c r="AO199" s="199"/>
      <c r="AP199" s="199"/>
      <c r="AQ199" s="199"/>
      <c r="AR199" s="199"/>
      <c r="AS199" s="199"/>
      <c r="AT199" s="199"/>
      <c r="AU199" s="199"/>
      <c r="AV199" s="199"/>
      <c r="AW199" s="199"/>
      <c r="AX199" s="199"/>
      <c r="AY199" s="199"/>
      <c r="AZ199" s="199"/>
      <c r="BA199" s="199"/>
      <c r="BB199" s="199"/>
      <c r="BF199" s="199"/>
      <c r="BG199" s="199"/>
      <c r="BI199" s="279"/>
      <c r="BJ199" s="279"/>
      <c r="BL199" s="199"/>
      <c r="BX199" s="172">
        <v>161</v>
      </c>
    </row>
    <row r="200" spans="1:76" s="171" customFormat="1" ht="23.25" customHeight="1">
      <c r="A200" s="199"/>
      <c r="F200" s="199"/>
      <c r="G200" s="198"/>
      <c r="H200" s="198"/>
      <c r="I200" s="198"/>
      <c r="J200" s="199"/>
      <c r="K200" s="199"/>
      <c r="L200" s="199"/>
      <c r="M200" s="220"/>
      <c r="N200" s="221"/>
      <c r="O200" s="221"/>
      <c r="P200" s="220"/>
      <c r="AF200" s="199"/>
      <c r="AG200" s="199"/>
      <c r="AH200" s="199"/>
      <c r="AI200" s="279"/>
      <c r="AJ200" s="199"/>
      <c r="AK200" s="199"/>
      <c r="AL200" s="199"/>
      <c r="AM200" s="199"/>
      <c r="AN200" s="199"/>
      <c r="AO200" s="199"/>
      <c r="AP200" s="199"/>
      <c r="AQ200" s="199"/>
      <c r="AR200" s="199"/>
      <c r="AS200" s="199"/>
      <c r="AT200" s="199"/>
      <c r="AU200" s="199"/>
      <c r="AV200" s="199"/>
      <c r="AW200" s="199"/>
      <c r="AX200" s="199"/>
      <c r="AY200" s="199"/>
      <c r="AZ200" s="199"/>
      <c r="BA200" s="199"/>
      <c r="BB200" s="199"/>
      <c r="BF200" s="199"/>
      <c r="BG200" s="199"/>
      <c r="BI200" s="279"/>
      <c r="BJ200" s="279"/>
      <c r="BL200" s="199"/>
      <c r="BX200" s="172">
        <v>162</v>
      </c>
    </row>
    <row r="201" spans="1:76" s="171" customFormat="1" ht="23.25" customHeight="1">
      <c r="A201" s="199"/>
      <c r="F201" s="199"/>
      <c r="G201" s="198"/>
      <c r="H201" s="198"/>
      <c r="I201" s="198"/>
      <c r="J201" s="199"/>
      <c r="K201" s="199"/>
      <c r="L201" s="199"/>
      <c r="M201" s="220"/>
      <c r="N201" s="221"/>
      <c r="O201" s="221"/>
      <c r="P201" s="220"/>
      <c r="AF201" s="199"/>
      <c r="AG201" s="199"/>
      <c r="AH201" s="199"/>
      <c r="AI201" s="279"/>
      <c r="AJ201" s="199"/>
      <c r="AK201" s="199"/>
      <c r="AL201" s="199"/>
      <c r="AM201" s="199"/>
      <c r="AN201" s="199"/>
      <c r="AO201" s="199"/>
      <c r="AP201" s="199"/>
      <c r="AQ201" s="199"/>
      <c r="AR201" s="199"/>
      <c r="AS201" s="199"/>
      <c r="AT201" s="199"/>
      <c r="AU201" s="199"/>
      <c r="AV201" s="199"/>
      <c r="AW201" s="199"/>
      <c r="AX201" s="199"/>
      <c r="AY201" s="199"/>
      <c r="AZ201" s="199"/>
      <c r="BA201" s="199"/>
      <c r="BB201" s="199"/>
      <c r="BF201" s="199"/>
      <c r="BG201" s="199"/>
      <c r="BI201" s="279"/>
      <c r="BJ201" s="279"/>
      <c r="BL201" s="199"/>
      <c r="BX201" s="172">
        <v>163</v>
      </c>
    </row>
    <row r="202" spans="1:76" s="171" customFormat="1" ht="23.25" customHeight="1">
      <c r="A202" s="199"/>
      <c r="F202" s="199"/>
      <c r="G202" s="198"/>
      <c r="H202" s="198"/>
      <c r="I202" s="198"/>
      <c r="J202" s="199"/>
      <c r="K202" s="199"/>
      <c r="L202" s="199"/>
      <c r="M202" s="220"/>
      <c r="N202" s="221"/>
      <c r="O202" s="221"/>
      <c r="P202" s="220"/>
      <c r="AF202" s="199"/>
      <c r="AG202" s="199"/>
      <c r="AH202" s="199"/>
      <c r="AI202" s="279"/>
      <c r="AJ202" s="199"/>
      <c r="AK202" s="199"/>
      <c r="AL202" s="199"/>
      <c r="AM202" s="199"/>
      <c r="AN202" s="199"/>
      <c r="AO202" s="199"/>
      <c r="AP202" s="199"/>
      <c r="AQ202" s="199"/>
      <c r="AR202" s="199"/>
      <c r="AS202" s="199"/>
      <c r="AT202" s="199"/>
      <c r="AU202" s="199"/>
      <c r="AV202" s="199"/>
      <c r="AW202" s="199"/>
      <c r="AX202" s="199"/>
      <c r="AY202" s="199"/>
      <c r="AZ202" s="199"/>
      <c r="BA202" s="199"/>
      <c r="BB202" s="199"/>
      <c r="BF202" s="199"/>
      <c r="BG202" s="199"/>
      <c r="BI202" s="279"/>
      <c r="BJ202" s="279"/>
      <c r="BL202" s="199"/>
      <c r="BX202" s="172">
        <v>164</v>
      </c>
    </row>
    <row r="203" spans="1:76" s="171" customFormat="1" ht="23.25" customHeight="1">
      <c r="A203" s="199"/>
      <c r="F203" s="199"/>
      <c r="G203" s="198"/>
      <c r="H203" s="198"/>
      <c r="I203" s="198"/>
      <c r="J203" s="199"/>
      <c r="K203" s="199"/>
      <c r="L203" s="199"/>
      <c r="M203" s="220"/>
      <c r="N203" s="221"/>
      <c r="O203" s="221"/>
      <c r="P203" s="220"/>
      <c r="AF203" s="199"/>
      <c r="AG203" s="199"/>
      <c r="AH203" s="199"/>
      <c r="AI203" s="279"/>
      <c r="AJ203" s="199"/>
      <c r="AK203" s="199"/>
      <c r="AL203" s="199"/>
      <c r="AM203" s="199"/>
      <c r="AN203" s="199"/>
      <c r="AO203" s="199"/>
      <c r="AP203" s="199"/>
      <c r="AQ203" s="199"/>
      <c r="AR203" s="199"/>
      <c r="AS203" s="199"/>
      <c r="AT203" s="199"/>
      <c r="AU203" s="199"/>
      <c r="AV203" s="199"/>
      <c r="AW203" s="199"/>
      <c r="AX203" s="199"/>
      <c r="AY203" s="199"/>
      <c r="AZ203" s="199"/>
      <c r="BA203" s="199"/>
      <c r="BB203" s="199"/>
      <c r="BF203" s="199"/>
      <c r="BG203" s="199"/>
      <c r="BI203" s="279"/>
      <c r="BJ203" s="279"/>
      <c r="BL203" s="199"/>
      <c r="BX203" s="172">
        <v>165</v>
      </c>
    </row>
    <row r="204" spans="1:76" s="171" customFormat="1" ht="23.25" customHeight="1">
      <c r="A204" s="199"/>
      <c r="F204" s="199"/>
      <c r="G204" s="198"/>
      <c r="H204" s="198"/>
      <c r="I204" s="198"/>
      <c r="J204" s="199"/>
      <c r="K204" s="199"/>
      <c r="L204" s="199"/>
      <c r="M204" s="220"/>
      <c r="N204" s="221"/>
      <c r="O204" s="221"/>
      <c r="P204" s="220"/>
      <c r="AF204" s="199"/>
      <c r="AG204" s="199"/>
      <c r="AH204" s="199"/>
      <c r="AI204" s="279"/>
      <c r="AJ204" s="199"/>
      <c r="AK204" s="199"/>
      <c r="AL204" s="199"/>
      <c r="AM204" s="199"/>
      <c r="AN204" s="199"/>
      <c r="AO204" s="199"/>
      <c r="AP204" s="199"/>
      <c r="AQ204" s="199"/>
      <c r="AR204" s="199"/>
      <c r="AS204" s="199"/>
      <c r="AT204" s="199"/>
      <c r="AU204" s="199"/>
      <c r="AV204" s="199"/>
      <c r="AW204" s="199"/>
      <c r="AX204" s="199"/>
      <c r="AY204" s="199"/>
      <c r="AZ204" s="199"/>
      <c r="BA204" s="199"/>
      <c r="BB204" s="199"/>
      <c r="BF204" s="199"/>
      <c r="BG204" s="199"/>
      <c r="BI204" s="279"/>
      <c r="BJ204" s="279"/>
      <c r="BL204" s="199"/>
      <c r="BX204" s="172">
        <v>166</v>
      </c>
    </row>
    <row r="205" spans="1:76" s="171" customFormat="1" ht="23.25" customHeight="1">
      <c r="A205" s="199"/>
      <c r="F205" s="199"/>
      <c r="G205" s="198"/>
      <c r="H205" s="198"/>
      <c r="I205" s="198"/>
      <c r="J205" s="199"/>
      <c r="K205" s="199"/>
      <c r="L205" s="199"/>
      <c r="M205" s="220"/>
      <c r="N205" s="221"/>
      <c r="O205" s="221"/>
      <c r="P205" s="220"/>
      <c r="AF205" s="199"/>
      <c r="AG205" s="199"/>
      <c r="AH205" s="199"/>
      <c r="AI205" s="279"/>
      <c r="AJ205" s="199"/>
      <c r="AK205" s="199"/>
      <c r="AL205" s="199"/>
      <c r="AM205" s="199"/>
      <c r="AN205" s="199"/>
      <c r="AO205" s="199"/>
      <c r="AP205" s="199"/>
      <c r="AQ205" s="199"/>
      <c r="AR205" s="199"/>
      <c r="AS205" s="199"/>
      <c r="AT205" s="199"/>
      <c r="AU205" s="199"/>
      <c r="AV205" s="199"/>
      <c r="AW205" s="199"/>
      <c r="AX205" s="199"/>
      <c r="AY205" s="199"/>
      <c r="AZ205" s="199"/>
      <c r="BA205" s="199"/>
      <c r="BB205" s="199"/>
      <c r="BF205" s="199"/>
      <c r="BG205" s="199"/>
      <c r="BI205" s="279"/>
      <c r="BJ205" s="279"/>
      <c r="BL205" s="199"/>
      <c r="BX205" s="172">
        <v>167</v>
      </c>
    </row>
    <row r="206" spans="1:76" s="171" customFormat="1" ht="23.25" customHeight="1">
      <c r="A206" s="199"/>
      <c r="F206" s="199"/>
      <c r="G206" s="198"/>
      <c r="H206" s="198"/>
      <c r="I206" s="198"/>
      <c r="J206" s="199"/>
      <c r="K206" s="199"/>
      <c r="L206" s="199"/>
      <c r="M206" s="220"/>
      <c r="N206" s="221"/>
      <c r="O206" s="221"/>
      <c r="P206" s="220"/>
      <c r="AF206" s="199"/>
      <c r="AG206" s="199"/>
      <c r="AH206" s="199"/>
      <c r="AI206" s="279"/>
      <c r="AJ206" s="199"/>
      <c r="AK206" s="199"/>
      <c r="AL206" s="199"/>
      <c r="AM206" s="199"/>
      <c r="AN206" s="199"/>
      <c r="AO206" s="199"/>
      <c r="AP206" s="199"/>
      <c r="AQ206" s="199"/>
      <c r="AR206" s="199"/>
      <c r="AS206" s="199"/>
      <c r="AT206" s="199"/>
      <c r="AU206" s="199"/>
      <c r="AV206" s="199"/>
      <c r="AW206" s="199"/>
      <c r="AX206" s="199"/>
      <c r="AY206" s="199"/>
      <c r="AZ206" s="199"/>
      <c r="BA206" s="199"/>
      <c r="BB206" s="199"/>
      <c r="BF206" s="199"/>
      <c r="BG206" s="199"/>
      <c r="BI206" s="279"/>
      <c r="BJ206" s="279"/>
      <c r="BL206" s="199"/>
      <c r="BX206" s="172">
        <v>168</v>
      </c>
    </row>
    <row r="207" spans="1:76" s="171" customFormat="1" ht="23.25" customHeight="1">
      <c r="A207" s="199"/>
      <c r="F207" s="199"/>
      <c r="G207" s="198"/>
      <c r="H207" s="198"/>
      <c r="I207" s="198"/>
      <c r="J207" s="199"/>
      <c r="K207" s="199"/>
      <c r="L207" s="199"/>
      <c r="M207" s="220"/>
      <c r="N207" s="221"/>
      <c r="O207" s="221"/>
      <c r="P207" s="220"/>
      <c r="AF207" s="199"/>
      <c r="AG207" s="199"/>
      <c r="AH207" s="199"/>
      <c r="AI207" s="279"/>
      <c r="AJ207" s="199"/>
      <c r="AK207" s="199"/>
      <c r="AL207" s="199"/>
      <c r="AM207" s="199"/>
      <c r="AN207" s="199"/>
      <c r="AO207" s="199"/>
      <c r="AP207" s="199"/>
      <c r="AQ207" s="199"/>
      <c r="AR207" s="199"/>
      <c r="AS207" s="199"/>
      <c r="AT207" s="199"/>
      <c r="AU207" s="199"/>
      <c r="AV207" s="199"/>
      <c r="AW207" s="199"/>
      <c r="AX207" s="199"/>
      <c r="AY207" s="199"/>
      <c r="AZ207" s="199"/>
      <c r="BA207" s="199"/>
      <c r="BB207" s="199"/>
      <c r="BF207" s="199"/>
      <c r="BG207" s="199"/>
      <c r="BI207" s="279"/>
      <c r="BJ207" s="279"/>
      <c r="BL207" s="199"/>
      <c r="BX207" s="172">
        <v>169</v>
      </c>
    </row>
    <row r="208" spans="1:76" s="171" customFormat="1" ht="23.25" customHeight="1">
      <c r="A208" s="199"/>
      <c r="F208" s="199"/>
      <c r="G208" s="198"/>
      <c r="H208" s="198"/>
      <c r="I208" s="198"/>
      <c r="J208" s="199"/>
      <c r="K208" s="199"/>
      <c r="L208" s="199"/>
      <c r="M208" s="220"/>
      <c r="N208" s="221"/>
      <c r="O208" s="221"/>
      <c r="P208" s="220"/>
      <c r="AF208" s="199"/>
      <c r="AG208" s="199"/>
      <c r="AH208" s="199"/>
      <c r="AI208" s="279"/>
      <c r="AJ208" s="199"/>
      <c r="AK208" s="199"/>
      <c r="AL208" s="199"/>
      <c r="AM208" s="199"/>
      <c r="AN208" s="199"/>
      <c r="AO208" s="199"/>
      <c r="AP208" s="199"/>
      <c r="AQ208" s="199"/>
      <c r="AR208" s="199"/>
      <c r="AS208" s="199"/>
      <c r="AT208" s="199"/>
      <c r="AU208" s="199"/>
      <c r="AV208" s="199"/>
      <c r="AW208" s="199"/>
      <c r="AX208" s="199"/>
      <c r="AY208" s="199"/>
      <c r="AZ208" s="199"/>
      <c r="BA208" s="199"/>
      <c r="BB208" s="199"/>
      <c r="BF208" s="199"/>
      <c r="BG208" s="199"/>
      <c r="BI208" s="279"/>
      <c r="BJ208" s="279"/>
      <c r="BL208" s="199"/>
      <c r="BX208" s="172">
        <v>170</v>
      </c>
    </row>
    <row r="209" spans="1:76" s="171" customFormat="1" ht="23.25" customHeight="1">
      <c r="A209" s="199"/>
      <c r="F209" s="199"/>
      <c r="G209" s="198"/>
      <c r="H209" s="198"/>
      <c r="I209" s="198"/>
      <c r="J209" s="199"/>
      <c r="K209" s="199"/>
      <c r="L209" s="199"/>
      <c r="M209" s="220"/>
      <c r="N209" s="221"/>
      <c r="O209" s="221"/>
      <c r="P209" s="220"/>
      <c r="AF209" s="199"/>
      <c r="AG209" s="199"/>
      <c r="AH209" s="199"/>
      <c r="AI209" s="279"/>
      <c r="AJ209" s="199"/>
      <c r="AK209" s="199"/>
      <c r="AL209" s="199"/>
      <c r="AM209" s="199"/>
      <c r="AN209" s="199"/>
      <c r="AO209" s="199"/>
      <c r="AP209" s="199"/>
      <c r="AQ209" s="199"/>
      <c r="AR209" s="199"/>
      <c r="AS209" s="199"/>
      <c r="AT209" s="199"/>
      <c r="AU209" s="199"/>
      <c r="AV209" s="199"/>
      <c r="AW209" s="199"/>
      <c r="AX209" s="199"/>
      <c r="AY209" s="199"/>
      <c r="AZ209" s="199"/>
      <c r="BA209" s="199"/>
      <c r="BB209" s="199"/>
      <c r="BF209" s="199"/>
      <c r="BG209" s="199"/>
      <c r="BI209" s="279"/>
      <c r="BJ209" s="279"/>
      <c r="BL209" s="199"/>
      <c r="BX209" s="172">
        <v>171</v>
      </c>
    </row>
    <row r="210" spans="1:76" s="171" customFormat="1" ht="23.25" customHeight="1">
      <c r="A210" s="199"/>
      <c r="F210" s="199"/>
      <c r="G210" s="198"/>
      <c r="H210" s="198"/>
      <c r="I210" s="198"/>
      <c r="J210" s="199"/>
      <c r="K210" s="199"/>
      <c r="L210" s="199"/>
      <c r="M210" s="220"/>
      <c r="N210" s="221"/>
      <c r="O210" s="221"/>
      <c r="P210" s="220"/>
      <c r="AF210" s="199"/>
      <c r="AG210" s="199"/>
      <c r="AH210" s="199"/>
      <c r="AI210" s="279"/>
      <c r="AJ210" s="199"/>
      <c r="AK210" s="199"/>
      <c r="AL210" s="199"/>
      <c r="AM210" s="199"/>
      <c r="AN210" s="199"/>
      <c r="AO210" s="199"/>
      <c r="AP210" s="199"/>
      <c r="AQ210" s="199"/>
      <c r="AR210" s="199"/>
      <c r="AS210" s="199"/>
      <c r="AT210" s="199"/>
      <c r="AU210" s="199"/>
      <c r="AV210" s="199"/>
      <c r="AW210" s="199"/>
      <c r="AX210" s="199"/>
      <c r="AY210" s="199"/>
      <c r="AZ210" s="199"/>
      <c r="BA210" s="199"/>
      <c r="BB210" s="199"/>
      <c r="BF210" s="199"/>
      <c r="BG210" s="199"/>
      <c r="BI210" s="279"/>
      <c r="BJ210" s="279"/>
      <c r="BL210" s="199"/>
      <c r="BX210" s="172">
        <v>172</v>
      </c>
    </row>
    <row r="211" spans="1:76" s="171" customFormat="1" ht="23.25" customHeight="1">
      <c r="A211" s="199"/>
      <c r="F211" s="199"/>
      <c r="G211" s="198"/>
      <c r="H211" s="198"/>
      <c r="I211" s="198"/>
      <c r="J211" s="199"/>
      <c r="K211" s="199"/>
      <c r="L211" s="199"/>
      <c r="M211" s="220"/>
      <c r="N211" s="221"/>
      <c r="O211" s="221"/>
      <c r="P211" s="220"/>
      <c r="AF211" s="199"/>
      <c r="AG211" s="199"/>
      <c r="AH211" s="199"/>
      <c r="AI211" s="279"/>
      <c r="AJ211" s="199"/>
      <c r="AK211" s="199"/>
      <c r="AL211" s="199"/>
      <c r="AM211" s="199"/>
      <c r="AN211" s="199"/>
      <c r="AO211" s="199"/>
      <c r="AP211" s="199"/>
      <c r="AQ211" s="199"/>
      <c r="AR211" s="199"/>
      <c r="AS211" s="199"/>
      <c r="AT211" s="199"/>
      <c r="AU211" s="199"/>
      <c r="AV211" s="199"/>
      <c r="AW211" s="199"/>
      <c r="AX211" s="199"/>
      <c r="AY211" s="199"/>
      <c r="AZ211" s="199"/>
      <c r="BA211" s="199"/>
      <c r="BB211" s="199"/>
      <c r="BF211" s="199"/>
      <c r="BG211" s="199"/>
      <c r="BI211" s="279"/>
      <c r="BJ211" s="279"/>
      <c r="BL211" s="199"/>
      <c r="BX211" s="172">
        <v>173</v>
      </c>
    </row>
    <row r="212" spans="1:76" s="171" customFormat="1" ht="23.25" customHeight="1">
      <c r="A212" s="199"/>
      <c r="F212" s="199"/>
      <c r="G212" s="198"/>
      <c r="H212" s="198"/>
      <c r="I212" s="198"/>
      <c r="J212" s="199"/>
      <c r="K212" s="199"/>
      <c r="L212" s="199"/>
      <c r="M212" s="220"/>
      <c r="N212" s="221"/>
      <c r="O212" s="221"/>
      <c r="P212" s="220"/>
      <c r="AF212" s="199"/>
      <c r="AG212" s="199"/>
      <c r="AH212" s="199"/>
      <c r="AI212" s="279"/>
      <c r="AJ212" s="199"/>
      <c r="AK212" s="199"/>
      <c r="AL212" s="199"/>
      <c r="AM212" s="199"/>
      <c r="AN212" s="199"/>
      <c r="AO212" s="199"/>
      <c r="AP212" s="199"/>
      <c r="AQ212" s="199"/>
      <c r="AR212" s="199"/>
      <c r="AS212" s="199"/>
      <c r="AT212" s="199"/>
      <c r="AU212" s="199"/>
      <c r="AV212" s="199"/>
      <c r="AW212" s="199"/>
      <c r="AX212" s="199"/>
      <c r="AY212" s="199"/>
      <c r="AZ212" s="199"/>
      <c r="BA212" s="199"/>
      <c r="BB212" s="199"/>
      <c r="BF212" s="199"/>
      <c r="BG212" s="199"/>
      <c r="BI212" s="279"/>
      <c r="BJ212" s="279"/>
      <c r="BL212" s="199"/>
      <c r="BX212" s="172">
        <v>174</v>
      </c>
    </row>
    <row r="213" spans="1:76" s="171" customFormat="1" ht="23.25" customHeight="1">
      <c r="A213" s="199"/>
      <c r="F213" s="199"/>
      <c r="G213" s="198"/>
      <c r="H213" s="198"/>
      <c r="I213" s="198"/>
      <c r="J213" s="199"/>
      <c r="K213" s="199"/>
      <c r="L213" s="199"/>
      <c r="M213" s="220"/>
      <c r="N213" s="221"/>
      <c r="O213" s="221"/>
      <c r="P213" s="220"/>
      <c r="AF213" s="199"/>
      <c r="AG213" s="199"/>
      <c r="AH213" s="199"/>
      <c r="AI213" s="279"/>
      <c r="AJ213" s="199"/>
      <c r="AK213" s="199"/>
      <c r="AL213" s="199"/>
      <c r="AM213" s="199"/>
      <c r="AN213" s="199"/>
      <c r="AO213" s="199"/>
      <c r="AP213" s="199"/>
      <c r="AQ213" s="199"/>
      <c r="AR213" s="199"/>
      <c r="AS213" s="199"/>
      <c r="AT213" s="199"/>
      <c r="AU213" s="199"/>
      <c r="AV213" s="199"/>
      <c r="AW213" s="199"/>
      <c r="AX213" s="199"/>
      <c r="AY213" s="199"/>
      <c r="AZ213" s="199"/>
      <c r="BA213" s="199"/>
      <c r="BB213" s="199"/>
      <c r="BF213" s="199"/>
      <c r="BG213" s="199"/>
      <c r="BI213" s="279"/>
      <c r="BJ213" s="279"/>
      <c r="BL213" s="199"/>
      <c r="BX213" s="172">
        <v>175</v>
      </c>
    </row>
    <row r="214" spans="1:76" s="171" customFormat="1" ht="23.25" customHeight="1">
      <c r="A214" s="199"/>
      <c r="F214" s="199"/>
      <c r="G214" s="198"/>
      <c r="H214" s="198"/>
      <c r="I214" s="198"/>
      <c r="J214" s="199"/>
      <c r="K214" s="199"/>
      <c r="L214" s="199"/>
      <c r="M214" s="220"/>
      <c r="N214" s="221"/>
      <c r="O214" s="221"/>
      <c r="P214" s="220"/>
      <c r="AF214" s="199"/>
      <c r="AG214" s="199"/>
      <c r="AH214" s="199"/>
      <c r="AI214" s="279"/>
      <c r="AJ214" s="199"/>
      <c r="AK214" s="199"/>
      <c r="AL214" s="199"/>
      <c r="AM214" s="199"/>
      <c r="AN214" s="199"/>
      <c r="AO214" s="199"/>
      <c r="AP214" s="199"/>
      <c r="AQ214" s="199"/>
      <c r="AR214" s="199"/>
      <c r="AS214" s="199"/>
      <c r="AT214" s="199"/>
      <c r="AU214" s="199"/>
      <c r="AV214" s="199"/>
      <c r="AW214" s="199"/>
      <c r="AX214" s="199"/>
      <c r="AY214" s="199"/>
      <c r="AZ214" s="199"/>
      <c r="BA214" s="199"/>
      <c r="BB214" s="199"/>
      <c r="BF214" s="199"/>
      <c r="BG214" s="199"/>
      <c r="BI214" s="279"/>
      <c r="BJ214" s="279"/>
      <c r="BL214" s="199"/>
      <c r="BX214" s="172">
        <v>176</v>
      </c>
    </row>
    <row r="215" spans="1:76" s="171" customFormat="1" ht="23.25" customHeight="1">
      <c r="A215" s="199"/>
      <c r="F215" s="199"/>
      <c r="G215" s="198"/>
      <c r="H215" s="198"/>
      <c r="I215" s="198"/>
      <c r="J215" s="199"/>
      <c r="K215" s="199"/>
      <c r="L215" s="199"/>
      <c r="M215" s="220"/>
      <c r="N215" s="221"/>
      <c r="O215" s="221"/>
      <c r="P215" s="220"/>
      <c r="AF215" s="199"/>
      <c r="AG215" s="199"/>
      <c r="AH215" s="199"/>
      <c r="AI215" s="279"/>
      <c r="AJ215" s="199"/>
      <c r="AK215" s="199"/>
      <c r="AL215" s="199"/>
      <c r="AM215" s="199"/>
      <c r="AN215" s="199"/>
      <c r="AO215" s="199"/>
      <c r="AP215" s="199"/>
      <c r="AQ215" s="199"/>
      <c r="AR215" s="199"/>
      <c r="AS215" s="199"/>
      <c r="AT215" s="199"/>
      <c r="AU215" s="199"/>
      <c r="AV215" s="199"/>
      <c r="AW215" s="199"/>
      <c r="AX215" s="199"/>
      <c r="AY215" s="199"/>
      <c r="AZ215" s="199"/>
      <c r="BA215" s="199"/>
      <c r="BB215" s="199"/>
      <c r="BF215" s="199"/>
      <c r="BG215" s="199"/>
      <c r="BI215" s="279"/>
      <c r="BJ215" s="279"/>
      <c r="BL215" s="199"/>
      <c r="BX215" s="172">
        <v>177</v>
      </c>
    </row>
    <row r="216" spans="1:76" s="171" customFormat="1" ht="23.25" customHeight="1">
      <c r="A216" s="199"/>
      <c r="F216" s="199"/>
      <c r="G216" s="198"/>
      <c r="H216" s="198"/>
      <c r="I216" s="198"/>
      <c r="J216" s="199"/>
      <c r="K216" s="199"/>
      <c r="L216" s="199"/>
      <c r="M216" s="220"/>
      <c r="N216" s="221"/>
      <c r="O216" s="221"/>
      <c r="P216" s="220"/>
      <c r="AF216" s="199"/>
      <c r="AG216" s="199"/>
      <c r="AH216" s="199"/>
      <c r="AI216" s="279"/>
      <c r="AJ216" s="199"/>
      <c r="AK216" s="199"/>
      <c r="AL216" s="199"/>
      <c r="AM216" s="199"/>
      <c r="AN216" s="199"/>
      <c r="AO216" s="199"/>
      <c r="AP216" s="199"/>
      <c r="AQ216" s="199"/>
      <c r="AR216" s="199"/>
      <c r="AS216" s="199"/>
      <c r="AT216" s="199"/>
      <c r="AU216" s="199"/>
      <c r="AV216" s="199"/>
      <c r="AW216" s="199"/>
      <c r="AX216" s="199"/>
      <c r="AY216" s="199"/>
      <c r="AZ216" s="199"/>
      <c r="BA216" s="199"/>
      <c r="BB216" s="199"/>
      <c r="BF216" s="199"/>
      <c r="BG216" s="199"/>
      <c r="BI216" s="279"/>
      <c r="BJ216" s="279"/>
      <c r="BL216" s="199"/>
      <c r="BX216" s="172">
        <v>178</v>
      </c>
    </row>
    <row r="217" spans="1:76" s="171" customFormat="1" ht="23.25" customHeight="1">
      <c r="A217" s="199"/>
      <c r="F217" s="199"/>
      <c r="G217" s="198"/>
      <c r="H217" s="198"/>
      <c r="I217" s="198"/>
      <c r="J217" s="199"/>
      <c r="K217" s="199"/>
      <c r="L217" s="199"/>
      <c r="M217" s="220"/>
      <c r="N217" s="221"/>
      <c r="O217" s="221"/>
      <c r="P217" s="220"/>
      <c r="AF217" s="199"/>
      <c r="AG217" s="199"/>
      <c r="AH217" s="199"/>
      <c r="AI217" s="279"/>
      <c r="AJ217" s="199"/>
      <c r="AK217" s="199"/>
      <c r="AL217" s="199"/>
      <c r="AM217" s="199"/>
      <c r="AN217" s="199"/>
      <c r="AO217" s="199"/>
      <c r="AP217" s="199"/>
      <c r="AQ217" s="199"/>
      <c r="AR217" s="199"/>
      <c r="AS217" s="199"/>
      <c r="AT217" s="199"/>
      <c r="AU217" s="199"/>
      <c r="AV217" s="199"/>
      <c r="AW217" s="199"/>
      <c r="AX217" s="199"/>
      <c r="AY217" s="199"/>
      <c r="AZ217" s="199"/>
      <c r="BA217" s="199"/>
      <c r="BB217" s="199"/>
      <c r="BF217" s="199"/>
      <c r="BG217" s="199"/>
      <c r="BI217" s="279"/>
      <c r="BJ217" s="279"/>
      <c r="BL217" s="199"/>
      <c r="BX217" s="172">
        <v>179</v>
      </c>
    </row>
    <row r="218" spans="1:76" s="171" customFormat="1" ht="23.25" customHeight="1">
      <c r="A218" s="199"/>
      <c r="F218" s="199"/>
      <c r="G218" s="198"/>
      <c r="H218" s="198"/>
      <c r="I218" s="198"/>
      <c r="J218" s="199"/>
      <c r="K218" s="199"/>
      <c r="L218" s="199"/>
      <c r="M218" s="220"/>
      <c r="N218" s="221"/>
      <c r="O218" s="221"/>
      <c r="P218" s="220"/>
      <c r="AF218" s="199"/>
      <c r="AG218" s="199"/>
      <c r="AH218" s="199"/>
      <c r="AI218" s="279"/>
      <c r="AJ218" s="199"/>
      <c r="AK218" s="199"/>
      <c r="AL218" s="199"/>
      <c r="AM218" s="199"/>
      <c r="AN218" s="199"/>
      <c r="AO218" s="199"/>
      <c r="AP218" s="199"/>
      <c r="AQ218" s="199"/>
      <c r="AR218" s="199"/>
      <c r="AS218" s="199"/>
      <c r="AT218" s="199"/>
      <c r="AU218" s="199"/>
      <c r="AV218" s="199"/>
      <c r="AW218" s="199"/>
      <c r="AX218" s="199"/>
      <c r="AY218" s="199"/>
      <c r="AZ218" s="199"/>
      <c r="BA218" s="199"/>
      <c r="BB218" s="199"/>
      <c r="BF218" s="199"/>
      <c r="BG218" s="199"/>
      <c r="BI218" s="279"/>
      <c r="BJ218" s="279"/>
      <c r="BL218" s="199"/>
      <c r="BX218" s="172">
        <v>180</v>
      </c>
    </row>
    <row r="219" spans="1:76" s="171" customFormat="1" ht="23.25" customHeight="1">
      <c r="A219" s="199"/>
      <c r="F219" s="199"/>
      <c r="G219" s="198"/>
      <c r="H219" s="198"/>
      <c r="I219" s="198"/>
      <c r="J219" s="199"/>
      <c r="K219" s="199"/>
      <c r="L219" s="199"/>
      <c r="M219" s="220"/>
      <c r="N219" s="221"/>
      <c r="O219" s="221"/>
      <c r="P219" s="220"/>
      <c r="AF219" s="199"/>
      <c r="AG219" s="199"/>
      <c r="AH219" s="199"/>
      <c r="AI219" s="279"/>
      <c r="AJ219" s="199"/>
      <c r="AK219" s="199"/>
      <c r="AL219" s="199"/>
      <c r="AM219" s="199"/>
      <c r="AN219" s="199"/>
      <c r="AO219" s="199"/>
      <c r="AP219" s="199"/>
      <c r="AQ219" s="199"/>
      <c r="AR219" s="199"/>
      <c r="AS219" s="199"/>
      <c r="AT219" s="199"/>
      <c r="AU219" s="199"/>
      <c r="AV219" s="199"/>
      <c r="AW219" s="199"/>
      <c r="AX219" s="199"/>
      <c r="AY219" s="199"/>
      <c r="AZ219" s="199"/>
      <c r="BA219" s="199"/>
      <c r="BB219" s="199"/>
      <c r="BF219" s="199"/>
      <c r="BG219" s="199"/>
      <c r="BI219" s="279"/>
      <c r="BJ219" s="279"/>
      <c r="BL219" s="199"/>
      <c r="BX219" s="172">
        <v>181</v>
      </c>
    </row>
    <row r="220" spans="1:76" s="171" customFormat="1" ht="23.25" customHeight="1">
      <c r="A220" s="199"/>
      <c r="F220" s="199"/>
      <c r="G220" s="198"/>
      <c r="H220" s="198"/>
      <c r="I220" s="198"/>
      <c r="J220" s="199"/>
      <c r="K220" s="199"/>
      <c r="L220" s="199"/>
      <c r="M220" s="220"/>
      <c r="N220" s="221"/>
      <c r="O220" s="221"/>
      <c r="P220" s="220"/>
      <c r="AF220" s="199"/>
      <c r="AG220" s="199"/>
      <c r="AH220" s="199"/>
      <c r="AI220" s="279"/>
      <c r="AJ220" s="199"/>
      <c r="AK220" s="199"/>
      <c r="AL220" s="199"/>
      <c r="AM220" s="199"/>
      <c r="AN220" s="199"/>
      <c r="AO220" s="199"/>
      <c r="AP220" s="199"/>
      <c r="AQ220" s="199"/>
      <c r="AR220" s="199"/>
      <c r="AS220" s="199"/>
      <c r="AT220" s="199"/>
      <c r="AU220" s="199"/>
      <c r="AV220" s="199"/>
      <c r="AW220" s="199"/>
      <c r="AX220" s="199"/>
      <c r="AY220" s="199"/>
      <c r="AZ220" s="199"/>
      <c r="BA220" s="199"/>
      <c r="BB220" s="199"/>
      <c r="BF220" s="199"/>
      <c r="BG220" s="199"/>
      <c r="BI220" s="279"/>
      <c r="BJ220" s="279"/>
      <c r="BL220" s="199"/>
      <c r="BX220" s="172">
        <v>182</v>
      </c>
    </row>
    <row r="221" spans="1:76" s="171" customFormat="1" ht="23.25" customHeight="1">
      <c r="A221" s="199"/>
      <c r="F221" s="199"/>
      <c r="G221" s="198"/>
      <c r="H221" s="198"/>
      <c r="I221" s="198"/>
      <c r="J221" s="199"/>
      <c r="K221" s="199"/>
      <c r="L221" s="199"/>
      <c r="M221" s="220"/>
      <c r="N221" s="221"/>
      <c r="O221" s="221"/>
      <c r="P221" s="220"/>
      <c r="AF221" s="199"/>
      <c r="AG221" s="199"/>
      <c r="AH221" s="199"/>
      <c r="AI221" s="279"/>
      <c r="AJ221" s="199"/>
      <c r="AK221" s="199"/>
      <c r="AL221" s="199"/>
      <c r="AM221" s="199"/>
      <c r="AN221" s="199"/>
      <c r="AO221" s="199"/>
      <c r="AP221" s="199"/>
      <c r="AQ221" s="199"/>
      <c r="AR221" s="199"/>
      <c r="AS221" s="199"/>
      <c r="AT221" s="199"/>
      <c r="AU221" s="199"/>
      <c r="AV221" s="199"/>
      <c r="AW221" s="199"/>
      <c r="AX221" s="199"/>
      <c r="AY221" s="199"/>
      <c r="AZ221" s="199"/>
      <c r="BA221" s="199"/>
      <c r="BB221" s="199"/>
      <c r="BF221" s="199"/>
      <c r="BG221" s="199"/>
      <c r="BI221" s="279"/>
      <c r="BJ221" s="279"/>
      <c r="BL221" s="199"/>
      <c r="BX221" s="172">
        <v>183</v>
      </c>
    </row>
    <row r="222" spans="1:76" s="171" customFormat="1" ht="23.25" customHeight="1">
      <c r="A222" s="199"/>
      <c r="F222" s="199"/>
      <c r="G222" s="198"/>
      <c r="H222" s="198"/>
      <c r="I222" s="198"/>
      <c r="J222" s="199"/>
      <c r="K222" s="199"/>
      <c r="L222" s="199"/>
      <c r="M222" s="220"/>
      <c r="N222" s="221"/>
      <c r="O222" s="221"/>
      <c r="P222" s="220"/>
      <c r="AF222" s="199"/>
      <c r="AG222" s="199"/>
      <c r="AH222" s="199"/>
      <c r="AI222" s="279"/>
      <c r="AJ222" s="199"/>
      <c r="AK222" s="199"/>
      <c r="AL222" s="199"/>
      <c r="AM222" s="199"/>
      <c r="AN222" s="199"/>
      <c r="AO222" s="199"/>
      <c r="AP222" s="199"/>
      <c r="AQ222" s="199"/>
      <c r="AR222" s="199"/>
      <c r="AS222" s="199"/>
      <c r="AT222" s="199"/>
      <c r="AU222" s="199"/>
      <c r="AV222" s="199"/>
      <c r="AW222" s="199"/>
      <c r="AX222" s="199"/>
      <c r="AY222" s="199"/>
      <c r="AZ222" s="199"/>
      <c r="BA222" s="199"/>
      <c r="BB222" s="199"/>
      <c r="BF222" s="199"/>
      <c r="BG222" s="199"/>
      <c r="BI222" s="279"/>
      <c r="BJ222" s="279"/>
      <c r="BL222" s="199"/>
      <c r="BX222" s="172">
        <v>184</v>
      </c>
    </row>
    <row r="223" spans="1:76" s="171" customFormat="1" ht="23.25" customHeight="1">
      <c r="A223" s="199"/>
      <c r="F223" s="199"/>
      <c r="G223" s="198"/>
      <c r="H223" s="198"/>
      <c r="I223" s="198"/>
      <c r="J223" s="199"/>
      <c r="K223" s="199"/>
      <c r="L223" s="199"/>
      <c r="M223" s="220"/>
      <c r="N223" s="221"/>
      <c r="O223" s="221"/>
      <c r="P223" s="220"/>
      <c r="AF223" s="199"/>
      <c r="AG223" s="199"/>
      <c r="AH223" s="199"/>
      <c r="AI223" s="279"/>
      <c r="AJ223" s="199"/>
      <c r="AK223" s="199"/>
      <c r="AL223" s="199"/>
      <c r="AM223" s="199"/>
      <c r="AN223" s="199"/>
      <c r="AO223" s="199"/>
      <c r="AP223" s="199"/>
      <c r="AQ223" s="199"/>
      <c r="AR223" s="199"/>
      <c r="AS223" s="199"/>
      <c r="AT223" s="199"/>
      <c r="AU223" s="199"/>
      <c r="AV223" s="199"/>
      <c r="AW223" s="199"/>
      <c r="AX223" s="199"/>
      <c r="AY223" s="199"/>
      <c r="AZ223" s="199"/>
      <c r="BA223" s="199"/>
      <c r="BB223" s="199"/>
      <c r="BF223" s="199"/>
      <c r="BG223" s="199"/>
      <c r="BI223" s="279"/>
      <c r="BJ223" s="279"/>
      <c r="BL223" s="199"/>
      <c r="BX223" s="172">
        <v>185</v>
      </c>
    </row>
    <row r="224" spans="1:76" s="171" customFormat="1" ht="23.25" customHeight="1">
      <c r="A224" s="199"/>
      <c r="F224" s="199"/>
      <c r="G224" s="198"/>
      <c r="H224" s="198"/>
      <c r="I224" s="198"/>
      <c r="J224" s="199"/>
      <c r="K224" s="199"/>
      <c r="L224" s="199"/>
      <c r="M224" s="220"/>
      <c r="N224" s="221"/>
      <c r="O224" s="221"/>
      <c r="P224" s="220"/>
      <c r="AF224" s="199"/>
      <c r="AG224" s="199"/>
      <c r="AH224" s="199"/>
      <c r="AI224" s="279"/>
      <c r="AJ224" s="199"/>
      <c r="AK224" s="199"/>
      <c r="AL224" s="199"/>
      <c r="AM224" s="199"/>
      <c r="AN224" s="199"/>
      <c r="AO224" s="199"/>
      <c r="AP224" s="199"/>
      <c r="AQ224" s="199"/>
      <c r="AR224" s="199"/>
      <c r="AS224" s="199"/>
      <c r="AT224" s="199"/>
      <c r="AU224" s="199"/>
      <c r="AV224" s="199"/>
      <c r="AW224" s="199"/>
      <c r="AX224" s="199"/>
      <c r="AY224" s="199"/>
      <c r="AZ224" s="199"/>
      <c r="BA224" s="199"/>
      <c r="BB224" s="199"/>
      <c r="BF224" s="199"/>
      <c r="BG224" s="199"/>
      <c r="BI224" s="279"/>
      <c r="BJ224" s="279"/>
      <c r="BL224" s="199"/>
      <c r="BX224" s="172">
        <v>186</v>
      </c>
    </row>
    <row r="225" spans="1:76" s="171" customFormat="1" ht="23.25" customHeight="1">
      <c r="A225" s="199"/>
      <c r="F225" s="199"/>
      <c r="G225" s="198"/>
      <c r="H225" s="198"/>
      <c r="I225" s="198"/>
      <c r="J225" s="199"/>
      <c r="K225" s="199"/>
      <c r="L225" s="199"/>
      <c r="M225" s="220"/>
      <c r="N225" s="221"/>
      <c r="O225" s="221"/>
      <c r="P225" s="220"/>
      <c r="AF225" s="199"/>
      <c r="AG225" s="199"/>
      <c r="AH225" s="199"/>
      <c r="AI225" s="279"/>
      <c r="AJ225" s="199"/>
      <c r="AK225" s="199"/>
      <c r="AL225" s="199"/>
      <c r="AM225" s="199"/>
      <c r="AN225" s="199"/>
      <c r="AO225" s="199"/>
      <c r="AP225" s="199"/>
      <c r="AQ225" s="199"/>
      <c r="AR225" s="199"/>
      <c r="AS225" s="199"/>
      <c r="AT225" s="199"/>
      <c r="AU225" s="199"/>
      <c r="AV225" s="199"/>
      <c r="AW225" s="199"/>
      <c r="AX225" s="199"/>
      <c r="AY225" s="199"/>
      <c r="AZ225" s="199"/>
      <c r="BA225" s="199"/>
      <c r="BB225" s="199"/>
      <c r="BF225" s="199"/>
      <c r="BG225" s="199"/>
      <c r="BI225" s="279"/>
      <c r="BJ225" s="279"/>
      <c r="BL225" s="199"/>
      <c r="BX225" s="172">
        <v>187</v>
      </c>
    </row>
    <row r="226" spans="1:76" s="171" customFormat="1" ht="23.25" customHeight="1">
      <c r="A226" s="199"/>
      <c r="F226" s="199"/>
      <c r="G226" s="198"/>
      <c r="H226" s="198"/>
      <c r="I226" s="198"/>
      <c r="J226" s="199"/>
      <c r="K226" s="199"/>
      <c r="L226" s="199"/>
      <c r="M226" s="220"/>
      <c r="N226" s="221"/>
      <c r="O226" s="221"/>
      <c r="P226" s="220"/>
      <c r="AF226" s="199"/>
      <c r="AG226" s="199"/>
      <c r="AH226" s="199"/>
      <c r="AI226" s="279"/>
      <c r="AJ226" s="199"/>
      <c r="AK226" s="199"/>
      <c r="AL226" s="199"/>
      <c r="AM226" s="199"/>
      <c r="AN226" s="199"/>
      <c r="AO226" s="199"/>
      <c r="AP226" s="199"/>
      <c r="AQ226" s="199"/>
      <c r="AR226" s="199"/>
      <c r="AS226" s="199"/>
      <c r="AT226" s="199"/>
      <c r="AU226" s="199"/>
      <c r="AV226" s="199"/>
      <c r="AW226" s="199"/>
      <c r="AX226" s="199"/>
      <c r="AY226" s="199"/>
      <c r="AZ226" s="199"/>
      <c r="BA226" s="199"/>
      <c r="BB226" s="199"/>
      <c r="BF226" s="199"/>
      <c r="BG226" s="199"/>
      <c r="BI226" s="279"/>
      <c r="BJ226" s="279"/>
      <c r="BL226" s="199"/>
      <c r="BX226" s="172">
        <v>188</v>
      </c>
    </row>
    <row r="227" spans="1:76" s="171" customFormat="1" ht="23.25" customHeight="1">
      <c r="A227" s="199"/>
      <c r="F227" s="199"/>
      <c r="G227" s="198"/>
      <c r="H227" s="198"/>
      <c r="I227" s="198"/>
      <c r="J227" s="199"/>
      <c r="K227" s="199"/>
      <c r="L227" s="199"/>
      <c r="M227" s="220"/>
      <c r="N227" s="221"/>
      <c r="O227" s="221"/>
      <c r="P227" s="220"/>
      <c r="AF227" s="199"/>
      <c r="AG227" s="199"/>
      <c r="AH227" s="199"/>
      <c r="AI227" s="279"/>
      <c r="AJ227" s="199"/>
      <c r="AK227" s="199"/>
      <c r="AL227" s="199"/>
      <c r="AM227" s="199"/>
      <c r="AN227" s="199"/>
      <c r="AO227" s="199"/>
      <c r="AP227" s="199"/>
      <c r="AQ227" s="199"/>
      <c r="AR227" s="199"/>
      <c r="AS227" s="199"/>
      <c r="AT227" s="199"/>
      <c r="AU227" s="199"/>
      <c r="AV227" s="199"/>
      <c r="AW227" s="199"/>
      <c r="AX227" s="199"/>
      <c r="AY227" s="199"/>
      <c r="AZ227" s="199"/>
      <c r="BA227" s="199"/>
      <c r="BB227" s="199"/>
      <c r="BF227" s="199"/>
      <c r="BG227" s="199"/>
      <c r="BI227" s="279"/>
      <c r="BJ227" s="279"/>
      <c r="BL227" s="199"/>
      <c r="BX227" s="172">
        <v>189</v>
      </c>
    </row>
    <row r="228" spans="1:76" s="171" customFormat="1" ht="23.25" customHeight="1">
      <c r="A228" s="199"/>
      <c r="F228" s="199"/>
      <c r="G228" s="198"/>
      <c r="H228" s="198"/>
      <c r="I228" s="198"/>
      <c r="J228" s="199"/>
      <c r="K228" s="199"/>
      <c r="L228" s="199"/>
      <c r="M228" s="220"/>
      <c r="N228" s="221"/>
      <c r="O228" s="221"/>
      <c r="P228" s="220"/>
      <c r="AF228" s="199"/>
      <c r="AG228" s="199"/>
      <c r="AH228" s="199"/>
      <c r="AI228" s="279"/>
      <c r="AJ228" s="199"/>
      <c r="AK228" s="199"/>
      <c r="AL228" s="199"/>
      <c r="AM228" s="199"/>
      <c r="AN228" s="199"/>
      <c r="AO228" s="199"/>
      <c r="AP228" s="199"/>
      <c r="AQ228" s="199"/>
      <c r="AR228" s="199"/>
      <c r="AS228" s="199"/>
      <c r="AT228" s="199"/>
      <c r="AU228" s="199"/>
      <c r="AV228" s="199"/>
      <c r="AW228" s="199"/>
      <c r="AX228" s="199"/>
      <c r="AY228" s="199"/>
      <c r="AZ228" s="199"/>
      <c r="BA228" s="199"/>
      <c r="BB228" s="199"/>
      <c r="BF228" s="199"/>
      <c r="BG228" s="199"/>
      <c r="BI228" s="279"/>
      <c r="BJ228" s="279"/>
      <c r="BL228" s="199"/>
      <c r="BX228" s="172">
        <v>190</v>
      </c>
    </row>
    <row r="229" spans="1:76" s="171" customFormat="1" ht="23.25" customHeight="1">
      <c r="A229" s="199"/>
      <c r="F229" s="199"/>
      <c r="G229" s="198"/>
      <c r="H229" s="198"/>
      <c r="I229" s="198"/>
      <c r="J229" s="199"/>
      <c r="K229" s="199"/>
      <c r="L229" s="199"/>
      <c r="M229" s="220"/>
      <c r="N229" s="221"/>
      <c r="O229" s="221"/>
      <c r="P229" s="220"/>
      <c r="AF229" s="199"/>
      <c r="AG229" s="199"/>
      <c r="AH229" s="199"/>
      <c r="AI229" s="279"/>
      <c r="AJ229" s="199"/>
      <c r="AK229" s="199"/>
      <c r="AL229" s="199"/>
      <c r="AM229" s="199"/>
      <c r="AN229" s="199"/>
      <c r="AO229" s="199"/>
      <c r="AP229" s="199"/>
      <c r="AQ229" s="199"/>
      <c r="AR229" s="199"/>
      <c r="AS229" s="199"/>
      <c r="AT229" s="199"/>
      <c r="AU229" s="199"/>
      <c r="AV229" s="199"/>
      <c r="AW229" s="199"/>
      <c r="AX229" s="199"/>
      <c r="AY229" s="199"/>
      <c r="AZ229" s="199"/>
      <c r="BA229" s="199"/>
      <c r="BB229" s="199"/>
      <c r="BF229" s="199"/>
      <c r="BG229" s="199"/>
      <c r="BI229" s="279"/>
      <c r="BJ229" s="279"/>
      <c r="BL229" s="199"/>
      <c r="BX229" s="172">
        <v>191</v>
      </c>
    </row>
    <row r="230" spans="1:76" s="171" customFormat="1" ht="23.25" customHeight="1">
      <c r="A230" s="199"/>
      <c r="F230" s="199"/>
      <c r="G230" s="198"/>
      <c r="H230" s="198"/>
      <c r="I230" s="198"/>
      <c r="J230" s="199"/>
      <c r="K230" s="199"/>
      <c r="L230" s="199"/>
      <c r="M230" s="220"/>
      <c r="N230" s="221"/>
      <c r="O230" s="221"/>
      <c r="P230" s="220"/>
      <c r="AF230" s="199"/>
      <c r="AG230" s="199"/>
      <c r="AH230" s="199"/>
      <c r="AI230" s="279"/>
      <c r="AJ230" s="199"/>
      <c r="AK230" s="199"/>
      <c r="AL230" s="199"/>
      <c r="AM230" s="199"/>
      <c r="AN230" s="199"/>
      <c r="AO230" s="199"/>
      <c r="AP230" s="199"/>
      <c r="AQ230" s="199"/>
      <c r="AR230" s="199"/>
      <c r="AS230" s="199"/>
      <c r="AT230" s="199"/>
      <c r="AU230" s="199"/>
      <c r="AV230" s="199"/>
      <c r="AW230" s="199"/>
      <c r="AX230" s="199"/>
      <c r="AY230" s="199"/>
      <c r="AZ230" s="199"/>
      <c r="BA230" s="199"/>
      <c r="BB230" s="199"/>
      <c r="BF230" s="199"/>
      <c r="BG230" s="199"/>
      <c r="BI230" s="279"/>
      <c r="BJ230" s="279"/>
      <c r="BL230" s="199"/>
      <c r="BX230" s="172">
        <v>192</v>
      </c>
    </row>
    <row r="231" spans="1:76" s="171" customFormat="1" ht="23.25" customHeight="1">
      <c r="A231" s="199"/>
      <c r="F231" s="199"/>
      <c r="G231" s="198"/>
      <c r="H231" s="198"/>
      <c r="I231" s="198"/>
      <c r="J231" s="199"/>
      <c r="K231" s="199"/>
      <c r="L231" s="199"/>
      <c r="M231" s="220"/>
      <c r="N231" s="221"/>
      <c r="O231" s="221"/>
      <c r="P231" s="220"/>
      <c r="AF231" s="199"/>
      <c r="AG231" s="199"/>
      <c r="AH231" s="199"/>
      <c r="AI231" s="279"/>
      <c r="AJ231" s="199"/>
      <c r="AK231" s="199"/>
      <c r="AL231" s="199"/>
      <c r="AM231" s="199"/>
      <c r="AN231" s="199"/>
      <c r="AO231" s="199"/>
      <c r="AP231" s="199"/>
      <c r="AQ231" s="199"/>
      <c r="AR231" s="199"/>
      <c r="AS231" s="199"/>
      <c r="AT231" s="199"/>
      <c r="AU231" s="199"/>
      <c r="AV231" s="199"/>
      <c r="AW231" s="199"/>
      <c r="AX231" s="199"/>
      <c r="AY231" s="199"/>
      <c r="AZ231" s="199"/>
      <c r="BA231" s="199"/>
      <c r="BB231" s="199"/>
      <c r="BF231" s="199"/>
      <c r="BG231" s="199"/>
      <c r="BI231" s="279"/>
      <c r="BJ231" s="279"/>
      <c r="BL231" s="199"/>
      <c r="BX231" s="172">
        <v>193</v>
      </c>
    </row>
    <row r="232" spans="1:76" s="171" customFormat="1" ht="23.25" customHeight="1">
      <c r="A232" s="199"/>
      <c r="F232" s="199"/>
      <c r="G232" s="198"/>
      <c r="H232" s="198"/>
      <c r="I232" s="198"/>
      <c r="J232" s="199"/>
      <c r="K232" s="199"/>
      <c r="L232" s="199"/>
      <c r="M232" s="220"/>
      <c r="N232" s="221"/>
      <c r="O232" s="221"/>
      <c r="P232" s="220"/>
      <c r="AF232" s="199"/>
      <c r="AG232" s="199"/>
      <c r="AH232" s="199"/>
      <c r="AI232" s="279"/>
      <c r="AJ232" s="199"/>
      <c r="AK232" s="199"/>
      <c r="AL232" s="199"/>
      <c r="AM232" s="199"/>
      <c r="AN232" s="199"/>
      <c r="AO232" s="199"/>
      <c r="AP232" s="199"/>
      <c r="AQ232" s="199"/>
      <c r="AR232" s="199"/>
      <c r="AS232" s="199"/>
      <c r="AT232" s="199"/>
      <c r="AU232" s="199"/>
      <c r="AV232" s="199"/>
      <c r="AW232" s="199"/>
      <c r="AX232" s="199"/>
      <c r="AY232" s="199"/>
      <c r="AZ232" s="199"/>
      <c r="BA232" s="199"/>
      <c r="BB232" s="199"/>
      <c r="BF232" s="199"/>
      <c r="BG232" s="199"/>
      <c r="BI232" s="279"/>
      <c r="BJ232" s="279"/>
      <c r="BL232" s="199"/>
      <c r="BX232" s="172">
        <v>194</v>
      </c>
    </row>
    <row r="233" spans="1:76" s="171" customFormat="1" ht="23.25" customHeight="1">
      <c r="A233" s="199"/>
      <c r="F233" s="199"/>
      <c r="G233" s="198"/>
      <c r="H233" s="198"/>
      <c r="I233" s="198"/>
      <c r="J233" s="199"/>
      <c r="K233" s="199"/>
      <c r="L233" s="199"/>
      <c r="M233" s="220"/>
      <c r="N233" s="221"/>
      <c r="O233" s="221"/>
      <c r="P233" s="220"/>
      <c r="AF233" s="199"/>
      <c r="AG233" s="199"/>
      <c r="AH233" s="199"/>
      <c r="AI233" s="279"/>
      <c r="AJ233" s="199"/>
      <c r="AK233" s="199"/>
      <c r="AL233" s="199"/>
      <c r="AM233" s="199"/>
      <c r="AN233" s="199"/>
      <c r="AO233" s="199"/>
      <c r="AP233" s="199"/>
      <c r="AQ233" s="199"/>
      <c r="AR233" s="199"/>
      <c r="AS233" s="199"/>
      <c r="AT233" s="199"/>
      <c r="AU233" s="199"/>
      <c r="AV233" s="199"/>
      <c r="AW233" s="199"/>
      <c r="AX233" s="199"/>
      <c r="AY233" s="199"/>
      <c r="AZ233" s="199"/>
      <c r="BA233" s="199"/>
      <c r="BB233" s="199"/>
      <c r="BF233" s="199"/>
      <c r="BG233" s="199"/>
      <c r="BI233" s="279"/>
      <c r="BJ233" s="279"/>
      <c r="BL233" s="199"/>
      <c r="BX233" s="172">
        <v>195</v>
      </c>
    </row>
    <row r="234" spans="1:76" s="171" customFormat="1" ht="23.25" customHeight="1">
      <c r="A234" s="199"/>
      <c r="F234" s="199"/>
      <c r="G234" s="198"/>
      <c r="H234" s="198"/>
      <c r="I234" s="198"/>
      <c r="J234" s="199"/>
      <c r="K234" s="199"/>
      <c r="L234" s="199"/>
      <c r="M234" s="220"/>
      <c r="N234" s="221"/>
      <c r="O234" s="221"/>
      <c r="P234" s="220"/>
      <c r="AF234" s="199"/>
      <c r="AG234" s="199"/>
      <c r="AH234" s="199"/>
      <c r="AI234" s="279"/>
      <c r="AJ234" s="199"/>
      <c r="AK234" s="199"/>
      <c r="AL234" s="199"/>
      <c r="AM234" s="199"/>
      <c r="AN234" s="199"/>
      <c r="AO234" s="199"/>
      <c r="AP234" s="199"/>
      <c r="AQ234" s="199"/>
      <c r="AR234" s="199"/>
      <c r="AS234" s="199"/>
      <c r="AT234" s="199"/>
      <c r="AU234" s="199"/>
      <c r="AV234" s="199"/>
      <c r="AW234" s="199"/>
      <c r="AX234" s="199"/>
      <c r="AY234" s="199"/>
      <c r="AZ234" s="199"/>
      <c r="BA234" s="199"/>
      <c r="BB234" s="199"/>
      <c r="BF234" s="199"/>
      <c r="BG234" s="199"/>
      <c r="BI234" s="279"/>
      <c r="BJ234" s="279"/>
      <c r="BL234" s="199"/>
      <c r="BX234" s="172">
        <v>196</v>
      </c>
    </row>
    <row r="235" spans="1:76" s="171" customFormat="1" ht="23.25" customHeight="1">
      <c r="A235" s="199"/>
      <c r="F235" s="199"/>
      <c r="G235" s="198"/>
      <c r="H235" s="198"/>
      <c r="I235" s="198"/>
      <c r="J235" s="199"/>
      <c r="K235" s="199"/>
      <c r="L235" s="199"/>
      <c r="M235" s="220"/>
      <c r="N235" s="221"/>
      <c r="O235" s="221"/>
      <c r="P235" s="220"/>
      <c r="AF235" s="199"/>
      <c r="AG235" s="199"/>
      <c r="AH235" s="199"/>
      <c r="AI235" s="279"/>
      <c r="AJ235" s="199"/>
      <c r="AK235" s="199"/>
      <c r="AL235" s="199"/>
      <c r="AM235" s="199"/>
      <c r="AN235" s="199"/>
      <c r="AO235" s="199"/>
      <c r="AP235" s="199"/>
      <c r="AQ235" s="199"/>
      <c r="AR235" s="199"/>
      <c r="AS235" s="199"/>
      <c r="AT235" s="199"/>
      <c r="AU235" s="199"/>
      <c r="AV235" s="199"/>
      <c r="AW235" s="199"/>
      <c r="AX235" s="199"/>
      <c r="AY235" s="199"/>
      <c r="AZ235" s="199"/>
      <c r="BA235" s="199"/>
      <c r="BB235" s="199"/>
      <c r="BF235" s="199"/>
      <c r="BG235" s="199"/>
      <c r="BI235" s="279"/>
      <c r="BJ235" s="279"/>
      <c r="BL235" s="199"/>
      <c r="BX235" s="172">
        <v>197</v>
      </c>
    </row>
    <row r="236" spans="1:76" s="171" customFormat="1" ht="23.25" customHeight="1">
      <c r="A236" s="199"/>
      <c r="F236" s="199"/>
      <c r="G236" s="198"/>
      <c r="H236" s="198"/>
      <c r="I236" s="198"/>
      <c r="J236" s="199"/>
      <c r="K236" s="199"/>
      <c r="L236" s="199"/>
      <c r="M236" s="220"/>
      <c r="N236" s="221"/>
      <c r="O236" s="221"/>
      <c r="P236" s="220"/>
      <c r="AF236" s="199"/>
      <c r="AG236" s="199"/>
      <c r="AH236" s="199"/>
      <c r="AI236" s="279"/>
      <c r="AJ236" s="199"/>
      <c r="AK236" s="199"/>
      <c r="AL236" s="199"/>
      <c r="AM236" s="199"/>
      <c r="AN236" s="199"/>
      <c r="AO236" s="199"/>
      <c r="AP236" s="199"/>
      <c r="AQ236" s="199"/>
      <c r="AR236" s="199"/>
      <c r="AS236" s="199"/>
      <c r="AT236" s="199"/>
      <c r="AU236" s="199"/>
      <c r="AV236" s="199"/>
      <c r="AW236" s="199"/>
      <c r="AX236" s="199"/>
      <c r="AY236" s="199"/>
      <c r="AZ236" s="199"/>
      <c r="BA236" s="199"/>
      <c r="BB236" s="199"/>
      <c r="BF236" s="199"/>
      <c r="BG236" s="199"/>
      <c r="BI236" s="279"/>
      <c r="BJ236" s="279"/>
      <c r="BL236" s="199"/>
      <c r="BX236" s="172">
        <v>198</v>
      </c>
    </row>
    <row r="237" spans="1:76" s="171" customFormat="1" ht="23.25" customHeight="1">
      <c r="A237" s="199"/>
      <c r="F237" s="199"/>
      <c r="G237" s="198"/>
      <c r="H237" s="198"/>
      <c r="I237" s="198"/>
      <c r="J237" s="199"/>
      <c r="K237" s="199"/>
      <c r="L237" s="199"/>
      <c r="M237" s="220"/>
      <c r="N237" s="221"/>
      <c r="O237" s="221"/>
      <c r="P237" s="220"/>
      <c r="AF237" s="199"/>
      <c r="AG237" s="199"/>
      <c r="AH237" s="199"/>
      <c r="AI237" s="279"/>
      <c r="AJ237" s="199"/>
      <c r="AK237" s="199"/>
      <c r="AL237" s="199"/>
      <c r="AM237" s="199"/>
      <c r="AN237" s="199"/>
      <c r="AO237" s="199"/>
      <c r="AP237" s="199"/>
      <c r="AQ237" s="199"/>
      <c r="AR237" s="199"/>
      <c r="AS237" s="199"/>
      <c r="AT237" s="199"/>
      <c r="AU237" s="199"/>
      <c r="AV237" s="199"/>
      <c r="AW237" s="199"/>
      <c r="AX237" s="199"/>
      <c r="AY237" s="199"/>
      <c r="AZ237" s="199"/>
      <c r="BA237" s="199"/>
      <c r="BB237" s="199"/>
      <c r="BF237" s="199"/>
      <c r="BG237" s="199"/>
      <c r="BI237" s="279"/>
      <c r="BJ237" s="279"/>
      <c r="BL237" s="199"/>
      <c r="BX237" s="172">
        <v>199</v>
      </c>
    </row>
    <row r="238" spans="1:76" s="171" customFormat="1" ht="23.25" customHeight="1">
      <c r="A238" s="199"/>
      <c r="F238" s="199"/>
      <c r="G238" s="198"/>
      <c r="H238" s="198"/>
      <c r="I238" s="198"/>
      <c r="J238" s="199"/>
      <c r="K238" s="199"/>
      <c r="L238" s="199"/>
      <c r="M238" s="220"/>
      <c r="N238" s="221"/>
      <c r="O238" s="221"/>
      <c r="P238" s="220"/>
      <c r="AF238" s="199"/>
      <c r="AG238" s="199"/>
      <c r="AH238" s="199"/>
      <c r="AI238" s="279"/>
      <c r="AJ238" s="199"/>
      <c r="AK238" s="199"/>
      <c r="AL238" s="199"/>
      <c r="AM238" s="199"/>
      <c r="AN238" s="199"/>
      <c r="AO238" s="199"/>
      <c r="AP238" s="199"/>
      <c r="AQ238" s="199"/>
      <c r="AR238" s="199"/>
      <c r="AS238" s="199"/>
      <c r="AT238" s="199"/>
      <c r="AU238" s="199"/>
      <c r="AV238" s="199"/>
      <c r="AW238" s="199"/>
      <c r="AX238" s="199"/>
      <c r="AY238" s="199"/>
      <c r="AZ238" s="199"/>
      <c r="BA238" s="199"/>
      <c r="BB238" s="199"/>
      <c r="BF238" s="199"/>
      <c r="BG238" s="199"/>
      <c r="BI238" s="279"/>
      <c r="BJ238" s="279"/>
      <c r="BL238" s="199"/>
      <c r="BX238" s="172">
        <v>200</v>
      </c>
    </row>
    <row r="239" spans="1:76" s="171" customFormat="1" ht="23.25" customHeight="1">
      <c r="A239" s="199"/>
      <c r="F239" s="199"/>
      <c r="G239" s="198"/>
      <c r="H239" s="198"/>
      <c r="I239" s="198"/>
      <c r="J239" s="199"/>
      <c r="K239" s="199"/>
      <c r="L239" s="199"/>
      <c r="M239" s="220"/>
      <c r="N239" s="221"/>
      <c r="O239" s="221"/>
      <c r="P239" s="220"/>
      <c r="AF239" s="199"/>
      <c r="AG239" s="199"/>
      <c r="AH239" s="199"/>
      <c r="AI239" s="279"/>
      <c r="AJ239" s="199"/>
      <c r="AK239" s="199"/>
      <c r="AL239" s="199"/>
      <c r="AM239" s="199"/>
      <c r="AN239" s="199"/>
      <c r="AO239" s="199"/>
      <c r="AP239" s="199"/>
      <c r="AQ239" s="199"/>
      <c r="AR239" s="199"/>
      <c r="AS239" s="199"/>
      <c r="AT239" s="199"/>
      <c r="AU239" s="199"/>
      <c r="AV239" s="199"/>
      <c r="AW239" s="199"/>
      <c r="AX239" s="199"/>
      <c r="AY239" s="199"/>
      <c r="AZ239" s="199"/>
      <c r="BA239" s="199"/>
      <c r="BB239" s="199"/>
      <c r="BF239" s="199"/>
      <c r="BG239" s="199"/>
      <c r="BI239" s="279"/>
      <c r="BJ239" s="279"/>
      <c r="BL239" s="199"/>
      <c r="BX239" s="172">
        <v>201</v>
      </c>
    </row>
    <row r="240" spans="1:76" s="171" customFormat="1" ht="23.25" customHeight="1">
      <c r="A240" s="199"/>
      <c r="F240" s="199"/>
      <c r="G240" s="198"/>
      <c r="H240" s="198"/>
      <c r="I240" s="198"/>
      <c r="J240" s="199"/>
      <c r="K240" s="199"/>
      <c r="L240" s="199"/>
      <c r="M240" s="220"/>
      <c r="N240" s="221"/>
      <c r="O240" s="221"/>
      <c r="P240" s="220"/>
      <c r="AF240" s="199"/>
      <c r="AG240" s="199"/>
      <c r="AH240" s="199"/>
      <c r="AI240" s="279"/>
      <c r="AJ240" s="199"/>
      <c r="AK240" s="199"/>
      <c r="AL240" s="199"/>
      <c r="AM240" s="199"/>
      <c r="AN240" s="199"/>
      <c r="AO240" s="199"/>
      <c r="AP240" s="199"/>
      <c r="AQ240" s="199"/>
      <c r="AR240" s="199"/>
      <c r="AS240" s="199"/>
      <c r="AT240" s="199"/>
      <c r="AU240" s="199"/>
      <c r="AV240" s="199"/>
      <c r="AW240" s="199"/>
      <c r="AX240" s="199"/>
      <c r="AY240" s="199"/>
      <c r="AZ240" s="199"/>
      <c r="BA240" s="199"/>
      <c r="BB240" s="199"/>
      <c r="BF240" s="199"/>
      <c r="BG240" s="199"/>
      <c r="BI240" s="279"/>
      <c r="BJ240" s="279"/>
      <c r="BL240" s="199"/>
      <c r="BX240" s="172">
        <v>202</v>
      </c>
    </row>
    <row r="241" spans="1:76" s="171" customFormat="1" ht="23.25" customHeight="1">
      <c r="A241" s="199"/>
      <c r="F241" s="199"/>
      <c r="G241" s="198"/>
      <c r="H241" s="198"/>
      <c r="I241" s="198"/>
      <c r="J241" s="199"/>
      <c r="K241" s="199"/>
      <c r="L241" s="199"/>
      <c r="M241" s="220"/>
      <c r="N241" s="221"/>
      <c r="O241" s="221"/>
      <c r="P241" s="220"/>
      <c r="AF241" s="199"/>
      <c r="AG241" s="199"/>
      <c r="AH241" s="199"/>
      <c r="AI241" s="279"/>
      <c r="AJ241" s="199"/>
      <c r="AK241" s="199"/>
      <c r="AL241" s="199"/>
      <c r="AM241" s="199"/>
      <c r="AN241" s="199"/>
      <c r="AO241" s="199"/>
      <c r="AP241" s="199"/>
      <c r="AQ241" s="199"/>
      <c r="AR241" s="199"/>
      <c r="AS241" s="199"/>
      <c r="AT241" s="199"/>
      <c r="AU241" s="199"/>
      <c r="AV241" s="199"/>
      <c r="AW241" s="199"/>
      <c r="AX241" s="199"/>
      <c r="AY241" s="199"/>
      <c r="AZ241" s="199"/>
      <c r="BA241" s="199"/>
      <c r="BB241" s="199"/>
      <c r="BF241" s="199"/>
      <c r="BG241" s="199"/>
      <c r="BI241" s="279"/>
      <c r="BJ241" s="279"/>
      <c r="BL241" s="199"/>
      <c r="BX241" s="172">
        <v>203</v>
      </c>
    </row>
    <row r="242" spans="1:76" s="171" customFormat="1" ht="23.25" customHeight="1">
      <c r="A242" s="199"/>
      <c r="F242" s="199"/>
      <c r="G242" s="198"/>
      <c r="H242" s="198"/>
      <c r="I242" s="198"/>
      <c r="J242" s="199"/>
      <c r="K242" s="199"/>
      <c r="L242" s="199"/>
      <c r="M242" s="220"/>
      <c r="N242" s="221"/>
      <c r="O242" s="221"/>
      <c r="P242" s="220"/>
      <c r="AF242" s="199"/>
      <c r="AG242" s="199"/>
      <c r="AH242" s="199"/>
      <c r="AI242" s="279"/>
      <c r="AJ242" s="199"/>
      <c r="AK242" s="199"/>
      <c r="AL242" s="199"/>
      <c r="AM242" s="199"/>
      <c r="AN242" s="199"/>
      <c r="AO242" s="199"/>
      <c r="AP242" s="199"/>
      <c r="AQ242" s="199"/>
      <c r="AR242" s="199"/>
      <c r="AS242" s="199"/>
      <c r="AT242" s="199"/>
      <c r="AU242" s="199"/>
      <c r="AV242" s="199"/>
      <c r="AW242" s="199"/>
      <c r="AX242" s="199"/>
      <c r="AY242" s="199"/>
      <c r="AZ242" s="199"/>
      <c r="BA242" s="199"/>
      <c r="BB242" s="199"/>
      <c r="BF242" s="199"/>
      <c r="BG242" s="199"/>
      <c r="BI242" s="279"/>
      <c r="BJ242" s="279"/>
      <c r="BL242" s="199"/>
      <c r="BX242" s="172">
        <v>204</v>
      </c>
    </row>
    <row r="243" spans="1:76" s="171" customFormat="1" ht="23.25" customHeight="1">
      <c r="A243" s="199"/>
      <c r="F243" s="199"/>
      <c r="G243" s="198"/>
      <c r="H243" s="198"/>
      <c r="I243" s="198"/>
      <c r="J243" s="199"/>
      <c r="K243" s="199"/>
      <c r="L243" s="199"/>
      <c r="M243" s="220"/>
      <c r="N243" s="221"/>
      <c r="O243" s="221"/>
      <c r="P243" s="220"/>
      <c r="AF243" s="199"/>
      <c r="AG243" s="199"/>
      <c r="AH243" s="199"/>
      <c r="AI243" s="279"/>
      <c r="AJ243" s="199"/>
      <c r="AK243" s="199"/>
      <c r="AL243" s="199"/>
      <c r="AM243" s="199"/>
      <c r="AN243" s="199"/>
      <c r="AO243" s="199"/>
      <c r="AP243" s="199"/>
      <c r="AQ243" s="199"/>
      <c r="AR243" s="199"/>
      <c r="AS243" s="199"/>
      <c r="AT243" s="199"/>
      <c r="AU243" s="199"/>
      <c r="AV243" s="199"/>
      <c r="AW243" s="199"/>
      <c r="AX243" s="199"/>
      <c r="AY243" s="199"/>
      <c r="AZ243" s="199"/>
      <c r="BA243" s="199"/>
      <c r="BB243" s="199"/>
      <c r="BF243" s="199"/>
      <c r="BG243" s="199"/>
      <c r="BI243" s="279"/>
      <c r="BJ243" s="279"/>
      <c r="BL243" s="199"/>
      <c r="BX243" s="172">
        <v>205</v>
      </c>
    </row>
    <row r="244" spans="1:76" s="171" customFormat="1" ht="23.25" customHeight="1">
      <c r="A244" s="199"/>
      <c r="F244" s="199"/>
      <c r="G244" s="198"/>
      <c r="H244" s="198"/>
      <c r="I244" s="198"/>
      <c r="J244" s="199"/>
      <c r="K244" s="199"/>
      <c r="L244" s="199"/>
      <c r="M244" s="220"/>
      <c r="N244" s="221"/>
      <c r="O244" s="221"/>
      <c r="P244" s="220"/>
      <c r="AF244" s="199"/>
      <c r="AG244" s="199"/>
      <c r="AH244" s="199"/>
      <c r="AI244" s="279"/>
      <c r="AJ244" s="199"/>
      <c r="AK244" s="199"/>
      <c r="AL244" s="199"/>
      <c r="AM244" s="199"/>
      <c r="AN244" s="199"/>
      <c r="AO244" s="199"/>
      <c r="AP244" s="199"/>
      <c r="AQ244" s="199"/>
      <c r="AR244" s="199"/>
      <c r="AS244" s="199"/>
      <c r="AT244" s="199"/>
      <c r="AU244" s="199"/>
      <c r="AV244" s="199"/>
      <c r="AW244" s="199"/>
      <c r="AX244" s="199"/>
      <c r="AY244" s="199"/>
      <c r="AZ244" s="199"/>
      <c r="BA244" s="199"/>
      <c r="BB244" s="199"/>
      <c r="BF244" s="199"/>
      <c r="BG244" s="199"/>
      <c r="BI244" s="279"/>
      <c r="BJ244" s="279"/>
      <c r="BL244" s="199"/>
      <c r="BX244" s="172">
        <v>206</v>
      </c>
    </row>
    <row r="245" spans="1:76" s="171" customFormat="1" ht="23.25" customHeight="1">
      <c r="A245" s="199"/>
      <c r="F245" s="199"/>
      <c r="G245" s="198"/>
      <c r="H245" s="198"/>
      <c r="I245" s="198"/>
      <c r="J245" s="199"/>
      <c r="K245" s="199"/>
      <c r="L245" s="199"/>
      <c r="M245" s="220"/>
      <c r="N245" s="221"/>
      <c r="O245" s="221"/>
      <c r="P245" s="220"/>
      <c r="AF245" s="199"/>
      <c r="AG245" s="199"/>
      <c r="AH245" s="199"/>
      <c r="AI245" s="279"/>
      <c r="AJ245" s="199"/>
      <c r="AK245" s="199"/>
      <c r="AL245" s="199"/>
      <c r="AM245" s="199"/>
      <c r="AN245" s="199"/>
      <c r="AO245" s="199"/>
      <c r="AP245" s="199"/>
      <c r="AQ245" s="199"/>
      <c r="AR245" s="199"/>
      <c r="AS245" s="199"/>
      <c r="AT245" s="199"/>
      <c r="AU245" s="199"/>
      <c r="AV245" s="199"/>
      <c r="AW245" s="199"/>
      <c r="AX245" s="199"/>
      <c r="AY245" s="199"/>
      <c r="AZ245" s="199"/>
      <c r="BA245" s="199"/>
      <c r="BB245" s="199"/>
      <c r="BF245" s="199"/>
      <c r="BG245" s="199"/>
      <c r="BI245" s="279"/>
      <c r="BJ245" s="279"/>
      <c r="BL245" s="199"/>
      <c r="BX245" s="172">
        <v>207</v>
      </c>
    </row>
    <row r="246" spans="1:76" s="171" customFormat="1" ht="23.25" customHeight="1">
      <c r="A246" s="199"/>
      <c r="F246" s="199"/>
      <c r="G246" s="198"/>
      <c r="H246" s="198"/>
      <c r="I246" s="198"/>
      <c r="J246" s="199"/>
      <c r="K246" s="199"/>
      <c r="L246" s="199"/>
      <c r="M246" s="220"/>
      <c r="N246" s="221"/>
      <c r="O246" s="221"/>
      <c r="P246" s="220"/>
      <c r="AF246" s="199"/>
      <c r="AG246" s="199"/>
      <c r="AH246" s="199"/>
      <c r="AI246" s="279"/>
      <c r="AJ246" s="199"/>
      <c r="AK246" s="199"/>
      <c r="AL246" s="199"/>
      <c r="AM246" s="199"/>
      <c r="AN246" s="199"/>
      <c r="AO246" s="199"/>
      <c r="AP246" s="199"/>
      <c r="AQ246" s="199"/>
      <c r="AR246" s="199"/>
      <c r="AS246" s="199"/>
      <c r="AT246" s="199"/>
      <c r="AU246" s="199"/>
      <c r="AV246" s="199"/>
      <c r="AW246" s="199"/>
      <c r="AX246" s="199"/>
      <c r="AY246" s="199"/>
      <c r="AZ246" s="199"/>
      <c r="BA246" s="199"/>
      <c r="BB246" s="199"/>
      <c r="BF246" s="199"/>
      <c r="BG246" s="199"/>
      <c r="BI246" s="279"/>
      <c r="BJ246" s="279"/>
      <c r="BL246" s="199"/>
      <c r="BX246" s="172">
        <v>208</v>
      </c>
    </row>
    <row r="247" spans="1:76" s="171" customFormat="1" ht="23.25" customHeight="1">
      <c r="A247" s="199"/>
      <c r="F247" s="199"/>
      <c r="G247" s="198"/>
      <c r="H247" s="198"/>
      <c r="I247" s="198"/>
      <c r="J247" s="199"/>
      <c r="K247" s="199"/>
      <c r="L247" s="199"/>
      <c r="M247" s="220"/>
      <c r="N247" s="221"/>
      <c r="O247" s="221"/>
      <c r="P247" s="220"/>
      <c r="AF247" s="199"/>
      <c r="AG247" s="199"/>
      <c r="AH247" s="199"/>
      <c r="AI247" s="279"/>
      <c r="AJ247" s="199"/>
      <c r="AK247" s="199"/>
      <c r="AL247" s="199"/>
      <c r="AM247" s="199"/>
      <c r="AN247" s="199"/>
      <c r="AO247" s="199"/>
      <c r="AP247" s="199"/>
      <c r="AQ247" s="199"/>
      <c r="AR247" s="199"/>
      <c r="AS247" s="199"/>
      <c r="AT247" s="199"/>
      <c r="AU247" s="199"/>
      <c r="AV247" s="199"/>
      <c r="AW247" s="199"/>
      <c r="AX247" s="199"/>
      <c r="AY247" s="199"/>
      <c r="AZ247" s="199"/>
      <c r="BA247" s="199"/>
      <c r="BB247" s="199"/>
      <c r="BF247" s="199"/>
      <c r="BG247" s="199"/>
      <c r="BI247" s="279"/>
      <c r="BJ247" s="279"/>
      <c r="BL247" s="199"/>
      <c r="BX247" s="172">
        <v>209</v>
      </c>
    </row>
    <row r="248" spans="1:76" s="171" customFormat="1" ht="23.25" customHeight="1">
      <c r="A248" s="199"/>
      <c r="F248" s="199"/>
      <c r="G248" s="198"/>
      <c r="H248" s="198"/>
      <c r="I248" s="198"/>
      <c r="J248" s="199"/>
      <c r="K248" s="199"/>
      <c r="L248" s="199"/>
      <c r="M248" s="220"/>
      <c r="N248" s="221"/>
      <c r="O248" s="221"/>
      <c r="P248" s="220"/>
      <c r="AF248" s="199"/>
      <c r="AG248" s="199"/>
      <c r="AH248" s="199"/>
      <c r="AI248" s="279"/>
      <c r="AJ248" s="199"/>
      <c r="AK248" s="199"/>
      <c r="AL248" s="199"/>
      <c r="AM248" s="199"/>
      <c r="AN248" s="199"/>
      <c r="AO248" s="199"/>
      <c r="AP248" s="199"/>
      <c r="AQ248" s="199"/>
      <c r="AR248" s="199"/>
      <c r="AS248" s="199"/>
      <c r="AT248" s="199"/>
      <c r="AU248" s="199"/>
      <c r="AV248" s="199"/>
      <c r="AW248" s="199"/>
      <c r="AX248" s="199"/>
      <c r="AY248" s="199"/>
      <c r="AZ248" s="199"/>
      <c r="BA248" s="199"/>
      <c r="BB248" s="199"/>
      <c r="BF248" s="199"/>
      <c r="BG248" s="199"/>
      <c r="BI248" s="279"/>
      <c r="BJ248" s="279"/>
      <c r="BL248" s="199"/>
      <c r="BX248" s="172">
        <v>210</v>
      </c>
    </row>
    <row r="249" spans="1:76" s="171" customFormat="1" ht="23.25" customHeight="1">
      <c r="A249" s="199"/>
      <c r="F249" s="199"/>
      <c r="G249" s="198"/>
      <c r="H249" s="198"/>
      <c r="I249" s="198"/>
      <c r="J249" s="199"/>
      <c r="K249" s="199"/>
      <c r="L249" s="199"/>
      <c r="M249" s="220"/>
      <c r="N249" s="221"/>
      <c r="O249" s="221"/>
      <c r="P249" s="220"/>
      <c r="AF249" s="199"/>
      <c r="AG249" s="199"/>
      <c r="AH249" s="199"/>
      <c r="AI249" s="279"/>
      <c r="AJ249" s="199"/>
      <c r="AK249" s="199"/>
      <c r="AL249" s="199"/>
      <c r="AM249" s="199"/>
      <c r="AN249" s="199"/>
      <c r="AO249" s="199"/>
      <c r="AP249" s="199"/>
      <c r="AQ249" s="199"/>
      <c r="AR249" s="199"/>
      <c r="AS249" s="199"/>
      <c r="AT249" s="199"/>
      <c r="AU249" s="199"/>
      <c r="AV249" s="199"/>
      <c r="AW249" s="199"/>
      <c r="AX249" s="199"/>
      <c r="AY249" s="199"/>
      <c r="AZ249" s="199"/>
      <c r="BA249" s="199"/>
      <c r="BB249" s="199"/>
      <c r="BF249" s="199"/>
      <c r="BG249" s="199"/>
      <c r="BI249" s="279"/>
      <c r="BJ249" s="279"/>
      <c r="BL249" s="199"/>
      <c r="BX249" s="172">
        <v>211</v>
      </c>
    </row>
    <row r="250" spans="1:76" s="171" customFormat="1" ht="23.25" customHeight="1">
      <c r="A250" s="199"/>
      <c r="F250" s="199"/>
      <c r="G250" s="198"/>
      <c r="H250" s="198"/>
      <c r="I250" s="198"/>
      <c r="J250" s="199"/>
      <c r="K250" s="199"/>
      <c r="L250" s="199"/>
      <c r="M250" s="220"/>
      <c r="N250" s="221"/>
      <c r="O250" s="221"/>
      <c r="P250" s="220"/>
      <c r="AF250" s="199"/>
      <c r="AG250" s="199"/>
      <c r="AH250" s="199"/>
      <c r="AI250" s="279"/>
      <c r="AJ250" s="199"/>
      <c r="AK250" s="199"/>
      <c r="AL250" s="199"/>
      <c r="AM250" s="199"/>
      <c r="AN250" s="199"/>
      <c r="AO250" s="199"/>
      <c r="AP250" s="199"/>
      <c r="AQ250" s="199"/>
      <c r="AR250" s="199"/>
      <c r="AS250" s="199"/>
      <c r="AT250" s="199"/>
      <c r="AU250" s="199"/>
      <c r="AV250" s="199"/>
      <c r="AW250" s="199"/>
      <c r="AX250" s="199"/>
      <c r="AY250" s="199"/>
      <c r="AZ250" s="199"/>
      <c r="BA250" s="199"/>
      <c r="BB250" s="199"/>
      <c r="BF250" s="199"/>
      <c r="BG250" s="199"/>
      <c r="BI250" s="279"/>
      <c r="BJ250" s="279"/>
      <c r="BL250" s="199"/>
      <c r="BX250" s="172">
        <v>212</v>
      </c>
    </row>
    <row r="251" spans="1:76" s="171" customFormat="1" ht="23.25" customHeight="1">
      <c r="A251" s="199"/>
      <c r="F251" s="199"/>
      <c r="G251" s="198"/>
      <c r="H251" s="198"/>
      <c r="I251" s="198"/>
      <c r="J251" s="199"/>
      <c r="K251" s="199"/>
      <c r="L251" s="199"/>
      <c r="M251" s="220"/>
      <c r="N251" s="221"/>
      <c r="O251" s="221"/>
      <c r="P251" s="220"/>
      <c r="AF251" s="199"/>
      <c r="AG251" s="199"/>
      <c r="AH251" s="199"/>
      <c r="AI251" s="279"/>
      <c r="AJ251" s="199"/>
      <c r="AK251" s="199"/>
      <c r="AL251" s="199"/>
      <c r="AM251" s="199"/>
      <c r="AN251" s="199"/>
      <c r="AO251" s="199"/>
      <c r="AP251" s="199"/>
      <c r="AQ251" s="199"/>
      <c r="AR251" s="199"/>
      <c r="AS251" s="199"/>
      <c r="AT251" s="199"/>
      <c r="AU251" s="199"/>
      <c r="AV251" s="199"/>
      <c r="AW251" s="199"/>
      <c r="AX251" s="199"/>
      <c r="AY251" s="199"/>
      <c r="AZ251" s="199"/>
      <c r="BA251" s="199"/>
      <c r="BB251" s="199"/>
      <c r="BF251" s="199"/>
      <c r="BG251" s="199"/>
      <c r="BI251" s="279"/>
      <c r="BJ251" s="279"/>
      <c r="BL251" s="199"/>
      <c r="BX251" s="172">
        <v>213</v>
      </c>
    </row>
    <row r="252" spans="1:76" s="171" customFormat="1" ht="23.25" customHeight="1">
      <c r="A252" s="199"/>
      <c r="F252" s="199"/>
      <c r="G252" s="198"/>
      <c r="H252" s="198"/>
      <c r="I252" s="198"/>
      <c r="J252" s="199"/>
      <c r="K252" s="199"/>
      <c r="L252" s="199"/>
      <c r="M252" s="220"/>
      <c r="N252" s="221"/>
      <c r="O252" s="221"/>
      <c r="P252" s="220"/>
      <c r="AF252" s="199"/>
      <c r="AG252" s="199"/>
      <c r="AH252" s="199"/>
      <c r="AI252" s="279"/>
      <c r="AJ252" s="199"/>
      <c r="AK252" s="199"/>
      <c r="AL252" s="199"/>
      <c r="AM252" s="199"/>
      <c r="AN252" s="199"/>
      <c r="AO252" s="199"/>
      <c r="AP252" s="199"/>
      <c r="AQ252" s="199"/>
      <c r="AR252" s="199"/>
      <c r="AS252" s="199"/>
      <c r="AT252" s="199"/>
      <c r="AU252" s="199"/>
      <c r="AV252" s="199"/>
      <c r="AW252" s="199"/>
      <c r="AX252" s="199"/>
      <c r="AY252" s="199"/>
      <c r="AZ252" s="199"/>
      <c r="BA252" s="199"/>
      <c r="BB252" s="199"/>
      <c r="BF252" s="199"/>
      <c r="BG252" s="199"/>
      <c r="BI252" s="279"/>
      <c r="BJ252" s="279"/>
      <c r="BL252" s="199"/>
      <c r="BX252" s="172">
        <v>214</v>
      </c>
    </row>
    <row r="253" spans="1:76" s="171" customFormat="1" ht="23.25" customHeight="1">
      <c r="A253" s="199"/>
      <c r="F253" s="199"/>
      <c r="G253" s="198"/>
      <c r="H253" s="198"/>
      <c r="I253" s="198"/>
      <c r="J253" s="199"/>
      <c r="K253" s="199"/>
      <c r="L253" s="199"/>
      <c r="M253" s="220"/>
      <c r="N253" s="221"/>
      <c r="O253" s="221"/>
      <c r="P253" s="220"/>
      <c r="AF253" s="199"/>
      <c r="AG253" s="199"/>
      <c r="AH253" s="199"/>
      <c r="AI253" s="279"/>
      <c r="AJ253" s="199"/>
      <c r="AK253" s="199"/>
      <c r="AL253" s="199"/>
      <c r="AM253" s="199"/>
      <c r="AN253" s="199"/>
      <c r="AO253" s="199"/>
      <c r="AP253" s="199"/>
      <c r="AQ253" s="199"/>
      <c r="AR253" s="199"/>
      <c r="AS253" s="199"/>
      <c r="AT253" s="199"/>
      <c r="AU253" s="199"/>
      <c r="AV253" s="199"/>
      <c r="AW253" s="199"/>
      <c r="AX253" s="199"/>
      <c r="AY253" s="199"/>
      <c r="AZ253" s="199"/>
      <c r="BA253" s="199"/>
      <c r="BB253" s="199"/>
      <c r="BF253" s="199"/>
      <c r="BG253" s="199"/>
      <c r="BI253" s="279"/>
      <c r="BJ253" s="279"/>
      <c r="BL253" s="199"/>
      <c r="BX253" s="172">
        <v>215</v>
      </c>
    </row>
    <row r="254" spans="1:76" s="171" customFormat="1" ht="23.25" customHeight="1">
      <c r="A254" s="199"/>
      <c r="F254" s="199"/>
      <c r="G254" s="198"/>
      <c r="H254" s="198"/>
      <c r="I254" s="198"/>
      <c r="J254" s="199"/>
      <c r="K254" s="199"/>
      <c r="L254" s="199"/>
      <c r="M254" s="220"/>
      <c r="N254" s="221"/>
      <c r="O254" s="221"/>
      <c r="P254" s="220"/>
      <c r="AF254" s="199"/>
      <c r="AG254" s="199"/>
      <c r="AH254" s="199"/>
      <c r="AI254" s="279"/>
      <c r="AJ254" s="199"/>
      <c r="AK254" s="199"/>
      <c r="AL254" s="199"/>
      <c r="AM254" s="199"/>
      <c r="AN254" s="199"/>
      <c r="AO254" s="199"/>
      <c r="AP254" s="199"/>
      <c r="AQ254" s="199"/>
      <c r="AR254" s="199"/>
      <c r="AS254" s="199"/>
      <c r="AT254" s="199"/>
      <c r="AU254" s="199"/>
      <c r="AV254" s="199"/>
      <c r="AW254" s="199"/>
      <c r="AX254" s="199"/>
      <c r="AY254" s="199"/>
      <c r="AZ254" s="199"/>
      <c r="BA254" s="199"/>
      <c r="BB254" s="199"/>
      <c r="BF254" s="199"/>
      <c r="BG254" s="199"/>
      <c r="BI254" s="279"/>
      <c r="BJ254" s="279"/>
      <c r="BL254" s="199"/>
      <c r="BX254" s="172">
        <v>216</v>
      </c>
    </row>
    <row r="255" spans="1:76" s="171" customFormat="1" ht="23.25" customHeight="1">
      <c r="A255" s="199"/>
      <c r="F255" s="199"/>
      <c r="G255" s="198"/>
      <c r="H255" s="198"/>
      <c r="I255" s="198"/>
      <c r="J255" s="199"/>
      <c r="K255" s="199"/>
      <c r="L255" s="199"/>
      <c r="M255" s="220"/>
      <c r="N255" s="221"/>
      <c r="O255" s="221"/>
      <c r="P255" s="220"/>
      <c r="AF255" s="199"/>
      <c r="AG255" s="199"/>
      <c r="AH255" s="199"/>
      <c r="AI255" s="279"/>
      <c r="AJ255" s="199"/>
      <c r="AK255" s="199"/>
      <c r="AL255" s="199"/>
      <c r="AM255" s="199"/>
      <c r="AN255" s="199"/>
      <c r="AO255" s="199"/>
      <c r="AP255" s="199"/>
      <c r="AQ255" s="199"/>
      <c r="AR255" s="199"/>
      <c r="AS255" s="199"/>
      <c r="AT255" s="199"/>
      <c r="AU255" s="199"/>
      <c r="AV255" s="199"/>
      <c r="AW255" s="199"/>
      <c r="AX255" s="199"/>
      <c r="AY255" s="199"/>
      <c r="AZ255" s="199"/>
      <c r="BA255" s="199"/>
      <c r="BB255" s="199"/>
      <c r="BF255" s="199"/>
      <c r="BG255" s="199"/>
      <c r="BI255" s="279"/>
      <c r="BJ255" s="279"/>
      <c r="BL255" s="199"/>
      <c r="BX255" s="172">
        <v>217</v>
      </c>
    </row>
    <row r="256" spans="1:76" s="171" customFormat="1" ht="23.25" customHeight="1">
      <c r="A256" s="199"/>
      <c r="F256" s="199"/>
      <c r="G256" s="198"/>
      <c r="H256" s="198"/>
      <c r="I256" s="198"/>
      <c r="J256" s="199"/>
      <c r="K256" s="199"/>
      <c r="L256" s="199"/>
      <c r="M256" s="220"/>
      <c r="N256" s="221"/>
      <c r="O256" s="221"/>
      <c r="P256" s="220"/>
      <c r="AF256" s="199"/>
      <c r="AG256" s="199"/>
      <c r="AH256" s="199"/>
      <c r="AI256" s="279"/>
      <c r="AJ256" s="199"/>
      <c r="AK256" s="199"/>
      <c r="AL256" s="199"/>
      <c r="AM256" s="199"/>
      <c r="AN256" s="199"/>
      <c r="AO256" s="199"/>
      <c r="AP256" s="199"/>
      <c r="AQ256" s="199"/>
      <c r="AR256" s="199"/>
      <c r="AS256" s="199"/>
      <c r="AT256" s="199"/>
      <c r="AU256" s="199"/>
      <c r="AV256" s="199"/>
      <c r="AW256" s="199"/>
      <c r="AX256" s="199"/>
      <c r="AY256" s="199"/>
      <c r="AZ256" s="199"/>
      <c r="BA256" s="199"/>
      <c r="BB256" s="199"/>
      <c r="BF256" s="199"/>
      <c r="BG256" s="199"/>
      <c r="BI256" s="279"/>
      <c r="BJ256" s="279"/>
      <c r="BL256" s="199"/>
      <c r="BX256" s="172">
        <v>218</v>
      </c>
    </row>
    <row r="257" spans="1:80" s="171" customFormat="1" ht="23.25" customHeight="1">
      <c r="A257" s="199"/>
      <c r="F257" s="199"/>
      <c r="G257" s="198"/>
      <c r="H257" s="198"/>
      <c r="I257" s="198"/>
      <c r="J257" s="199"/>
      <c r="K257" s="199"/>
      <c r="L257" s="199"/>
      <c r="M257" s="220"/>
      <c r="N257" s="221"/>
      <c r="O257" s="221"/>
      <c r="P257" s="220"/>
      <c r="AF257" s="199"/>
      <c r="AG257" s="199"/>
      <c r="AH257" s="199"/>
      <c r="AI257" s="279"/>
      <c r="AJ257" s="199"/>
      <c r="AK257" s="199"/>
      <c r="AL257" s="199"/>
      <c r="AM257" s="199"/>
      <c r="AN257" s="199"/>
      <c r="AO257" s="199"/>
      <c r="AP257" s="199"/>
      <c r="AQ257" s="199"/>
      <c r="AR257" s="199"/>
      <c r="AS257" s="199"/>
      <c r="AT257" s="199"/>
      <c r="AU257" s="199"/>
      <c r="AV257" s="199"/>
      <c r="AW257" s="199"/>
      <c r="AX257" s="199"/>
      <c r="AY257" s="199"/>
      <c r="AZ257" s="199"/>
      <c r="BA257" s="199"/>
      <c r="BB257" s="199"/>
      <c r="BF257" s="199"/>
      <c r="BG257" s="199"/>
      <c r="BI257" s="279"/>
      <c r="BJ257" s="279"/>
      <c r="BL257" s="199"/>
      <c r="BX257" s="172">
        <v>219</v>
      </c>
    </row>
    <row r="258" spans="1:80" s="171" customFormat="1" ht="23.25" customHeight="1">
      <c r="A258" s="199"/>
      <c r="F258" s="199"/>
      <c r="G258" s="198"/>
      <c r="H258" s="198"/>
      <c r="I258" s="198"/>
      <c r="J258" s="199"/>
      <c r="K258" s="199"/>
      <c r="L258" s="199"/>
      <c r="M258" s="220"/>
      <c r="N258" s="221"/>
      <c r="O258" s="221"/>
      <c r="P258" s="220"/>
      <c r="AF258" s="199"/>
      <c r="AG258" s="199"/>
      <c r="AH258" s="199"/>
      <c r="AI258" s="279"/>
      <c r="AJ258" s="199"/>
      <c r="AK258" s="199"/>
      <c r="AL258" s="199"/>
      <c r="AM258" s="199"/>
      <c r="AN258" s="199"/>
      <c r="AO258" s="199"/>
      <c r="AP258" s="199"/>
      <c r="AQ258" s="199"/>
      <c r="AR258" s="199"/>
      <c r="AS258" s="199"/>
      <c r="AT258" s="199"/>
      <c r="AU258" s="199"/>
      <c r="AV258" s="199"/>
      <c r="AW258" s="199"/>
      <c r="AX258" s="199"/>
      <c r="AY258" s="199"/>
      <c r="AZ258" s="199"/>
      <c r="BA258" s="199"/>
      <c r="BB258" s="199"/>
      <c r="BF258" s="199"/>
      <c r="BG258" s="199"/>
      <c r="BI258" s="279"/>
      <c r="BJ258" s="279"/>
      <c r="BL258" s="199"/>
      <c r="BX258" s="172">
        <v>220</v>
      </c>
    </row>
    <row r="259" spans="1:80" s="171" customFormat="1" ht="23.25" customHeight="1">
      <c r="A259" s="199"/>
      <c r="F259" s="199"/>
      <c r="G259" s="198"/>
      <c r="H259" s="198"/>
      <c r="I259" s="198"/>
      <c r="J259" s="199"/>
      <c r="K259" s="199"/>
      <c r="L259" s="199"/>
      <c r="M259" s="220"/>
      <c r="N259" s="221"/>
      <c r="O259" s="221"/>
      <c r="P259" s="220"/>
      <c r="AF259" s="199"/>
      <c r="AG259" s="199"/>
      <c r="AH259" s="199"/>
      <c r="AI259" s="279"/>
      <c r="AJ259" s="199"/>
      <c r="AK259" s="199"/>
      <c r="AL259" s="199"/>
      <c r="AM259" s="199"/>
      <c r="AN259" s="199"/>
      <c r="AO259" s="199"/>
      <c r="AP259" s="199"/>
      <c r="AQ259" s="199"/>
      <c r="AR259" s="199"/>
      <c r="AS259" s="199"/>
      <c r="AT259" s="199"/>
      <c r="AU259" s="199"/>
      <c r="AV259" s="199"/>
      <c r="AW259" s="199"/>
      <c r="AX259" s="199"/>
      <c r="AY259" s="199"/>
      <c r="AZ259" s="199"/>
      <c r="BA259" s="199"/>
      <c r="BB259" s="199"/>
      <c r="BF259" s="199"/>
      <c r="BG259" s="199"/>
      <c r="BI259" s="279"/>
      <c r="BJ259" s="279"/>
      <c r="BL259" s="199"/>
      <c r="BX259" s="172">
        <v>221</v>
      </c>
    </row>
    <row r="260" spans="1:80" s="171" customFormat="1" ht="23.25" customHeight="1">
      <c r="A260" s="199"/>
      <c r="F260" s="199"/>
      <c r="G260" s="198"/>
      <c r="H260" s="198"/>
      <c r="I260" s="198"/>
      <c r="J260" s="199"/>
      <c r="K260" s="199"/>
      <c r="L260" s="199"/>
      <c r="M260" s="220"/>
      <c r="N260" s="221"/>
      <c r="O260" s="221"/>
      <c r="P260" s="220"/>
      <c r="AF260" s="199"/>
      <c r="AG260" s="199"/>
      <c r="AH260" s="199"/>
      <c r="AI260" s="279"/>
      <c r="AJ260" s="199"/>
      <c r="AK260" s="199"/>
      <c r="AL260" s="199"/>
      <c r="AM260" s="199"/>
      <c r="AN260" s="199"/>
      <c r="AO260" s="199"/>
      <c r="AP260" s="199"/>
      <c r="AQ260" s="199"/>
      <c r="AR260" s="199"/>
      <c r="AS260" s="199"/>
      <c r="AT260" s="199"/>
      <c r="AU260" s="199"/>
      <c r="AV260" s="199"/>
      <c r="AW260" s="199"/>
      <c r="AX260" s="199"/>
      <c r="AY260" s="199"/>
      <c r="AZ260" s="199"/>
      <c r="BA260" s="199"/>
      <c r="BB260" s="199"/>
      <c r="BF260" s="199"/>
      <c r="BG260" s="199"/>
      <c r="BI260" s="279"/>
      <c r="BJ260" s="279"/>
      <c r="BL260" s="199"/>
      <c r="BX260" s="172">
        <v>222</v>
      </c>
    </row>
    <row r="261" spans="1:80" s="171" customFormat="1" ht="23.25" customHeight="1">
      <c r="A261" s="199"/>
      <c r="F261" s="199"/>
      <c r="G261" s="198"/>
      <c r="H261" s="198"/>
      <c r="I261" s="198"/>
      <c r="J261" s="199"/>
      <c r="K261" s="199"/>
      <c r="L261" s="199"/>
      <c r="M261" s="220"/>
      <c r="N261" s="221"/>
      <c r="O261" s="221"/>
      <c r="P261" s="220"/>
      <c r="AF261" s="199"/>
      <c r="AG261" s="199"/>
      <c r="AH261" s="199"/>
      <c r="AI261" s="279"/>
      <c r="AJ261" s="199"/>
      <c r="AK261" s="199"/>
      <c r="AL261" s="199"/>
      <c r="AM261" s="199"/>
      <c r="AN261" s="199"/>
      <c r="AO261" s="199"/>
      <c r="AP261" s="199"/>
      <c r="AQ261" s="199"/>
      <c r="AR261" s="199"/>
      <c r="AS261" s="199"/>
      <c r="AT261" s="199"/>
      <c r="AU261" s="199"/>
      <c r="AV261" s="199"/>
      <c r="AW261" s="199"/>
      <c r="AX261" s="199"/>
      <c r="AY261" s="199"/>
      <c r="AZ261" s="199"/>
      <c r="BA261" s="199"/>
      <c r="BB261" s="199"/>
      <c r="BF261" s="199"/>
      <c r="BG261" s="199"/>
      <c r="BI261" s="279"/>
      <c r="BJ261" s="279"/>
      <c r="BL261" s="199"/>
      <c r="BX261" s="172">
        <v>223</v>
      </c>
    </row>
    <row r="262" spans="1:80" s="171" customFormat="1" ht="23.25" customHeight="1">
      <c r="A262" s="199"/>
      <c r="F262" s="199"/>
      <c r="G262" s="198"/>
      <c r="H262" s="198"/>
      <c r="I262" s="198"/>
      <c r="J262" s="199"/>
      <c r="K262" s="199"/>
      <c r="L262" s="199"/>
      <c r="M262" s="220"/>
      <c r="N262" s="221"/>
      <c r="O262" s="221"/>
      <c r="P262" s="220"/>
      <c r="AF262" s="199"/>
      <c r="AG262" s="199"/>
      <c r="AH262" s="199"/>
      <c r="AI262" s="279"/>
      <c r="AJ262" s="199"/>
      <c r="AK262" s="199"/>
      <c r="AL262" s="199"/>
      <c r="AM262" s="199"/>
      <c r="AN262" s="199"/>
      <c r="AO262" s="199"/>
      <c r="AP262" s="199"/>
      <c r="AQ262" s="199"/>
      <c r="AR262" s="199"/>
      <c r="AS262" s="199"/>
      <c r="AT262" s="199"/>
      <c r="AU262" s="199"/>
      <c r="AV262" s="199"/>
      <c r="AW262" s="199"/>
      <c r="AX262" s="199"/>
      <c r="AY262" s="199"/>
      <c r="AZ262" s="199"/>
      <c r="BA262" s="199"/>
      <c r="BB262" s="199"/>
      <c r="BF262" s="199"/>
      <c r="BG262" s="199"/>
      <c r="BI262" s="279"/>
      <c r="BJ262" s="279"/>
      <c r="BL262" s="199"/>
      <c r="BX262" s="172">
        <v>224</v>
      </c>
    </row>
    <row r="263" spans="1:80" ht="23.25" customHeight="1">
      <c r="BM263" s="171"/>
      <c r="BN263" s="171"/>
      <c r="BO263" s="171"/>
      <c r="BP263" s="171"/>
      <c r="BQ263" s="171"/>
      <c r="BR263" s="171"/>
      <c r="BS263" s="171"/>
      <c r="BT263" s="171"/>
      <c r="BU263" s="171"/>
      <c r="BV263" s="171"/>
      <c r="BW263" s="171"/>
      <c r="BX263" s="172">
        <v>225</v>
      </c>
      <c r="BY263" s="171"/>
      <c r="BZ263" s="171"/>
      <c r="CA263" s="171"/>
      <c r="CB263" s="171"/>
    </row>
    <row r="264" spans="1:80" ht="23.25" customHeight="1">
      <c r="BM264" s="171"/>
      <c r="BN264" s="171"/>
      <c r="BO264" s="171"/>
      <c r="BP264" s="171"/>
      <c r="BQ264" s="171"/>
      <c r="BR264" s="171"/>
      <c r="BS264" s="171"/>
      <c r="BT264" s="171"/>
      <c r="BU264" s="171"/>
      <c r="BV264" s="171"/>
      <c r="BW264" s="171"/>
      <c r="BX264" s="172">
        <v>226</v>
      </c>
      <c r="BY264" s="171"/>
      <c r="BZ264" s="171"/>
      <c r="CA264" s="171"/>
      <c r="CB264" s="171"/>
    </row>
    <row r="265" spans="1:80" ht="23.25" customHeight="1">
      <c r="BM265" s="171"/>
      <c r="BN265" s="171"/>
      <c r="BO265" s="171"/>
      <c r="BP265" s="171"/>
      <c r="BQ265" s="171"/>
      <c r="BR265" s="171"/>
      <c r="BS265" s="171"/>
      <c r="BT265" s="171"/>
      <c r="BU265" s="171"/>
      <c r="BV265" s="171"/>
      <c r="BW265" s="171"/>
      <c r="BX265" s="172">
        <v>227</v>
      </c>
      <c r="BY265" s="171"/>
      <c r="BZ265" s="171"/>
      <c r="CA265" s="171"/>
      <c r="CB265" s="171"/>
    </row>
    <row r="266" spans="1:80" ht="23.25" customHeight="1">
      <c r="BM266" s="171"/>
      <c r="BN266" s="171"/>
      <c r="BO266" s="171"/>
      <c r="BP266" s="171"/>
      <c r="BQ266" s="171"/>
      <c r="BR266" s="171"/>
      <c r="BS266" s="171"/>
      <c r="BT266" s="171"/>
      <c r="BU266" s="171"/>
      <c r="BV266" s="171"/>
      <c r="BW266" s="171"/>
      <c r="BX266" s="172">
        <v>228</v>
      </c>
      <c r="BY266" s="171"/>
      <c r="BZ266" s="171"/>
      <c r="CA266" s="171"/>
      <c r="CB266" s="171"/>
    </row>
    <row r="267" spans="1:80" ht="23.25" customHeight="1">
      <c r="BM267" s="171"/>
      <c r="BN267" s="171"/>
      <c r="BO267" s="171"/>
      <c r="BP267" s="171"/>
      <c r="BQ267" s="171"/>
      <c r="BR267" s="171"/>
      <c r="BS267" s="171"/>
      <c r="BT267" s="171"/>
      <c r="BU267" s="171"/>
      <c r="BV267" s="171"/>
      <c r="BW267" s="171"/>
      <c r="BX267" s="172">
        <v>229</v>
      </c>
      <c r="BY267" s="171"/>
      <c r="BZ267" s="171"/>
      <c r="CA267" s="171"/>
      <c r="CB267" s="171"/>
    </row>
    <row r="268" spans="1:80" ht="23.25" customHeight="1">
      <c r="BM268" s="171"/>
      <c r="BN268" s="171"/>
      <c r="BO268" s="171"/>
      <c r="BP268" s="171"/>
      <c r="BQ268" s="171"/>
      <c r="BR268" s="171"/>
      <c r="BS268" s="171"/>
      <c r="BT268" s="171"/>
      <c r="BU268" s="171"/>
      <c r="BV268" s="171"/>
      <c r="BW268" s="171"/>
      <c r="BX268" s="172">
        <v>230</v>
      </c>
      <c r="BY268" s="171"/>
      <c r="BZ268" s="171"/>
      <c r="CA268" s="171"/>
      <c r="CB268" s="171"/>
    </row>
    <row r="269" spans="1:80" ht="23.25" customHeight="1">
      <c r="BM269" s="171"/>
      <c r="BN269" s="171"/>
      <c r="BO269" s="171"/>
      <c r="BP269" s="171"/>
      <c r="BQ269" s="171"/>
      <c r="BR269" s="171"/>
      <c r="BS269" s="171"/>
      <c r="BT269" s="171"/>
      <c r="BU269" s="171"/>
      <c r="BV269" s="171"/>
      <c r="BW269" s="171"/>
      <c r="BX269" s="172">
        <v>231</v>
      </c>
      <c r="BY269" s="171"/>
      <c r="BZ269" s="171"/>
      <c r="CA269" s="171"/>
      <c r="CB269" s="171"/>
    </row>
    <row r="270" spans="1:80" ht="23.25" customHeight="1">
      <c r="BM270" s="171"/>
      <c r="BN270" s="171"/>
      <c r="BO270" s="171"/>
      <c r="BP270" s="171"/>
      <c r="BQ270" s="171"/>
      <c r="BR270" s="171"/>
      <c r="BS270" s="171"/>
      <c r="BT270" s="171"/>
      <c r="BU270" s="171"/>
      <c r="BV270" s="171"/>
      <c r="BW270" s="171"/>
      <c r="BX270" s="172">
        <v>232</v>
      </c>
      <c r="BY270" s="171"/>
      <c r="BZ270" s="171"/>
      <c r="CA270" s="171"/>
      <c r="CB270" s="171"/>
    </row>
    <row r="271" spans="1:80" ht="23.25" customHeight="1">
      <c r="BM271" s="171"/>
      <c r="BN271" s="171"/>
      <c r="BO271" s="171"/>
      <c r="BP271" s="171"/>
      <c r="BQ271" s="171"/>
      <c r="BR271" s="171"/>
      <c r="BS271" s="171"/>
      <c r="BT271" s="171"/>
      <c r="BU271" s="171"/>
      <c r="BV271" s="171"/>
      <c r="BW271" s="171"/>
      <c r="BX271" s="172">
        <v>233</v>
      </c>
      <c r="BY271" s="171"/>
      <c r="BZ271" s="171"/>
      <c r="CA271" s="171"/>
      <c r="CB271" s="171"/>
    </row>
    <row r="272" spans="1:80" ht="23.25" customHeight="1">
      <c r="BM272" s="171"/>
      <c r="BN272" s="171"/>
      <c r="BO272" s="171"/>
      <c r="BP272" s="171"/>
      <c r="BQ272" s="171"/>
      <c r="BR272" s="171"/>
      <c r="BS272" s="171"/>
      <c r="BT272" s="171"/>
      <c r="BU272" s="171"/>
      <c r="BV272" s="171"/>
      <c r="BW272" s="171"/>
      <c r="BX272" s="172">
        <v>234</v>
      </c>
      <c r="BY272" s="171"/>
      <c r="BZ272" s="171"/>
      <c r="CA272" s="171"/>
    </row>
    <row r="273" spans="65:79" ht="23.25" customHeight="1">
      <c r="BM273" s="171"/>
      <c r="BN273" s="171"/>
      <c r="BO273" s="171"/>
      <c r="BP273" s="171"/>
      <c r="BQ273" s="171"/>
      <c r="BR273" s="171"/>
      <c r="BS273" s="171"/>
      <c r="BT273" s="171"/>
      <c r="BU273" s="171"/>
      <c r="BV273" s="171"/>
      <c r="BW273" s="171"/>
      <c r="BX273" s="172">
        <v>235</v>
      </c>
      <c r="BY273" s="171"/>
      <c r="BZ273" s="171"/>
      <c r="CA273" s="171"/>
    </row>
    <row r="274" spans="65:79" ht="23.25" customHeight="1">
      <c r="BM274" s="171"/>
      <c r="BN274" s="171"/>
      <c r="BO274" s="171"/>
      <c r="BP274" s="171"/>
      <c r="BQ274" s="171"/>
      <c r="BR274" s="171"/>
      <c r="BS274" s="171"/>
      <c r="BT274" s="171"/>
      <c r="BU274" s="171"/>
      <c r="BV274" s="171"/>
      <c r="BW274" s="171"/>
      <c r="BX274" s="172">
        <v>236</v>
      </c>
      <c r="BY274" s="171"/>
      <c r="BZ274" s="171"/>
      <c r="CA274" s="171"/>
    </row>
    <row r="275" spans="65:79" ht="23.25" customHeight="1">
      <c r="BM275" s="171"/>
      <c r="BN275" s="171"/>
      <c r="BO275" s="171"/>
      <c r="BP275" s="171"/>
      <c r="BQ275" s="171"/>
      <c r="BR275" s="171"/>
      <c r="BS275" s="171"/>
      <c r="BT275" s="171"/>
      <c r="BU275" s="171"/>
      <c r="BV275" s="171"/>
      <c r="BW275" s="171"/>
      <c r="BX275" s="172">
        <v>237</v>
      </c>
      <c r="BY275" s="171"/>
      <c r="BZ275" s="171"/>
      <c r="CA275" s="171"/>
    </row>
    <row r="276" spans="65:79" ht="23.25" customHeight="1">
      <c r="BM276" s="171"/>
      <c r="BN276" s="171"/>
      <c r="BO276" s="171"/>
      <c r="BP276" s="171"/>
      <c r="BQ276" s="171"/>
      <c r="BR276" s="171"/>
      <c r="BS276" s="171"/>
      <c r="BT276" s="171"/>
      <c r="BU276" s="171"/>
      <c r="BV276" s="171"/>
      <c r="BW276" s="171"/>
      <c r="BX276" s="172">
        <v>238</v>
      </c>
      <c r="BY276" s="171"/>
      <c r="BZ276" s="171"/>
      <c r="CA276" s="171"/>
    </row>
    <row r="277" spans="65:79" ht="23.25" customHeight="1">
      <c r="BM277" s="171"/>
      <c r="BN277" s="171"/>
      <c r="BO277" s="171"/>
      <c r="BP277" s="171"/>
      <c r="BQ277" s="171"/>
      <c r="BR277" s="171"/>
      <c r="BS277" s="171"/>
      <c r="BT277" s="171"/>
      <c r="BU277" s="171"/>
      <c r="BV277" s="171"/>
      <c r="BW277" s="171"/>
      <c r="BX277" s="172">
        <v>239</v>
      </c>
      <c r="BY277" s="171"/>
      <c r="BZ277" s="171"/>
      <c r="CA277" s="171"/>
    </row>
    <row r="278" spans="65:79" ht="23.25" customHeight="1">
      <c r="BM278" s="171"/>
      <c r="BN278" s="171"/>
      <c r="BO278" s="171"/>
      <c r="BP278" s="171"/>
      <c r="BQ278" s="171"/>
      <c r="BR278" s="171"/>
      <c r="BS278" s="171"/>
      <c r="BT278" s="171"/>
      <c r="BU278" s="171"/>
      <c r="BV278" s="171"/>
      <c r="BW278" s="171"/>
      <c r="BX278" s="172">
        <v>240</v>
      </c>
      <c r="BY278" s="171"/>
      <c r="BZ278" s="171"/>
      <c r="CA278" s="171"/>
    </row>
    <row r="279" spans="65:79" ht="23.25" customHeight="1">
      <c r="BM279" s="171"/>
      <c r="BN279" s="171"/>
      <c r="BO279" s="171"/>
      <c r="BP279" s="171"/>
      <c r="BQ279" s="171"/>
      <c r="BR279" s="171"/>
      <c r="BS279" s="171"/>
      <c r="BT279" s="171"/>
      <c r="BU279" s="171"/>
      <c r="BV279" s="171"/>
      <c r="BW279" s="171"/>
      <c r="BX279" s="172">
        <v>241</v>
      </c>
      <c r="BY279" s="171"/>
      <c r="BZ279" s="171"/>
      <c r="CA279" s="171"/>
    </row>
    <row r="280" spans="65:79" ht="23.25" customHeight="1">
      <c r="BM280" s="171"/>
      <c r="BN280" s="171"/>
      <c r="BO280" s="171"/>
      <c r="BP280" s="171"/>
      <c r="BQ280" s="171"/>
      <c r="BR280" s="171"/>
      <c r="BS280" s="171"/>
      <c r="BT280" s="171"/>
      <c r="BU280" s="171"/>
      <c r="BV280" s="171"/>
      <c r="BW280" s="171"/>
      <c r="BX280" s="172">
        <v>242</v>
      </c>
      <c r="BY280" s="171"/>
      <c r="BZ280" s="171"/>
      <c r="CA280" s="171"/>
    </row>
    <row r="281" spans="65:79" ht="23.25" customHeight="1">
      <c r="BM281" s="171"/>
      <c r="BN281" s="171"/>
      <c r="BO281" s="171"/>
      <c r="BP281" s="171"/>
      <c r="BQ281" s="171"/>
      <c r="BR281" s="171"/>
      <c r="BS281" s="171"/>
      <c r="BT281" s="171"/>
      <c r="BU281" s="171"/>
      <c r="BV281" s="171"/>
      <c r="BW281" s="171"/>
      <c r="BX281" s="172">
        <v>243</v>
      </c>
      <c r="BY281" s="171"/>
      <c r="BZ281" s="171"/>
      <c r="CA281" s="171"/>
    </row>
    <row r="282" spans="65:79" ht="23.25" customHeight="1">
      <c r="BM282" s="171"/>
      <c r="BN282" s="171"/>
      <c r="BO282" s="171"/>
      <c r="BP282" s="171"/>
      <c r="BQ282" s="171"/>
      <c r="BR282" s="171"/>
      <c r="BS282" s="171"/>
      <c r="BT282" s="171"/>
      <c r="BU282" s="171"/>
      <c r="BV282" s="171"/>
      <c r="BW282" s="171"/>
      <c r="BX282" s="172">
        <v>244</v>
      </c>
      <c r="BY282" s="171"/>
      <c r="BZ282" s="171"/>
      <c r="CA282" s="171"/>
    </row>
    <row r="283" spans="65:79" ht="23.25" customHeight="1">
      <c r="BM283" s="171"/>
      <c r="BN283" s="171"/>
      <c r="BO283" s="171"/>
      <c r="BP283" s="171"/>
      <c r="BQ283" s="171"/>
      <c r="BR283" s="171"/>
      <c r="BS283" s="171"/>
      <c r="BT283" s="171"/>
      <c r="BU283" s="171"/>
      <c r="BV283" s="171"/>
      <c r="BW283" s="171"/>
      <c r="BX283" s="172">
        <v>245</v>
      </c>
      <c r="BY283" s="171"/>
      <c r="BZ283" s="171"/>
      <c r="CA283" s="171"/>
    </row>
    <row r="284" spans="65:79" ht="23.25" customHeight="1">
      <c r="BM284" s="171"/>
      <c r="BN284" s="171"/>
      <c r="BO284" s="171"/>
      <c r="BP284" s="171"/>
      <c r="BQ284" s="171"/>
      <c r="BR284" s="171"/>
      <c r="BS284" s="171"/>
      <c r="BT284" s="171"/>
      <c r="BU284" s="171"/>
      <c r="BV284" s="171"/>
      <c r="BW284" s="171"/>
      <c r="BX284" s="172">
        <v>246</v>
      </c>
      <c r="BY284" s="171"/>
      <c r="BZ284" s="171"/>
      <c r="CA284" s="171"/>
    </row>
    <row r="285" spans="65:79" ht="23.25" customHeight="1">
      <c r="BM285" s="171"/>
      <c r="BN285" s="171"/>
      <c r="BO285" s="171"/>
      <c r="BP285" s="171"/>
      <c r="BQ285" s="171"/>
      <c r="BR285" s="171"/>
      <c r="BS285" s="171"/>
      <c r="BT285" s="171"/>
      <c r="BU285" s="171"/>
      <c r="BV285" s="171"/>
      <c r="BW285" s="171"/>
      <c r="BX285" s="172">
        <v>247</v>
      </c>
      <c r="BY285" s="171"/>
      <c r="BZ285" s="171"/>
      <c r="CA285" s="171"/>
    </row>
    <row r="286" spans="65:79" ht="23.25" customHeight="1">
      <c r="BM286" s="171"/>
      <c r="BN286" s="171"/>
      <c r="BO286" s="171"/>
      <c r="BP286" s="171"/>
      <c r="BQ286" s="171"/>
      <c r="BR286" s="171"/>
      <c r="BS286" s="171"/>
      <c r="BT286" s="171"/>
      <c r="BU286" s="171"/>
      <c r="BV286" s="171"/>
      <c r="BW286" s="171"/>
      <c r="BX286" s="172">
        <v>248</v>
      </c>
      <c r="BY286" s="171"/>
      <c r="BZ286" s="171"/>
      <c r="CA286" s="171"/>
    </row>
    <row r="287" spans="65:79" ht="23.25" customHeight="1">
      <c r="BM287" s="171"/>
      <c r="BN287" s="171"/>
      <c r="BO287" s="171"/>
      <c r="BP287" s="171"/>
      <c r="BQ287" s="171"/>
      <c r="BR287" s="171"/>
      <c r="BS287" s="171"/>
      <c r="BT287" s="171"/>
      <c r="BU287" s="171"/>
      <c r="BV287" s="171"/>
      <c r="BW287" s="171"/>
      <c r="BX287" s="172">
        <v>249</v>
      </c>
      <c r="BY287" s="171"/>
      <c r="BZ287" s="171"/>
      <c r="CA287" s="171"/>
    </row>
    <row r="288" spans="65:79" ht="23.25" customHeight="1">
      <c r="BM288" s="171"/>
      <c r="BN288" s="171"/>
      <c r="BO288" s="171"/>
      <c r="BP288" s="171"/>
      <c r="BQ288" s="171"/>
      <c r="BR288" s="171"/>
      <c r="BS288" s="171"/>
      <c r="BT288" s="171"/>
      <c r="BU288" s="171"/>
      <c r="BV288" s="171"/>
      <c r="BW288" s="171"/>
      <c r="BX288" s="172">
        <v>250</v>
      </c>
      <c r="BY288" s="171"/>
      <c r="BZ288" s="171"/>
      <c r="CA288" s="171"/>
    </row>
    <row r="289" spans="65:79" ht="23.25" customHeight="1">
      <c r="BM289" s="171"/>
      <c r="BN289" s="171"/>
      <c r="BO289" s="171"/>
      <c r="BP289" s="171"/>
      <c r="BQ289" s="171"/>
      <c r="BR289" s="171"/>
      <c r="BS289" s="171"/>
      <c r="BT289" s="171"/>
      <c r="BU289" s="171"/>
      <c r="BV289" s="171"/>
      <c r="BW289" s="171"/>
      <c r="BX289" s="172">
        <v>251</v>
      </c>
      <c r="BY289" s="171"/>
      <c r="BZ289" s="171"/>
      <c r="CA289" s="171"/>
    </row>
    <row r="290" spans="65:79" ht="23.25" customHeight="1">
      <c r="BM290" s="171"/>
      <c r="BN290" s="171"/>
      <c r="BO290" s="171"/>
      <c r="BP290" s="171"/>
      <c r="BQ290" s="171"/>
      <c r="BR290" s="171"/>
      <c r="BS290" s="171"/>
      <c r="BT290" s="171"/>
      <c r="BU290" s="171"/>
      <c r="BV290" s="171"/>
      <c r="BW290" s="171"/>
      <c r="BX290" s="172">
        <v>252</v>
      </c>
      <c r="BY290" s="171"/>
      <c r="BZ290" s="171"/>
      <c r="CA290" s="171"/>
    </row>
    <row r="291" spans="65:79" ht="23.25" customHeight="1">
      <c r="BM291" s="171"/>
      <c r="BN291" s="171"/>
      <c r="BO291" s="171"/>
      <c r="BP291" s="171"/>
      <c r="BQ291" s="171"/>
      <c r="BR291" s="171"/>
      <c r="BS291" s="171"/>
      <c r="BT291" s="171"/>
      <c r="BU291" s="171"/>
      <c r="BV291" s="171"/>
      <c r="BW291" s="171"/>
      <c r="BX291" s="172">
        <v>253</v>
      </c>
      <c r="BY291" s="171"/>
      <c r="BZ291" s="171"/>
      <c r="CA291" s="171"/>
    </row>
    <row r="292" spans="65:79" ht="23.25" customHeight="1">
      <c r="BM292" s="171"/>
      <c r="BN292" s="171"/>
      <c r="BO292" s="171"/>
      <c r="BP292" s="171"/>
      <c r="BQ292" s="171"/>
      <c r="BR292" s="171"/>
      <c r="BS292" s="171"/>
      <c r="BT292" s="171"/>
      <c r="BU292" s="171"/>
      <c r="BV292" s="171"/>
      <c r="BW292" s="171"/>
      <c r="BX292" s="172">
        <v>254</v>
      </c>
      <c r="BY292" s="171"/>
      <c r="BZ292" s="171"/>
      <c r="CA292" s="171"/>
    </row>
    <row r="293" spans="65:79" ht="23.25" customHeight="1">
      <c r="BM293" s="171"/>
      <c r="BN293" s="171"/>
      <c r="BO293" s="171"/>
      <c r="BP293" s="171"/>
      <c r="BQ293" s="171"/>
      <c r="BR293" s="171"/>
      <c r="BS293" s="171"/>
      <c r="BT293" s="171"/>
      <c r="BU293" s="171"/>
      <c r="BV293" s="171"/>
      <c r="BW293" s="171"/>
      <c r="BX293" s="172">
        <v>255</v>
      </c>
      <c r="BY293" s="171"/>
      <c r="BZ293" s="171"/>
      <c r="CA293" s="171"/>
    </row>
    <row r="294" spans="65:79" ht="23.25" customHeight="1">
      <c r="BM294" s="171"/>
      <c r="BN294" s="171"/>
      <c r="BO294" s="171"/>
      <c r="BP294" s="171"/>
      <c r="BQ294" s="171"/>
      <c r="BR294" s="171"/>
      <c r="BS294" s="171"/>
      <c r="BT294" s="171"/>
      <c r="BU294" s="171"/>
      <c r="BV294" s="171"/>
      <c r="BW294" s="171"/>
      <c r="BX294" s="172">
        <v>256</v>
      </c>
      <c r="BY294" s="171"/>
      <c r="BZ294" s="171"/>
      <c r="CA294" s="171"/>
    </row>
    <row r="295" spans="65:79" ht="23.25" customHeight="1">
      <c r="BM295" s="171"/>
      <c r="BN295" s="171"/>
      <c r="BO295" s="171"/>
      <c r="BP295" s="171"/>
      <c r="BQ295" s="171"/>
      <c r="BR295" s="171"/>
      <c r="BS295" s="171"/>
      <c r="BT295" s="171"/>
      <c r="BU295" s="171"/>
      <c r="BV295" s="171"/>
      <c r="BW295" s="171"/>
      <c r="BX295" s="171"/>
      <c r="BY295" s="171"/>
      <c r="BZ295" s="171"/>
      <c r="CA295" s="171"/>
    </row>
    <row r="296" spans="65:79" ht="23.25" customHeight="1">
      <c r="BM296" s="171"/>
      <c r="BN296" s="171"/>
      <c r="BO296" s="171"/>
      <c r="BP296" s="171"/>
      <c r="BQ296" s="171"/>
      <c r="BR296" s="171"/>
      <c r="BS296" s="171"/>
      <c r="BT296" s="171"/>
      <c r="BU296" s="171"/>
      <c r="BV296" s="171"/>
      <c r="BW296" s="171"/>
      <c r="BX296" s="171"/>
      <c r="BY296" s="171"/>
      <c r="BZ296" s="171"/>
      <c r="CA296" s="171"/>
    </row>
    <row r="297" spans="65:79" ht="23.25" customHeight="1">
      <c r="BM297" s="171"/>
      <c r="BN297" s="171"/>
      <c r="BO297" s="171"/>
      <c r="BP297" s="171"/>
      <c r="BQ297" s="171"/>
      <c r="BR297" s="171"/>
      <c r="BS297" s="171"/>
      <c r="BT297" s="171"/>
      <c r="BU297" s="171"/>
      <c r="BV297" s="171"/>
      <c r="BW297" s="171"/>
      <c r="BX297" s="171"/>
      <c r="BY297" s="171"/>
      <c r="BZ297" s="171"/>
      <c r="CA297" s="171"/>
    </row>
    <row r="298" spans="65:79" ht="23.25" customHeight="1">
      <c r="BM298" s="171"/>
      <c r="BN298" s="171"/>
      <c r="BO298" s="171"/>
      <c r="BP298" s="171"/>
      <c r="BQ298" s="171"/>
      <c r="BR298" s="171"/>
      <c r="BS298" s="171"/>
      <c r="BT298" s="171"/>
      <c r="BU298" s="171"/>
      <c r="BV298" s="171"/>
      <c r="BW298" s="171"/>
      <c r="BX298" s="171"/>
      <c r="BY298" s="171"/>
      <c r="BZ298" s="171"/>
      <c r="CA298" s="171"/>
    </row>
    <row r="299" spans="65:79" ht="23.25" customHeight="1">
      <c r="BM299" s="171"/>
      <c r="BN299" s="171"/>
      <c r="BO299" s="171"/>
      <c r="BP299" s="171"/>
      <c r="BQ299" s="171"/>
      <c r="BR299" s="171"/>
      <c r="BS299" s="171"/>
      <c r="BT299" s="171"/>
      <c r="BU299" s="171"/>
      <c r="BV299" s="171"/>
      <c r="BW299" s="171"/>
      <c r="BX299" s="171"/>
      <c r="BY299" s="171"/>
      <c r="BZ299" s="171"/>
      <c r="CA299" s="171"/>
    </row>
    <row r="300" spans="65:79" ht="23.25" customHeight="1">
      <c r="BM300" s="171"/>
      <c r="BN300" s="171"/>
      <c r="BO300" s="171"/>
      <c r="BP300" s="171"/>
      <c r="BQ300" s="171"/>
      <c r="BR300" s="171"/>
      <c r="BS300" s="171"/>
      <c r="BT300" s="171"/>
      <c r="BU300" s="171"/>
      <c r="BV300" s="171"/>
      <c r="BW300" s="171"/>
      <c r="BX300" s="171"/>
      <c r="BY300" s="171"/>
      <c r="BZ300" s="171"/>
      <c r="CA300" s="171"/>
    </row>
    <row r="301" spans="65:79" ht="23.25" customHeight="1">
      <c r="BM301" s="171"/>
      <c r="BN301" s="171"/>
      <c r="BO301" s="171"/>
      <c r="BP301" s="171"/>
      <c r="BQ301" s="171"/>
      <c r="BR301" s="171"/>
      <c r="BS301" s="171"/>
      <c r="BT301" s="171"/>
      <c r="BU301" s="171"/>
      <c r="BV301" s="171"/>
      <c r="BW301" s="171"/>
      <c r="BX301" s="171"/>
      <c r="BY301" s="171"/>
      <c r="BZ301" s="171"/>
      <c r="CA301" s="171"/>
    </row>
    <row r="302" spans="65:79" ht="23.25" customHeight="1">
      <c r="BM302" s="171"/>
      <c r="BN302" s="171"/>
      <c r="BO302" s="171"/>
      <c r="BP302" s="171"/>
      <c r="BQ302" s="171"/>
      <c r="BR302" s="171"/>
      <c r="BS302" s="171"/>
      <c r="BT302" s="171"/>
      <c r="BU302" s="171"/>
      <c r="BV302" s="171"/>
      <c r="BW302" s="171"/>
      <c r="BX302" s="171"/>
      <c r="BY302" s="171"/>
      <c r="BZ302" s="171"/>
      <c r="CA302" s="171"/>
    </row>
  </sheetData>
  <sheetProtection password="CC09" sheet="1" deleteColumns="0" deleteRows="0" autoFilter="0" pivotTables="0"/>
  <protectedRanges>
    <protectedRange sqref="A22:XFD22" name="区域8"/>
    <protectedRange sqref="BH7:BI20" name="区域6"/>
    <protectedRange sqref="AJ7:AQ20 AU7:AZ20" name="区域4"/>
    <protectedRange sqref="E7:E20 G7:J20" name="区域2"/>
    <protectedRange sqref="B7:D7" name="区域1"/>
    <protectedRange sqref="Q7:W20 N7:O20 AF7:AF20" name="区域3"/>
    <protectedRange sqref="BB7:BE20" name="区域5"/>
    <protectedRange sqref="BL7:BL20" name="区域7"/>
  </protectedRanges>
  <mergeCells count="78">
    <mergeCell ref="A1:BL1"/>
    <mergeCell ref="A2:P4"/>
    <mergeCell ref="Q2:Z2"/>
    <mergeCell ref="AA2:AE2"/>
    <mergeCell ref="AF2:AI2"/>
    <mergeCell ref="AJ2:BA2"/>
    <mergeCell ref="BB2:BF2"/>
    <mergeCell ref="BH2:BJ2"/>
    <mergeCell ref="Q3:Z4"/>
    <mergeCell ref="AA3:AE4"/>
    <mergeCell ref="BB3:BK3"/>
    <mergeCell ref="A5:A6"/>
    <mergeCell ref="B5:B6"/>
    <mergeCell ref="C5:C6"/>
    <mergeCell ref="D5:D6"/>
    <mergeCell ref="E5:E6"/>
    <mergeCell ref="K5:K6"/>
    <mergeCell ref="AG3:AH3"/>
    <mergeCell ref="AJ3:AM3"/>
    <mergeCell ref="AR3:AT3"/>
    <mergeCell ref="AU3:BA3"/>
    <mergeCell ref="W5:W6"/>
    <mergeCell ref="L5:L6"/>
    <mergeCell ref="M5:M6"/>
    <mergeCell ref="N5:N6"/>
    <mergeCell ref="O5:O6"/>
    <mergeCell ref="P5:P6"/>
    <mergeCell ref="Q5:Q6"/>
    <mergeCell ref="R5:R6"/>
    <mergeCell ref="S5:S6"/>
    <mergeCell ref="T5:T6"/>
    <mergeCell ref="U5:U6"/>
    <mergeCell ref="F5:F6"/>
    <mergeCell ref="G5:G6"/>
    <mergeCell ref="H5:H6"/>
    <mergeCell ref="I5:I6"/>
    <mergeCell ref="J5:J6"/>
    <mergeCell ref="V5:V6"/>
    <mergeCell ref="AI5:AI6"/>
    <mergeCell ref="AJ5:AK5"/>
    <mergeCell ref="X5:X6"/>
    <mergeCell ref="Z5:Z6"/>
    <mergeCell ref="AA5:AA6"/>
    <mergeCell ref="AB5:AB6"/>
    <mergeCell ref="AC5:AC6"/>
    <mergeCell ref="AD5:AD6"/>
    <mergeCell ref="BI5:BI6"/>
    <mergeCell ref="BJ5:BJ6"/>
    <mergeCell ref="BK5:BK6"/>
    <mergeCell ref="BL5:BL6"/>
    <mergeCell ref="A21:P21"/>
    <mergeCell ref="BB5:BB6"/>
    <mergeCell ref="BC5:BC6"/>
    <mergeCell ref="BD5:BD6"/>
    <mergeCell ref="BE5:BE6"/>
    <mergeCell ref="BF5:BF6"/>
    <mergeCell ref="BG5:BG6"/>
    <mergeCell ref="AV5:AV6"/>
    <mergeCell ref="AW5:AW6"/>
    <mergeCell ref="AX5:AX6"/>
    <mergeCell ref="AY5:AY6"/>
    <mergeCell ref="AZ5:AZ6"/>
    <mergeCell ref="H22:I22"/>
    <mergeCell ref="N22:O22"/>
    <mergeCell ref="Q22:R22"/>
    <mergeCell ref="S22:T22"/>
    <mergeCell ref="BH5:BH6"/>
    <mergeCell ref="BA5:BA6"/>
    <mergeCell ref="AL5:AL6"/>
    <mergeCell ref="AM5:AM6"/>
    <mergeCell ref="AQ5:AQ6"/>
    <mergeCell ref="AR5:AR6"/>
    <mergeCell ref="AT5:AT6"/>
    <mergeCell ref="AU5:AU6"/>
    <mergeCell ref="AE5:AE6"/>
    <mergeCell ref="AF5:AF6"/>
    <mergeCell ref="AG5:AG6"/>
    <mergeCell ref="AH5:AH6"/>
  </mergeCells>
  <phoneticPr fontId="5" type="noConversion"/>
  <dataValidations count="9">
    <dataValidation type="list" allowBlank="1" showInputMessage="1" showErrorMessage="1" sqref="E7:E20">
      <formula1>$BQ$40:$BQ$42</formula1>
    </dataValidation>
    <dataValidation type="list" allowBlank="1" showInputMessage="1" showErrorMessage="1" sqref="O7:O20">
      <formula1>$BW$39:$BW$69</formula1>
    </dataValidation>
    <dataValidation type="list" allowBlank="1" showInputMessage="1" showErrorMessage="1" sqref="N7:N20">
      <formula1>$BV$39:$BV$42</formula1>
    </dataValidation>
    <dataValidation type="list" allowBlank="1" showInputMessage="1" showErrorMessage="1" sqref="C7:C20">
      <formula1>$BO$40:$BO$52</formula1>
    </dataValidation>
    <dataValidation type="list" allowBlank="1" showInputMessage="1" showErrorMessage="1" sqref="B7:B20">
      <formula1>$BN$40:$BN$51</formula1>
    </dataValidation>
    <dataValidation type="list" allowBlank="1" showInputMessage="1" showErrorMessage="1" sqref="D7:D20">
      <formula1>$BP$40:$BP$42</formula1>
    </dataValidation>
    <dataValidation type="list" allowBlank="1" showInputMessage="1" showErrorMessage="1" sqref="H7:H20">
      <formula1>$BT$40:$BT$41</formula1>
    </dataValidation>
    <dataValidation type="list" allowBlank="1" showInputMessage="1" showErrorMessage="1" sqref="I7:I20">
      <formula1>$BU$40:$BU$44</formula1>
    </dataValidation>
    <dataValidation type="list" allowBlank="1" showInputMessage="1" showErrorMessage="1" sqref="G7:G20">
      <formula1>$BS$40:$BS$57</formula1>
    </dataValidation>
  </dataValidations>
  <pageMargins left="0.69791666666666663" right="0.69791666666666663" top="0.75" bottom="0.75" header="0.3" footer="0.3"/>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dimension ref="A1:CB302"/>
  <sheetViews>
    <sheetView zoomScaleSheetLayoutView="100" workbookViewId="0">
      <pane xSplit="11" ySplit="7" topLeftCell="AI8" activePane="bottomRight" state="frozen"/>
      <selection pane="topRight" activeCell="L1" sqref="L1"/>
      <selection pane="bottomLeft" activeCell="A8" sqref="A8"/>
      <selection pane="bottomRight" activeCell="AV17" sqref="AV17"/>
    </sheetView>
  </sheetViews>
  <sheetFormatPr defaultRowHeight="23.25" customHeight="1"/>
  <cols>
    <col min="1" max="1" width="3.75" style="310" customWidth="1"/>
    <col min="2" max="2" width="4.375" style="172" customWidth="1"/>
    <col min="3" max="3" width="8" style="172" customWidth="1"/>
    <col min="4" max="4" width="6.5" style="172" customWidth="1"/>
    <col min="5" max="5" width="6.875" style="172" hidden="1" customWidth="1"/>
    <col min="6" max="6" width="4" style="310" hidden="1" customWidth="1"/>
    <col min="7" max="7" width="7.5" style="173" customWidth="1"/>
    <col min="8" max="8" width="4.875" style="173" customWidth="1"/>
    <col min="9" max="9" width="6" style="173" customWidth="1"/>
    <col min="10" max="10" width="7.5" style="310" customWidth="1"/>
    <col min="11" max="11" width="8.125" style="310" customWidth="1"/>
    <col min="12" max="12" width="4.625" style="310" customWidth="1"/>
    <col min="13" max="13" width="5.5" style="174" customWidth="1"/>
    <col min="14" max="14" width="5.625" style="311" customWidth="1"/>
    <col min="15" max="15" width="5.5" style="311" customWidth="1"/>
    <col min="16" max="16" width="6.375" style="174" hidden="1" customWidth="1"/>
    <col min="17" max="17" width="7" style="172" hidden="1" customWidth="1"/>
    <col min="18" max="18" width="6.875" style="172" hidden="1" customWidth="1"/>
    <col min="19" max="19" width="5.375" style="172" hidden="1" customWidth="1"/>
    <col min="20" max="20" width="6.75" style="172" hidden="1" customWidth="1"/>
    <col min="21" max="21" width="6" style="172" hidden="1" customWidth="1"/>
    <col min="22" max="22" width="5.125" style="172" hidden="1" customWidth="1"/>
    <col min="23" max="23" width="5.5" style="172" customWidth="1"/>
    <col min="24" max="25" width="6.625" style="172" hidden="1" customWidth="1"/>
    <col min="26" max="26" width="5.875" style="172" hidden="1" customWidth="1"/>
    <col min="27" max="29" width="6" style="172" hidden="1" customWidth="1"/>
    <col min="30" max="31" width="10.5" style="172" hidden="1" customWidth="1"/>
    <col min="32" max="32" width="6" style="310" customWidth="1"/>
    <col min="33" max="34" width="8.625" style="310" hidden="1" customWidth="1"/>
    <col min="35" max="35" width="9.75" style="175" bestFit="1" customWidth="1"/>
    <col min="36" max="36" width="7.25" style="310" customWidth="1"/>
    <col min="37" max="37" width="8.625" style="310" customWidth="1"/>
    <col min="38" max="38" width="8" style="310" customWidth="1"/>
    <col min="39" max="39" width="6.25" style="310" customWidth="1"/>
    <col min="40" max="40" width="7.375" style="310" customWidth="1"/>
    <col min="41" max="41" width="6.5" style="310" customWidth="1"/>
    <col min="42" max="42" width="7" style="310" customWidth="1"/>
    <col min="43" max="43" width="7.75" style="310" customWidth="1"/>
    <col min="44" max="46" width="7.5" style="310" hidden="1" customWidth="1"/>
    <col min="47" max="47" width="6.75" style="310" customWidth="1"/>
    <col min="48" max="48" width="7.5" style="310" customWidth="1"/>
    <col min="49" max="49" width="6.75" style="310" customWidth="1"/>
    <col min="50" max="50" width="6" style="310" customWidth="1"/>
    <col min="51" max="51" width="7" style="310" customWidth="1"/>
    <col min="52" max="52" width="10" style="310" customWidth="1"/>
    <col min="53" max="53" width="9.75" style="310" bestFit="1" customWidth="1"/>
    <col min="54" max="54" width="6.625" style="310" customWidth="1"/>
    <col min="55" max="55" width="6.125" style="172" customWidth="1"/>
    <col min="56" max="56" width="6.25" style="172" customWidth="1"/>
    <col min="57" max="57" width="6.75" style="172" customWidth="1"/>
    <col min="58" max="58" width="9" style="310" customWidth="1"/>
    <col min="59" max="59" width="9.75" style="310" bestFit="1" customWidth="1"/>
    <col min="60" max="60" width="7.5" style="172" customWidth="1"/>
    <col min="61" max="61" width="7.625" style="175" customWidth="1"/>
    <col min="62" max="62" width="9.875" style="175" customWidth="1"/>
    <col min="63" max="63" width="10" style="172" customWidth="1"/>
    <col min="64" max="64" width="25.125" style="310" customWidth="1"/>
    <col min="65" max="16384" width="9" style="172"/>
  </cols>
  <sheetData>
    <row r="1" spans="1:80" ht="24" customHeight="1">
      <c r="A1" s="619" t="str">
        <f>"2017年"&amp;B7&amp;C7&amp;"分校"&amp;D7&amp;"工资表"</f>
        <v>2017年2月华景分校行政部工资表</v>
      </c>
      <c r="B1" s="619"/>
      <c r="C1" s="619"/>
      <c r="D1" s="619"/>
      <c r="E1" s="619"/>
      <c r="F1" s="619"/>
      <c r="G1" s="619"/>
      <c r="H1" s="619"/>
      <c r="I1" s="619"/>
      <c r="J1" s="619"/>
      <c r="K1" s="619"/>
      <c r="L1" s="619"/>
      <c r="M1" s="619"/>
      <c r="N1" s="619"/>
      <c r="O1" s="619"/>
      <c r="P1" s="619"/>
      <c r="Q1" s="619"/>
      <c r="R1" s="619"/>
      <c r="S1" s="619"/>
      <c r="T1" s="619"/>
      <c r="U1" s="619"/>
      <c r="V1" s="619"/>
      <c r="W1" s="619"/>
      <c r="X1" s="619"/>
      <c r="Y1" s="619"/>
      <c r="Z1" s="619"/>
      <c r="AA1" s="619"/>
      <c r="AB1" s="619"/>
      <c r="AC1" s="619"/>
      <c r="AD1" s="619"/>
      <c r="AE1" s="619"/>
      <c r="AF1" s="619"/>
      <c r="AG1" s="619"/>
      <c r="AH1" s="619"/>
      <c r="AI1" s="619"/>
      <c r="AJ1" s="619"/>
      <c r="AK1" s="619"/>
      <c r="AL1" s="619"/>
      <c r="AM1" s="619"/>
      <c r="AN1" s="619"/>
      <c r="AO1" s="619"/>
      <c r="AP1" s="619"/>
      <c r="AQ1" s="619"/>
      <c r="AR1" s="619"/>
      <c r="AS1" s="619"/>
      <c r="AT1" s="619"/>
      <c r="AU1" s="619"/>
      <c r="AV1" s="619"/>
      <c r="AW1" s="619"/>
      <c r="AX1" s="619"/>
      <c r="AY1" s="619"/>
      <c r="AZ1" s="619"/>
      <c r="BA1" s="619"/>
      <c r="BB1" s="619"/>
      <c r="BC1" s="619"/>
      <c r="BD1" s="619"/>
      <c r="BE1" s="619"/>
      <c r="BF1" s="619"/>
      <c r="BG1" s="619"/>
      <c r="BH1" s="619"/>
      <c r="BI1" s="619"/>
      <c r="BJ1" s="619"/>
      <c r="BK1" s="619"/>
      <c r="BL1" s="619"/>
    </row>
    <row r="2" spans="1:80" ht="15" customHeight="1">
      <c r="A2" s="559" t="s">
        <v>28</v>
      </c>
      <c r="B2" s="620"/>
      <c r="C2" s="620"/>
      <c r="D2" s="620"/>
      <c r="E2" s="620"/>
      <c r="F2" s="620"/>
      <c r="G2" s="620"/>
      <c r="H2" s="620"/>
      <c r="I2" s="620"/>
      <c r="J2" s="620"/>
      <c r="K2" s="620"/>
      <c r="L2" s="620"/>
      <c r="M2" s="620"/>
      <c r="N2" s="620"/>
      <c r="O2" s="620"/>
      <c r="P2" s="561"/>
      <c r="Q2" s="568"/>
      <c r="R2" s="569"/>
      <c r="S2" s="569"/>
      <c r="T2" s="569"/>
      <c r="U2" s="569"/>
      <c r="V2" s="569"/>
      <c r="W2" s="569"/>
      <c r="X2" s="569"/>
      <c r="Y2" s="569"/>
      <c r="Z2" s="570"/>
      <c r="AA2" s="571"/>
      <c r="AB2" s="572"/>
      <c r="AC2" s="572"/>
      <c r="AD2" s="572"/>
      <c r="AE2" s="573"/>
      <c r="AF2" s="571" t="s">
        <v>29</v>
      </c>
      <c r="AG2" s="572"/>
      <c r="AH2" s="572"/>
      <c r="AI2" s="573"/>
      <c r="AJ2" s="571" t="s">
        <v>30</v>
      </c>
      <c r="AK2" s="572"/>
      <c r="AL2" s="572"/>
      <c r="AM2" s="572"/>
      <c r="AN2" s="572"/>
      <c r="AO2" s="572"/>
      <c r="AP2" s="572"/>
      <c r="AQ2" s="572"/>
      <c r="AR2" s="572"/>
      <c r="AS2" s="572"/>
      <c r="AT2" s="572"/>
      <c r="AU2" s="572"/>
      <c r="AV2" s="572"/>
      <c r="AW2" s="572"/>
      <c r="AX2" s="572"/>
      <c r="AY2" s="572"/>
      <c r="AZ2" s="572"/>
      <c r="BA2" s="573"/>
      <c r="BB2" s="571" t="s">
        <v>31</v>
      </c>
      <c r="BC2" s="572"/>
      <c r="BD2" s="572"/>
      <c r="BE2" s="572"/>
      <c r="BF2" s="573"/>
      <c r="BG2" s="313"/>
      <c r="BH2" s="571" t="s">
        <v>32</v>
      </c>
      <c r="BI2" s="572"/>
      <c r="BJ2" s="573"/>
      <c r="BK2" s="314"/>
      <c r="BL2" s="314"/>
    </row>
    <row r="3" spans="1:80" ht="9.9499999999999993" customHeight="1">
      <c r="A3" s="562"/>
      <c r="B3" s="563"/>
      <c r="C3" s="563"/>
      <c r="D3" s="563"/>
      <c r="E3" s="563"/>
      <c r="F3" s="563"/>
      <c r="G3" s="563"/>
      <c r="H3" s="563"/>
      <c r="I3" s="563"/>
      <c r="J3" s="563"/>
      <c r="K3" s="563"/>
      <c r="L3" s="563"/>
      <c r="M3" s="563"/>
      <c r="N3" s="563"/>
      <c r="O3" s="563"/>
      <c r="P3" s="564"/>
      <c r="Q3" s="621" t="s">
        <v>33</v>
      </c>
      <c r="R3" s="622"/>
      <c r="S3" s="622"/>
      <c r="T3" s="622"/>
      <c r="U3" s="622"/>
      <c r="V3" s="622"/>
      <c r="W3" s="622"/>
      <c r="X3" s="622"/>
      <c r="Y3" s="622"/>
      <c r="Z3" s="623"/>
      <c r="AA3" s="627" t="s">
        <v>34</v>
      </c>
      <c r="AB3" s="628"/>
      <c r="AC3" s="628"/>
      <c r="AD3" s="628"/>
      <c r="AE3" s="629"/>
      <c r="AF3" s="314"/>
      <c r="AG3" s="571" t="s">
        <v>35</v>
      </c>
      <c r="AH3" s="573"/>
      <c r="AI3" s="315"/>
      <c r="AJ3" s="616" t="s">
        <v>33</v>
      </c>
      <c r="AK3" s="617"/>
      <c r="AL3" s="617"/>
      <c r="AM3" s="618"/>
      <c r="AN3" s="314" t="s">
        <v>36</v>
      </c>
      <c r="AO3" s="316" t="s">
        <v>37</v>
      </c>
      <c r="AP3" s="314" t="s">
        <v>36</v>
      </c>
      <c r="AQ3" s="316" t="s">
        <v>37</v>
      </c>
      <c r="AR3" s="574" t="s">
        <v>34</v>
      </c>
      <c r="AS3" s="575"/>
      <c r="AT3" s="576"/>
      <c r="AU3" s="571"/>
      <c r="AV3" s="572"/>
      <c r="AW3" s="572"/>
      <c r="AX3" s="572"/>
      <c r="AY3" s="572"/>
      <c r="AZ3" s="572"/>
      <c r="BA3" s="573"/>
      <c r="BB3" s="572"/>
      <c r="BC3" s="572"/>
      <c r="BD3" s="572"/>
      <c r="BE3" s="572"/>
      <c r="BF3" s="572"/>
      <c r="BG3" s="572"/>
      <c r="BH3" s="572"/>
      <c r="BI3" s="572"/>
      <c r="BJ3" s="572"/>
      <c r="BK3" s="572"/>
      <c r="BL3" s="172"/>
    </row>
    <row r="4" spans="1:80" ht="12" customHeight="1">
      <c r="A4" s="565"/>
      <c r="B4" s="566"/>
      <c r="C4" s="566"/>
      <c r="D4" s="566"/>
      <c r="E4" s="566"/>
      <c r="F4" s="566"/>
      <c r="G4" s="566"/>
      <c r="H4" s="566"/>
      <c r="I4" s="566"/>
      <c r="J4" s="566"/>
      <c r="K4" s="566"/>
      <c r="L4" s="566"/>
      <c r="M4" s="566"/>
      <c r="N4" s="566"/>
      <c r="O4" s="566"/>
      <c r="P4" s="567"/>
      <c r="Q4" s="624"/>
      <c r="R4" s="625"/>
      <c r="S4" s="625"/>
      <c r="T4" s="625"/>
      <c r="U4" s="625"/>
      <c r="V4" s="625"/>
      <c r="W4" s="625"/>
      <c r="X4" s="625"/>
      <c r="Y4" s="625"/>
      <c r="Z4" s="626"/>
      <c r="AA4" s="630"/>
      <c r="AB4" s="631"/>
      <c r="AC4" s="631"/>
      <c r="AD4" s="631"/>
      <c r="AE4" s="632"/>
      <c r="AF4" s="317">
        <v>1</v>
      </c>
      <c r="AG4" s="317">
        <v>2</v>
      </c>
      <c r="AH4" s="317">
        <v>3</v>
      </c>
      <c r="AI4" s="318">
        <v>4</v>
      </c>
      <c r="AJ4" s="319">
        <v>5</v>
      </c>
      <c r="AK4" s="319">
        <v>6</v>
      </c>
      <c r="AL4" s="319">
        <v>7</v>
      </c>
      <c r="AM4" s="319">
        <v>8</v>
      </c>
      <c r="AN4" s="317">
        <v>9</v>
      </c>
      <c r="AO4" s="317">
        <v>10</v>
      </c>
      <c r="AP4" s="317">
        <v>11</v>
      </c>
      <c r="AQ4" s="317">
        <v>12</v>
      </c>
      <c r="AR4" s="320">
        <v>13</v>
      </c>
      <c r="AS4" s="320"/>
      <c r="AT4" s="320">
        <v>14</v>
      </c>
      <c r="AU4" s="317">
        <v>15</v>
      </c>
      <c r="AV4" s="317">
        <v>16</v>
      </c>
      <c r="AW4" s="317">
        <v>17</v>
      </c>
      <c r="AX4" s="317">
        <v>18</v>
      </c>
      <c r="AY4" s="317">
        <v>19</v>
      </c>
      <c r="AZ4" s="317">
        <v>20</v>
      </c>
      <c r="BA4" s="317">
        <v>21</v>
      </c>
      <c r="BB4" s="317">
        <v>22</v>
      </c>
      <c r="BC4" s="317">
        <v>23</v>
      </c>
      <c r="BD4" s="317">
        <v>24</v>
      </c>
      <c r="BE4" s="317">
        <v>25</v>
      </c>
      <c r="BF4" s="317">
        <v>26</v>
      </c>
      <c r="BG4" s="317">
        <v>27</v>
      </c>
      <c r="BH4" s="317">
        <v>28</v>
      </c>
      <c r="BI4" s="317">
        <v>29</v>
      </c>
      <c r="BJ4" s="317">
        <v>30</v>
      </c>
      <c r="BK4" s="317">
        <v>31</v>
      </c>
      <c r="BL4" s="317">
        <v>32</v>
      </c>
    </row>
    <row r="5" spans="1:80" s="168" customFormat="1" ht="23.25" customHeight="1">
      <c r="A5" s="579" t="s">
        <v>38</v>
      </c>
      <c r="B5" s="581" t="s">
        <v>39</v>
      </c>
      <c r="C5" s="581" t="s">
        <v>40</v>
      </c>
      <c r="D5" s="581" t="s">
        <v>41</v>
      </c>
      <c r="E5" s="581" t="s">
        <v>421</v>
      </c>
      <c r="F5" s="579" t="s">
        <v>43</v>
      </c>
      <c r="G5" s="583" t="s">
        <v>44</v>
      </c>
      <c r="H5" s="583" t="s">
        <v>45</v>
      </c>
      <c r="I5" s="583" t="s">
        <v>46</v>
      </c>
      <c r="J5" s="583" t="s">
        <v>47</v>
      </c>
      <c r="K5" s="583" t="s">
        <v>422</v>
      </c>
      <c r="L5" s="583" t="s">
        <v>423</v>
      </c>
      <c r="M5" s="585" t="s">
        <v>424</v>
      </c>
      <c r="N5" s="577" t="s">
        <v>51</v>
      </c>
      <c r="O5" s="577" t="s">
        <v>52</v>
      </c>
      <c r="P5" s="585" t="s">
        <v>53</v>
      </c>
      <c r="Q5" s="587" t="s">
        <v>54</v>
      </c>
      <c r="R5" s="587" t="s">
        <v>55</v>
      </c>
      <c r="S5" s="587" t="s">
        <v>56</v>
      </c>
      <c r="T5" s="587" t="s">
        <v>57</v>
      </c>
      <c r="U5" s="587" t="s">
        <v>58</v>
      </c>
      <c r="V5" s="587" t="s">
        <v>59</v>
      </c>
      <c r="W5" s="587" t="s">
        <v>60</v>
      </c>
      <c r="X5" s="587"/>
      <c r="Y5" s="321"/>
      <c r="Z5" s="587"/>
      <c r="AA5" s="608" t="s">
        <v>61</v>
      </c>
      <c r="AB5" s="608" t="s">
        <v>62</v>
      </c>
      <c r="AC5" s="608" t="s">
        <v>63</v>
      </c>
      <c r="AD5" s="608" t="s">
        <v>64</v>
      </c>
      <c r="AE5" s="608" t="s">
        <v>65</v>
      </c>
      <c r="AF5" s="610" t="s">
        <v>66</v>
      </c>
      <c r="AG5" s="612" t="s">
        <v>67</v>
      </c>
      <c r="AH5" s="612" t="s">
        <v>68</v>
      </c>
      <c r="AI5" s="599" t="s">
        <v>69</v>
      </c>
      <c r="AJ5" s="614" t="s">
        <v>70</v>
      </c>
      <c r="AK5" s="615"/>
      <c r="AL5" s="587" t="s">
        <v>71</v>
      </c>
      <c r="AM5" s="587" t="s">
        <v>425</v>
      </c>
      <c r="AN5" s="317" t="s">
        <v>73</v>
      </c>
      <c r="AO5" s="317" t="s">
        <v>74</v>
      </c>
      <c r="AP5" s="317" t="s">
        <v>75</v>
      </c>
      <c r="AQ5" s="589" t="s">
        <v>76</v>
      </c>
      <c r="AR5" s="591" t="s">
        <v>77</v>
      </c>
      <c r="AS5" s="322"/>
      <c r="AT5" s="593" t="s">
        <v>78</v>
      </c>
      <c r="AU5" s="589" t="s">
        <v>79</v>
      </c>
      <c r="AV5" s="589" t="s">
        <v>80</v>
      </c>
      <c r="AW5" s="589" t="s">
        <v>81</v>
      </c>
      <c r="AX5" s="589" t="s">
        <v>82</v>
      </c>
      <c r="AY5" s="589" t="s">
        <v>83</v>
      </c>
      <c r="AZ5" s="589" t="s">
        <v>84</v>
      </c>
      <c r="BA5" s="589" t="s">
        <v>85</v>
      </c>
      <c r="BB5" s="589" t="s">
        <v>86</v>
      </c>
      <c r="BC5" s="589" t="s">
        <v>87</v>
      </c>
      <c r="BD5" s="589" t="s">
        <v>88</v>
      </c>
      <c r="BE5" s="589" t="s">
        <v>89</v>
      </c>
      <c r="BF5" s="589" t="s">
        <v>90</v>
      </c>
      <c r="BG5" s="589" t="s">
        <v>91</v>
      </c>
      <c r="BH5" s="597" t="s">
        <v>92</v>
      </c>
      <c r="BI5" s="599" t="s">
        <v>93</v>
      </c>
      <c r="BJ5" s="599" t="s">
        <v>94</v>
      </c>
      <c r="BK5" s="589" t="s">
        <v>95</v>
      </c>
      <c r="BL5" s="595" t="s">
        <v>96</v>
      </c>
      <c r="BM5" s="172"/>
      <c r="BN5" s="172"/>
      <c r="BO5" s="172"/>
      <c r="BP5" s="172"/>
      <c r="BQ5" s="172"/>
      <c r="BR5" s="172"/>
      <c r="BS5" s="172"/>
      <c r="BT5" s="172"/>
      <c r="BU5" s="172"/>
      <c r="BV5" s="172"/>
      <c r="BW5" s="172"/>
      <c r="BX5" s="172"/>
      <c r="BY5" s="172"/>
      <c r="BZ5" s="172"/>
      <c r="CA5" s="172"/>
      <c r="CB5" s="172"/>
    </row>
    <row r="6" spans="1:80" s="169" customFormat="1" ht="23.25" customHeight="1">
      <c r="A6" s="580"/>
      <c r="B6" s="582"/>
      <c r="C6" s="582"/>
      <c r="D6" s="582"/>
      <c r="E6" s="582"/>
      <c r="F6" s="580"/>
      <c r="G6" s="584"/>
      <c r="H6" s="584"/>
      <c r="I6" s="584"/>
      <c r="J6" s="584"/>
      <c r="K6" s="584"/>
      <c r="L6" s="584"/>
      <c r="M6" s="586"/>
      <c r="N6" s="578"/>
      <c r="O6" s="578"/>
      <c r="P6" s="586"/>
      <c r="Q6" s="588"/>
      <c r="R6" s="588"/>
      <c r="S6" s="588"/>
      <c r="T6" s="588"/>
      <c r="U6" s="588"/>
      <c r="V6" s="588"/>
      <c r="W6" s="588"/>
      <c r="X6" s="588"/>
      <c r="Y6" s="323"/>
      <c r="Z6" s="588"/>
      <c r="AA6" s="609"/>
      <c r="AB6" s="609"/>
      <c r="AC6" s="609"/>
      <c r="AD6" s="609"/>
      <c r="AE6" s="609"/>
      <c r="AF6" s="611"/>
      <c r="AG6" s="613"/>
      <c r="AH6" s="613"/>
      <c r="AI6" s="600"/>
      <c r="AJ6" s="324" t="s">
        <v>97</v>
      </c>
      <c r="AK6" s="319" t="s">
        <v>98</v>
      </c>
      <c r="AL6" s="588"/>
      <c r="AM6" s="588"/>
      <c r="AN6" s="325" t="s">
        <v>99</v>
      </c>
      <c r="AO6" s="325" t="s">
        <v>100</v>
      </c>
      <c r="AP6" s="325" t="s">
        <v>100</v>
      </c>
      <c r="AQ6" s="590"/>
      <c r="AR6" s="592"/>
      <c r="AS6" s="326"/>
      <c r="AT6" s="594"/>
      <c r="AU6" s="590"/>
      <c r="AV6" s="590"/>
      <c r="AW6" s="590"/>
      <c r="AX6" s="590"/>
      <c r="AY6" s="590"/>
      <c r="AZ6" s="590"/>
      <c r="BA6" s="590"/>
      <c r="BB6" s="590"/>
      <c r="BC6" s="590"/>
      <c r="BD6" s="590"/>
      <c r="BE6" s="590"/>
      <c r="BF6" s="590"/>
      <c r="BG6" s="590"/>
      <c r="BH6" s="598"/>
      <c r="BI6" s="600"/>
      <c r="BJ6" s="600"/>
      <c r="BK6" s="590"/>
      <c r="BL6" s="596"/>
      <c r="BM6" s="172"/>
      <c r="BN6" s="172"/>
      <c r="BO6" s="172"/>
      <c r="BP6" s="172"/>
      <c r="BQ6" s="172"/>
      <c r="BR6" s="172"/>
      <c r="BS6" s="172"/>
      <c r="BT6" s="172"/>
      <c r="BU6" s="172"/>
      <c r="BV6" s="172"/>
      <c r="BW6" s="172"/>
      <c r="BX6" s="172"/>
      <c r="BY6" s="172"/>
      <c r="BZ6" s="172"/>
      <c r="CA6" s="172"/>
      <c r="CB6" s="172"/>
    </row>
    <row r="7" spans="1:80" ht="15" customHeight="1">
      <c r="A7" s="327">
        <v>1</v>
      </c>
      <c r="B7" s="328" t="s">
        <v>131</v>
      </c>
      <c r="C7" s="328" t="s">
        <v>102</v>
      </c>
      <c r="D7" s="328" t="s">
        <v>103</v>
      </c>
      <c r="E7" s="329"/>
      <c r="F7" s="330"/>
      <c r="G7" s="329" t="s">
        <v>104</v>
      </c>
      <c r="H7" s="329" t="s">
        <v>105</v>
      </c>
      <c r="I7" s="329" t="s">
        <v>106</v>
      </c>
      <c r="J7" s="331" t="s">
        <v>426</v>
      </c>
      <c r="K7" s="332">
        <f>IF(ISERROR(VLOOKUP(J7,[7]人事资料!D:AR,26,0)),"",VLOOKUP(J7,[7]人事资料!D:AR,26,0))</f>
        <v>41802</v>
      </c>
      <c r="L7" s="333">
        <f>IF(ISERROR(VLOOKUP(J7,[7]人事资料!D:AR,27,0)),"",VLOOKUP(J7,[7]人事资料!D:AR,27,0))</f>
        <v>102</v>
      </c>
      <c r="M7" s="334">
        <f>IF(ISERROR(+L7+BP7),"",+L7+BP7)</f>
        <v>122</v>
      </c>
      <c r="N7" s="335">
        <v>31</v>
      </c>
      <c r="O7" s="336">
        <v>31</v>
      </c>
      <c r="P7" s="337"/>
      <c r="Q7" s="338"/>
      <c r="R7" s="338"/>
      <c r="S7" s="339"/>
      <c r="T7" s="340"/>
      <c r="U7" s="341"/>
      <c r="V7" s="342"/>
      <c r="W7" s="343">
        <v>180</v>
      </c>
      <c r="X7" s="343"/>
      <c r="Y7" s="343"/>
      <c r="Z7" s="343"/>
      <c r="AA7" s="343"/>
      <c r="AB7" s="343"/>
      <c r="AC7" s="343"/>
      <c r="AD7" s="343"/>
      <c r="AE7" s="343"/>
      <c r="AF7" s="344">
        <v>1980</v>
      </c>
      <c r="AG7" s="344"/>
      <c r="AH7" s="344"/>
      <c r="AI7" s="345">
        <f>AF7+AG7+AH7</f>
        <v>1980</v>
      </c>
      <c r="AJ7" s="346">
        <f>150*2+60*5</f>
        <v>600</v>
      </c>
      <c r="AK7" s="346">
        <v>0</v>
      </c>
      <c r="AL7" s="346"/>
      <c r="AM7" s="346"/>
      <c r="AN7" s="346">
        <v>930</v>
      </c>
      <c r="AO7" s="346">
        <v>600</v>
      </c>
      <c r="AP7" s="346">
        <f>236*1.5+3*5+0*10+37*15</f>
        <v>924</v>
      </c>
      <c r="AQ7" s="346"/>
      <c r="AR7" s="347"/>
      <c r="AS7" s="347"/>
      <c r="AT7" s="327"/>
      <c r="AU7" s="346">
        <v>100</v>
      </c>
      <c r="AV7" s="346"/>
      <c r="AW7" s="346"/>
      <c r="AX7" s="346">
        <v>1200</v>
      </c>
      <c r="AY7" s="346"/>
      <c r="AZ7" s="346">
        <f>6380*0.03+240</f>
        <v>431.4</v>
      </c>
      <c r="BA7" s="348">
        <f>SUM(AJ7:AZ7)</f>
        <v>4785.3999999999996</v>
      </c>
      <c r="BB7" s="349">
        <v>300</v>
      </c>
      <c r="BC7" s="350">
        <v>500</v>
      </c>
      <c r="BD7" s="350">
        <v>60</v>
      </c>
      <c r="BE7" s="350"/>
      <c r="BF7" s="348">
        <f>SUM(BB7:BE7)</f>
        <v>860</v>
      </c>
      <c r="BG7" s="348">
        <f>AI7+BA7+BF7</f>
        <v>7625.4</v>
      </c>
      <c r="BH7" s="343">
        <v>750</v>
      </c>
      <c r="BI7" s="351">
        <v>317.43</v>
      </c>
      <c r="BJ7" s="352">
        <f>IF(G7="外教",ROUND(MAX((BG7-BH7-BI7-4800)*{0.03,0.1,0.2,0.25,0.3,0.35,0.45}-{0,105,555,1005,2755,5505,13505},0),2),ROUND(MAX((BG7-BH7-BI7-3500)*{0.03,0.1,0.2,0.25,0.3,0.35,0.45}-{0,105,555,1005,2755,5505,13505},0),2))</f>
        <v>200.8</v>
      </c>
      <c r="BK7" s="315">
        <f>+BG7-BH7-BI7-BJ7</f>
        <v>6357.1699999999992</v>
      </c>
      <c r="BL7" s="349"/>
      <c r="BO7" s="174">
        <f t="shared" ref="BO7:BO20" si="0">IF(ISERROR(VLOOKUP(B7,BN:BZ,13,0)),,VLOOKUP(B7,BN:BZ,13,0))</f>
        <v>42428</v>
      </c>
      <c r="BP7" s="353">
        <f>IF(ISERROR(DATEDIF(K7,BO7,"M")),"",DATEDIF(K7,BO7,"M"))</f>
        <v>20</v>
      </c>
    </row>
    <row r="8" spans="1:80" ht="15" customHeight="1">
      <c r="A8" s="327">
        <v>2</v>
      </c>
      <c r="B8" s="329" t="str">
        <f>IF(J8&lt;&gt;"",B7,"")</f>
        <v>2月</v>
      </c>
      <c r="C8" s="329" t="str">
        <f>IF(J8&lt;&gt;"",C7,"")</f>
        <v>华景</v>
      </c>
      <c r="D8" s="329" t="str">
        <f>IF(J8&lt;&gt;"",D7,"")</f>
        <v>行政部</v>
      </c>
      <c r="E8" s="329"/>
      <c r="F8" s="330"/>
      <c r="G8" s="329" t="s">
        <v>108</v>
      </c>
      <c r="H8" s="329" t="s">
        <v>105</v>
      </c>
      <c r="I8" s="329" t="s">
        <v>106</v>
      </c>
      <c r="J8" s="354" t="s">
        <v>427</v>
      </c>
      <c r="K8" s="332">
        <f>IF(ISERROR(VLOOKUP(J8,[7]人事资料!D:AR,26,0)),"",VLOOKUP(J8,[7]人事资料!D:AR,26,0))</f>
        <v>42491</v>
      </c>
      <c r="L8" s="333">
        <f>IF(ISERROR(VLOOKUP(J8,[7]人事资料!D:AR,27,0)),"",VLOOKUP(J8,[7]人事资料!D:AR,27,0))</f>
        <v>0</v>
      </c>
      <c r="M8" s="334" t="str">
        <f t="shared" ref="M8:M20" si="1">IF(ISERROR(+L8+BP8),"",+L8+BP8)</f>
        <v/>
      </c>
      <c r="N8" s="336">
        <v>31</v>
      </c>
      <c r="O8" s="336">
        <v>31</v>
      </c>
      <c r="P8" s="337"/>
      <c r="Q8" s="340"/>
      <c r="R8" s="340"/>
      <c r="S8" s="355"/>
      <c r="T8" s="340"/>
      <c r="U8" s="340"/>
      <c r="V8" s="356"/>
      <c r="W8" s="357"/>
      <c r="X8" s="343"/>
      <c r="Y8" s="343"/>
      <c r="Z8" s="343"/>
      <c r="AA8" s="358"/>
      <c r="AB8" s="358"/>
      <c r="AC8" s="343"/>
      <c r="AD8" s="343"/>
      <c r="AE8" s="343"/>
      <c r="AF8" s="346">
        <v>1600</v>
      </c>
      <c r="AG8" s="344"/>
      <c r="AH8" s="344"/>
      <c r="AI8" s="345">
        <f t="shared" ref="AI8:AI20" si="2">AF8+AG8+AH8</f>
        <v>1600</v>
      </c>
      <c r="AJ8" s="346"/>
      <c r="AK8" s="346"/>
      <c r="AL8" s="346"/>
      <c r="AM8" s="346"/>
      <c r="AN8" s="346"/>
      <c r="AO8" s="346"/>
      <c r="AP8" s="346"/>
      <c r="AQ8" s="346"/>
      <c r="AR8" s="347"/>
      <c r="AS8" s="347"/>
      <c r="AT8" s="327"/>
      <c r="AU8" s="346">
        <v>100</v>
      </c>
      <c r="AV8" s="346"/>
      <c r="AW8" s="346"/>
      <c r="AX8" s="346">
        <v>300</v>
      </c>
      <c r="AY8" s="346"/>
      <c r="AZ8" s="346">
        <f>170*0.1</f>
        <v>17</v>
      </c>
      <c r="BA8" s="348">
        <f t="shared" ref="BA8:BA20" si="3">SUM(AJ8:AZ8)</f>
        <v>417</v>
      </c>
      <c r="BB8" s="350">
        <v>100</v>
      </c>
      <c r="BC8" s="350">
        <v>200</v>
      </c>
      <c r="BD8" s="350"/>
      <c r="BE8" s="350"/>
      <c r="BF8" s="348">
        <f t="shared" ref="BF8:BF20" si="4">SUM(BB8:BE8)</f>
        <v>300</v>
      </c>
      <c r="BG8" s="348">
        <f t="shared" ref="BG8:BG20" si="5">AI8+BA8+BF8</f>
        <v>2317</v>
      </c>
      <c r="BH8" s="357">
        <v>0</v>
      </c>
      <c r="BI8" s="359">
        <v>0</v>
      </c>
      <c r="BJ8" s="352">
        <f>IF(G8="外教",ROUND(MAX((BG8-BH8-BI8-4800)*{0.03,0.1,0.2,0.25,0.3,0.35,0.45}-{0,105,555,1005,2755,5505,13505},0),2),ROUND(MAX((BG8-BH8-BI8-3500)*{0.03,0.1,0.2,0.25,0.3,0.35,0.45}-{0,105,555,1005,2755,5505,13505},0),2))</f>
        <v>0</v>
      </c>
      <c r="BK8" s="315">
        <f t="shared" ref="BK8:BK20" si="6">+BG8-BH8-BI8-BJ8</f>
        <v>2317</v>
      </c>
      <c r="BL8" s="349"/>
      <c r="BO8" s="174">
        <f t="shared" si="0"/>
        <v>42428</v>
      </c>
      <c r="BP8" s="353" t="str">
        <f t="shared" ref="BP8:BP20" si="7">IF(ISERROR(DATEDIF(K8,BO8,"M")),"",DATEDIF(K8,BO8,"M"))</f>
        <v/>
      </c>
    </row>
    <row r="9" spans="1:80" ht="15" customHeight="1">
      <c r="A9" s="327">
        <v>3</v>
      </c>
      <c r="B9" s="329" t="str">
        <f t="shared" ref="B9:B20" si="8">IF(J9&lt;&gt;"",B8,"")</f>
        <v>2月</v>
      </c>
      <c r="C9" s="329" t="str">
        <f t="shared" ref="C9:C20" si="9">IF(J9&lt;&gt;"",C8,"")</f>
        <v>华景</v>
      </c>
      <c r="D9" s="329" t="str">
        <f t="shared" ref="D9:D20" si="10">IF(J9&lt;&gt;"",D8,"")</f>
        <v>行政部</v>
      </c>
      <c r="E9" s="329"/>
      <c r="F9" s="360"/>
      <c r="G9" s="329" t="s">
        <v>110</v>
      </c>
      <c r="H9" s="329" t="s">
        <v>105</v>
      </c>
      <c r="I9" s="329" t="s">
        <v>136</v>
      </c>
      <c r="J9" s="354" t="s">
        <v>428</v>
      </c>
      <c r="K9" s="332">
        <f>IF(ISERROR(VLOOKUP(J9,[7]人事资料!D:AR,26,0)),"",VLOOKUP(J9,[7]人事资料!D:AR,26,0))</f>
        <v>42676</v>
      </c>
      <c r="L9" s="333">
        <f>IF(ISERROR(VLOOKUP(J9,[7]人事资料!D:AR,27,0)),"",VLOOKUP(J9,[7]人事资料!D:AR,27,0))</f>
        <v>0</v>
      </c>
      <c r="M9" s="334" t="str">
        <f t="shared" si="1"/>
        <v/>
      </c>
      <c r="N9" s="336">
        <v>31</v>
      </c>
      <c r="O9" s="336">
        <v>31</v>
      </c>
      <c r="P9" s="337"/>
      <c r="Q9" s="340"/>
      <c r="R9" s="340"/>
      <c r="S9" s="355"/>
      <c r="T9" s="340"/>
      <c r="U9" s="340"/>
      <c r="V9" s="356"/>
      <c r="W9" s="357"/>
      <c r="X9" s="343"/>
      <c r="Y9" s="343"/>
      <c r="Z9" s="343"/>
      <c r="AA9" s="358"/>
      <c r="AB9" s="358"/>
      <c r="AC9" s="343"/>
      <c r="AD9" s="343"/>
      <c r="AE9" s="343"/>
      <c r="AF9" s="346">
        <f>700+400+300-20</f>
        <v>1380</v>
      </c>
      <c r="AG9" s="344"/>
      <c r="AH9" s="344"/>
      <c r="AI9" s="345">
        <f t="shared" si="2"/>
        <v>1380</v>
      </c>
      <c r="AJ9" s="346"/>
      <c r="AK9" s="346"/>
      <c r="AL9" s="346"/>
      <c r="AM9" s="346"/>
      <c r="AN9" s="346">
        <v>500</v>
      </c>
      <c r="AO9" s="346"/>
      <c r="AP9" s="346">
        <v>300</v>
      </c>
      <c r="AQ9" s="346"/>
      <c r="AR9" s="347"/>
      <c r="AS9" s="347"/>
      <c r="AT9" s="327"/>
      <c r="AU9" s="346">
        <f>-50-100</f>
        <v>-150</v>
      </c>
      <c r="AV9" s="346"/>
      <c r="AW9" s="346"/>
      <c r="AX9" s="346">
        <v>300</v>
      </c>
      <c r="AY9" s="346"/>
      <c r="AZ9" s="346"/>
      <c r="BA9" s="348">
        <f t="shared" si="3"/>
        <v>950</v>
      </c>
      <c r="BB9" s="350">
        <v>300</v>
      </c>
      <c r="BC9" s="350">
        <v>500</v>
      </c>
      <c r="BD9" s="350"/>
      <c r="BE9" s="350"/>
      <c r="BF9" s="348">
        <f t="shared" si="4"/>
        <v>800</v>
      </c>
      <c r="BG9" s="348">
        <f t="shared" si="5"/>
        <v>3130</v>
      </c>
      <c r="BH9" s="357">
        <v>100</v>
      </c>
      <c r="BI9" s="359">
        <v>317.43</v>
      </c>
      <c r="BJ9" s="352">
        <f>IF(G9="外教",ROUND(MAX((BG9-BH9-BI9-4800)*{0.03,0.1,0.2,0.25,0.3,0.35,0.45}-{0,105,555,1005,2755,5505,13505},0),2),ROUND(MAX((BG9-BH9-BI9-3500)*{0.03,0.1,0.2,0.25,0.3,0.35,0.45}-{0,105,555,1005,2755,5505,13505},0),2))</f>
        <v>0</v>
      </c>
      <c r="BK9" s="315">
        <f t="shared" si="6"/>
        <v>2712.57</v>
      </c>
      <c r="BL9" s="349"/>
      <c r="BO9" s="174">
        <f t="shared" si="0"/>
        <v>42428</v>
      </c>
      <c r="BP9" s="353" t="str">
        <f t="shared" si="7"/>
        <v/>
      </c>
      <c r="CB9" s="168"/>
    </row>
    <row r="10" spans="1:80" ht="15" customHeight="1">
      <c r="A10" s="327">
        <v>4</v>
      </c>
      <c r="B10" s="329" t="str">
        <f t="shared" si="8"/>
        <v/>
      </c>
      <c r="C10" s="329" t="str">
        <f t="shared" si="9"/>
        <v/>
      </c>
      <c r="D10" s="329" t="str">
        <f t="shared" si="10"/>
        <v/>
      </c>
      <c r="E10" s="329"/>
      <c r="F10" s="330"/>
      <c r="G10" s="329"/>
      <c r="H10" s="329"/>
      <c r="I10" s="329"/>
      <c r="J10" s="354"/>
      <c r="K10" s="332" t="str">
        <f>IF(ISERROR(VLOOKUP(J10,[7]人事资料!D:AR,26,0)),"",VLOOKUP(J10,[7]人事资料!D:AR,26,0))</f>
        <v/>
      </c>
      <c r="L10" s="333" t="str">
        <f>IF(ISERROR(VLOOKUP(J10,[7]人事资料!D:AR,27,0)),"",VLOOKUP(J10,[7]人事资料!D:AR,27,0))</f>
        <v/>
      </c>
      <c r="M10" s="334" t="str">
        <f t="shared" si="1"/>
        <v/>
      </c>
      <c r="N10" s="336"/>
      <c r="O10" s="336"/>
      <c r="P10" s="337"/>
      <c r="Q10" s="340"/>
      <c r="R10" s="340"/>
      <c r="S10" s="355"/>
      <c r="T10" s="340"/>
      <c r="U10" s="340"/>
      <c r="V10" s="356"/>
      <c r="W10" s="357"/>
      <c r="X10" s="343"/>
      <c r="Y10" s="343"/>
      <c r="Z10" s="343"/>
      <c r="AA10" s="358"/>
      <c r="AB10" s="358"/>
      <c r="AC10" s="343"/>
      <c r="AD10" s="343"/>
      <c r="AE10" s="343"/>
      <c r="AF10" s="346"/>
      <c r="AG10" s="344"/>
      <c r="AH10" s="344"/>
      <c r="AI10" s="345">
        <f t="shared" si="2"/>
        <v>0</v>
      </c>
      <c r="AJ10" s="346"/>
      <c r="AK10" s="346"/>
      <c r="AL10" s="346"/>
      <c r="AM10" s="346"/>
      <c r="AN10" s="346"/>
      <c r="AO10" s="346"/>
      <c r="AP10" s="346"/>
      <c r="AQ10" s="346"/>
      <c r="AR10" s="347"/>
      <c r="AS10" s="347"/>
      <c r="AT10" s="327"/>
      <c r="AU10" s="346"/>
      <c r="AV10" s="346"/>
      <c r="AW10" s="346"/>
      <c r="AX10" s="346"/>
      <c r="AY10" s="346"/>
      <c r="AZ10" s="346"/>
      <c r="BA10" s="348">
        <f t="shared" si="3"/>
        <v>0</v>
      </c>
      <c r="BB10" s="350"/>
      <c r="BC10" s="350"/>
      <c r="BD10" s="350"/>
      <c r="BE10" s="350"/>
      <c r="BF10" s="348">
        <f t="shared" si="4"/>
        <v>0</v>
      </c>
      <c r="BG10" s="348">
        <f t="shared" si="5"/>
        <v>0</v>
      </c>
      <c r="BH10" s="357"/>
      <c r="BI10" s="359"/>
      <c r="BJ10" s="352">
        <f>IF(G10="外教",ROUND(MAX((BG10-BH10-BI10-4800)*{0.03,0.1,0.2,0.25,0.3,0.35,0.45}-{0,105,555,1005,2755,5505,13505},0),2),ROUND(MAX((BG10-BH10-BI10-3500)*{0.03,0.1,0.2,0.25,0.3,0.35,0.45}-{0,105,555,1005,2755,5505,13505},0),2))</f>
        <v>0</v>
      </c>
      <c r="BK10" s="315">
        <f t="shared" si="6"/>
        <v>0</v>
      </c>
      <c r="BL10" s="349"/>
      <c r="BO10" s="174">
        <f t="shared" si="0"/>
        <v>0</v>
      </c>
      <c r="BP10" s="353" t="str">
        <f t="shared" si="7"/>
        <v/>
      </c>
      <c r="CB10" s="169"/>
    </row>
    <row r="11" spans="1:80" ht="15" customHeight="1">
      <c r="A11" s="327">
        <v>5</v>
      </c>
      <c r="B11" s="329" t="str">
        <f t="shared" si="8"/>
        <v/>
      </c>
      <c r="C11" s="329" t="str">
        <f t="shared" si="9"/>
        <v/>
      </c>
      <c r="D11" s="329" t="str">
        <f t="shared" si="10"/>
        <v/>
      </c>
      <c r="E11" s="329"/>
      <c r="F11" s="360"/>
      <c r="G11" s="329"/>
      <c r="H11" s="329"/>
      <c r="I11" s="329"/>
      <c r="J11" s="354"/>
      <c r="K11" s="332" t="str">
        <f>IF(ISERROR(VLOOKUP(J11,[7]人事资料!D:AR,26,0)),"",VLOOKUP(J11,[7]人事资料!D:AR,26,0))</f>
        <v/>
      </c>
      <c r="L11" s="333" t="str">
        <f>IF(ISERROR(VLOOKUP(J11,[7]人事资料!D:AR,27,0)),"",VLOOKUP(J11,[7]人事资料!D:AR,27,0))</f>
        <v/>
      </c>
      <c r="M11" s="334" t="str">
        <f t="shared" si="1"/>
        <v/>
      </c>
      <c r="N11" s="336"/>
      <c r="O11" s="336"/>
      <c r="P11" s="337"/>
      <c r="Q11" s="340"/>
      <c r="R11" s="340"/>
      <c r="S11" s="355"/>
      <c r="T11" s="340"/>
      <c r="U11" s="340"/>
      <c r="V11" s="356"/>
      <c r="W11" s="357"/>
      <c r="X11" s="343"/>
      <c r="Y11" s="343"/>
      <c r="Z11" s="343"/>
      <c r="AA11" s="358"/>
      <c r="AB11" s="358"/>
      <c r="AC11" s="343"/>
      <c r="AD11" s="343"/>
      <c r="AE11" s="343"/>
      <c r="AF11" s="346"/>
      <c r="AG11" s="344"/>
      <c r="AH11" s="344"/>
      <c r="AI11" s="345">
        <f t="shared" si="2"/>
        <v>0</v>
      </c>
      <c r="AJ11" s="346"/>
      <c r="AK11" s="346"/>
      <c r="AL11" s="346"/>
      <c r="AM11" s="346"/>
      <c r="AN11" s="346"/>
      <c r="AO11" s="346"/>
      <c r="AP11" s="346"/>
      <c r="AQ11" s="346"/>
      <c r="AR11" s="347"/>
      <c r="AS11" s="347"/>
      <c r="AT11" s="327"/>
      <c r="AU11" s="346"/>
      <c r="AV11" s="346"/>
      <c r="AW11" s="346"/>
      <c r="AX11" s="346"/>
      <c r="AY11" s="346"/>
      <c r="AZ11" s="346"/>
      <c r="BA11" s="348">
        <f t="shared" si="3"/>
        <v>0</v>
      </c>
      <c r="BB11" s="350"/>
      <c r="BC11" s="350"/>
      <c r="BD11" s="350"/>
      <c r="BE11" s="350"/>
      <c r="BF11" s="348">
        <f t="shared" si="4"/>
        <v>0</v>
      </c>
      <c r="BG11" s="348">
        <f t="shared" si="5"/>
        <v>0</v>
      </c>
      <c r="BH11" s="357"/>
      <c r="BI11" s="359"/>
      <c r="BJ11" s="352">
        <f>IF(G11="外教",ROUND(MAX((BG11-BH11-BI11-4800)*{0.03,0.1,0.2,0.25,0.3,0.35,0.45}-{0,105,555,1005,2755,5505,13505},0),2),ROUND(MAX((BG11-BH11-BI11-3500)*{0.03,0.1,0.2,0.25,0.3,0.35,0.45}-{0,105,555,1005,2755,5505,13505},0),2))</f>
        <v>0</v>
      </c>
      <c r="BK11" s="315">
        <f t="shared" si="6"/>
        <v>0</v>
      </c>
      <c r="BL11" s="349"/>
      <c r="BO11" s="174">
        <f t="shared" si="0"/>
        <v>0</v>
      </c>
      <c r="BP11" s="353" t="str">
        <f t="shared" si="7"/>
        <v/>
      </c>
    </row>
    <row r="12" spans="1:80" ht="15" customHeight="1">
      <c r="A12" s="327">
        <v>6</v>
      </c>
      <c r="B12" s="329" t="str">
        <f t="shared" si="8"/>
        <v/>
      </c>
      <c r="C12" s="329" t="str">
        <f t="shared" si="9"/>
        <v/>
      </c>
      <c r="D12" s="329" t="str">
        <f t="shared" si="10"/>
        <v/>
      </c>
      <c r="E12" s="329"/>
      <c r="F12" s="361"/>
      <c r="G12" s="329"/>
      <c r="H12" s="329"/>
      <c r="I12" s="329"/>
      <c r="J12" s="362"/>
      <c r="K12" s="332" t="str">
        <f>IF(ISERROR(VLOOKUP(J12,[7]人事资料!D:AR,26,0)),"",VLOOKUP(J12,[7]人事资料!D:AR,26,0))</f>
        <v/>
      </c>
      <c r="L12" s="333" t="str">
        <f>IF(ISERROR(VLOOKUP(J12,[7]人事资料!D:AR,27,0)),"",VLOOKUP(J12,[7]人事资料!D:AR,27,0))</f>
        <v/>
      </c>
      <c r="M12" s="334" t="str">
        <f t="shared" si="1"/>
        <v/>
      </c>
      <c r="N12" s="336"/>
      <c r="O12" s="336"/>
      <c r="P12" s="337"/>
      <c r="Q12" s="340"/>
      <c r="R12" s="340"/>
      <c r="S12" s="355"/>
      <c r="T12" s="340"/>
      <c r="U12" s="340"/>
      <c r="V12" s="356"/>
      <c r="W12" s="357"/>
      <c r="X12" s="343"/>
      <c r="Y12" s="343"/>
      <c r="Z12" s="343" t="s">
        <v>112</v>
      </c>
      <c r="AA12" s="358"/>
      <c r="AB12" s="358"/>
      <c r="AC12" s="343"/>
      <c r="AD12" s="343"/>
      <c r="AE12" s="343"/>
      <c r="AF12" s="346"/>
      <c r="AG12" s="344"/>
      <c r="AH12" s="344"/>
      <c r="AI12" s="345">
        <f t="shared" si="2"/>
        <v>0</v>
      </c>
      <c r="AJ12" s="346"/>
      <c r="AK12" s="346"/>
      <c r="AL12" s="346"/>
      <c r="AM12" s="346"/>
      <c r="AN12" s="346"/>
      <c r="AO12" s="346"/>
      <c r="AP12" s="346"/>
      <c r="AQ12" s="346"/>
      <c r="AR12" s="347"/>
      <c r="AS12" s="347"/>
      <c r="AT12" s="327"/>
      <c r="AU12" s="346"/>
      <c r="AV12" s="346"/>
      <c r="AW12" s="346"/>
      <c r="AX12" s="346"/>
      <c r="AY12" s="346"/>
      <c r="AZ12" s="346"/>
      <c r="BA12" s="348">
        <f t="shared" si="3"/>
        <v>0</v>
      </c>
      <c r="BB12" s="350"/>
      <c r="BC12" s="350"/>
      <c r="BD12" s="350"/>
      <c r="BE12" s="350"/>
      <c r="BF12" s="348">
        <f t="shared" si="4"/>
        <v>0</v>
      </c>
      <c r="BG12" s="348">
        <f t="shared" si="5"/>
        <v>0</v>
      </c>
      <c r="BH12" s="357"/>
      <c r="BI12" s="359"/>
      <c r="BJ12" s="352">
        <f>IF(G12="外教",ROUND(MAX((BG12-BH12-BI12-4800)*{0.03,0.1,0.2,0.25,0.3,0.35,0.45}-{0,105,555,1005,2755,5505,13505},0),2),ROUND(MAX((BG12-BH12-BI12-3500)*{0.03,0.1,0.2,0.25,0.3,0.35,0.45}-{0,105,555,1005,2755,5505,13505},0),2))</f>
        <v>0</v>
      </c>
      <c r="BK12" s="315">
        <f t="shared" si="6"/>
        <v>0</v>
      </c>
      <c r="BL12" s="349"/>
      <c r="BO12" s="174">
        <f t="shared" si="0"/>
        <v>0</v>
      </c>
      <c r="BP12" s="353" t="str">
        <f t="shared" si="7"/>
        <v/>
      </c>
    </row>
    <row r="13" spans="1:80" ht="15" customHeight="1">
      <c r="A13" s="327">
        <v>7</v>
      </c>
      <c r="B13" s="329" t="str">
        <f t="shared" si="8"/>
        <v/>
      </c>
      <c r="C13" s="329" t="str">
        <f t="shared" si="9"/>
        <v/>
      </c>
      <c r="D13" s="329" t="str">
        <f t="shared" si="10"/>
        <v/>
      </c>
      <c r="E13" s="329"/>
      <c r="F13" s="361"/>
      <c r="G13" s="329"/>
      <c r="H13" s="329"/>
      <c r="I13" s="329"/>
      <c r="J13" s="363"/>
      <c r="K13" s="332" t="str">
        <f>IF(ISERROR(VLOOKUP(J13,[7]人事资料!D:AR,26,0)),"",VLOOKUP(J13,[7]人事资料!D:AR,26,0))</f>
        <v/>
      </c>
      <c r="L13" s="333" t="str">
        <f>IF(ISERROR(VLOOKUP(J13,[7]人事资料!D:AR,27,0)),"",VLOOKUP(J13,[7]人事资料!D:AR,27,0))</f>
        <v/>
      </c>
      <c r="M13" s="334" t="str">
        <f t="shared" si="1"/>
        <v/>
      </c>
      <c r="N13" s="336"/>
      <c r="O13" s="336"/>
      <c r="P13" s="337"/>
      <c r="Q13" s="340"/>
      <c r="R13" s="340"/>
      <c r="S13" s="355"/>
      <c r="T13" s="340"/>
      <c r="U13" s="340"/>
      <c r="V13" s="364"/>
      <c r="W13" s="357"/>
      <c r="X13" s="343"/>
      <c r="Y13" s="343"/>
      <c r="Z13" s="343" t="s">
        <v>112</v>
      </c>
      <c r="AA13" s="358" t="s">
        <v>112</v>
      </c>
      <c r="AB13" s="358"/>
      <c r="AC13" s="343"/>
      <c r="AD13" s="343"/>
      <c r="AE13" s="343"/>
      <c r="AF13" s="346"/>
      <c r="AG13" s="344"/>
      <c r="AH13" s="344"/>
      <c r="AI13" s="345">
        <f t="shared" si="2"/>
        <v>0</v>
      </c>
      <c r="AJ13" s="346"/>
      <c r="AK13" s="346"/>
      <c r="AL13" s="346"/>
      <c r="AM13" s="346"/>
      <c r="AN13" s="346"/>
      <c r="AO13" s="346"/>
      <c r="AP13" s="346"/>
      <c r="AQ13" s="346"/>
      <c r="AR13" s="347"/>
      <c r="AS13" s="347"/>
      <c r="AT13" s="327"/>
      <c r="AU13" s="346"/>
      <c r="AV13" s="346"/>
      <c r="AW13" s="346"/>
      <c r="AX13" s="346"/>
      <c r="AY13" s="346"/>
      <c r="AZ13" s="346"/>
      <c r="BA13" s="348">
        <f t="shared" si="3"/>
        <v>0</v>
      </c>
      <c r="BB13" s="350"/>
      <c r="BC13" s="350"/>
      <c r="BD13" s="350"/>
      <c r="BE13" s="350"/>
      <c r="BF13" s="348">
        <f t="shared" si="4"/>
        <v>0</v>
      </c>
      <c r="BG13" s="348">
        <f t="shared" si="5"/>
        <v>0</v>
      </c>
      <c r="BH13" s="357"/>
      <c r="BI13" s="359"/>
      <c r="BJ13" s="352">
        <f>IF(G13="外教",ROUND(MAX((BG13-BH13-BI13-4800)*{0.03,0.1,0.2,0.25,0.3,0.35,0.45}-{0,105,555,1005,2755,5505,13505},0),2),ROUND(MAX((BG13-BH13-BI13-3500)*{0.03,0.1,0.2,0.25,0.3,0.35,0.45}-{0,105,555,1005,2755,5505,13505},0),2))</f>
        <v>0</v>
      </c>
      <c r="BK13" s="315">
        <f t="shared" si="6"/>
        <v>0</v>
      </c>
      <c r="BL13" s="349"/>
      <c r="BO13" s="174">
        <f t="shared" si="0"/>
        <v>0</v>
      </c>
      <c r="BP13" s="353" t="str">
        <f t="shared" si="7"/>
        <v/>
      </c>
    </row>
    <row r="14" spans="1:80" ht="15" customHeight="1">
      <c r="A14" s="327">
        <v>8</v>
      </c>
      <c r="B14" s="329" t="str">
        <f t="shared" si="8"/>
        <v/>
      </c>
      <c r="C14" s="329" t="str">
        <f t="shared" si="9"/>
        <v/>
      </c>
      <c r="D14" s="329" t="str">
        <f t="shared" si="10"/>
        <v/>
      </c>
      <c r="E14" s="329"/>
      <c r="F14" s="361"/>
      <c r="G14" s="329"/>
      <c r="H14" s="329"/>
      <c r="I14" s="329"/>
      <c r="J14" s="363"/>
      <c r="K14" s="332" t="str">
        <f>IF(ISERROR(VLOOKUP(J14,[7]人事资料!D:AR,26,0)),"",VLOOKUP(J14,[7]人事资料!D:AR,26,0))</f>
        <v/>
      </c>
      <c r="L14" s="333" t="str">
        <f>IF(ISERROR(VLOOKUP(J14,[7]人事资料!D:AR,27,0)),"",VLOOKUP(J14,[7]人事资料!D:AR,27,0))</f>
        <v/>
      </c>
      <c r="M14" s="334" t="str">
        <f t="shared" si="1"/>
        <v/>
      </c>
      <c r="N14" s="336"/>
      <c r="O14" s="336"/>
      <c r="P14" s="337"/>
      <c r="Q14" s="340"/>
      <c r="R14" s="340"/>
      <c r="S14" s="355"/>
      <c r="T14" s="340"/>
      <c r="U14" s="340"/>
      <c r="V14" s="356"/>
      <c r="W14" s="357"/>
      <c r="X14" s="343"/>
      <c r="Y14" s="343"/>
      <c r="Z14" s="343"/>
      <c r="AA14" s="358"/>
      <c r="AB14" s="358"/>
      <c r="AC14" s="343"/>
      <c r="AD14" s="343"/>
      <c r="AE14" s="343"/>
      <c r="AF14" s="346"/>
      <c r="AG14" s="344"/>
      <c r="AH14" s="344"/>
      <c r="AI14" s="345">
        <f t="shared" si="2"/>
        <v>0</v>
      </c>
      <c r="AJ14" s="346"/>
      <c r="AK14" s="346"/>
      <c r="AL14" s="346"/>
      <c r="AM14" s="346"/>
      <c r="AN14" s="346"/>
      <c r="AO14" s="346"/>
      <c r="AP14" s="346"/>
      <c r="AQ14" s="346"/>
      <c r="AR14" s="347"/>
      <c r="AS14" s="347"/>
      <c r="AT14" s="327"/>
      <c r="AU14" s="346"/>
      <c r="AV14" s="346"/>
      <c r="AW14" s="346"/>
      <c r="AX14" s="346"/>
      <c r="AY14" s="346"/>
      <c r="AZ14" s="346"/>
      <c r="BA14" s="348">
        <f t="shared" si="3"/>
        <v>0</v>
      </c>
      <c r="BB14" s="350"/>
      <c r="BC14" s="350"/>
      <c r="BD14" s="350"/>
      <c r="BE14" s="350"/>
      <c r="BF14" s="348">
        <f t="shared" si="4"/>
        <v>0</v>
      </c>
      <c r="BG14" s="348">
        <f t="shared" si="5"/>
        <v>0</v>
      </c>
      <c r="BH14" s="357"/>
      <c r="BI14" s="359"/>
      <c r="BJ14" s="352">
        <f>IF(G14="外教",ROUND(MAX((BG14-BH14-BI14-4800)*{0.03,0.1,0.2,0.25,0.3,0.35,0.45}-{0,105,555,1005,2755,5505,13505},0),2),ROUND(MAX((BG14-BH14-BI14-3500)*{0.03,0.1,0.2,0.25,0.3,0.35,0.45}-{0,105,555,1005,2755,5505,13505},0),2))</f>
        <v>0</v>
      </c>
      <c r="BK14" s="315">
        <f t="shared" si="6"/>
        <v>0</v>
      </c>
      <c r="BL14" s="349"/>
      <c r="BO14" s="174">
        <f t="shared" si="0"/>
        <v>0</v>
      </c>
      <c r="BP14" s="353" t="str">
        <f t="shared" si="7"/>
        <v/>
      </c>
    </row>
    <row r="15" spans="1:80" ht="15" customHeight="1">
      <c r="A15" s="327">
        <v>9</v>
      </c>
      <c r="B15" s="329" t="str">
        <f t="shared" si="8"/>
        <v/>
      </c>
      <c r="C15" s="329" t="str">
        <f t="shared" si="9"/>
        <v/>
      </c>
      <c r="D15" s="329" t="str">
        <f t="shared" si="10"/>
        <v/>
      </c>
      <c r="E15" s="329"/>
      <c r="F15" s="361"/>
      <c r="G15" s="329"/>
      <c r="H15" s="329"/>
      <c r="I15" s="329"/>
      <c r="J15" s="363"/>
      <c r="K15" s="332" t="str">
        <f>IF(ISERROR(VLOOKUP(J15,[7]人事资料!D:AR,26,0)),"",VLOOKUP(J15,[7]人事资料!D:AR,26,0))</f>
        <v/>
      </c>
      <c r="L15" s="333" t="str">
        <f>IF(ISERROR(VLOOKUP(J15,[7]人事资料!D:AR,27,0)),"",VLOOKUP(J15,[7]人事资料!D:AR,27,0))</f>
        <v/>
      </c>
      <c r="M15" s="334" t="str">
        <f t="shared" si="1"/>
        <v/>
      </c>
      <c r="N15" s="336"/>
      <c r="O15" s="336"/>
      <c r="P15" s="337"/>
      <c r="Q15" s="340"/>
      <c r="R15" s="340"/>
      <c r="S15" s="355"/>
      <c r="T15" s="340"/>
      <c r="U15" s="338"/>
      <c r="V15" s="356"/>
      <c r="W15" s="357"/>
      <c r="X15" s="343"/>
      <c r="Y15" s="343"/>
      <c r="Z15" s="343" t="s">
        <v>112</v>
      </c>
      <c r="AA15" s="358"/>
      <c r="AB15" s="358"/>
      <c r="AC15" s="343"/>
      <c r="AD15" s="343"/>
      <c r="AE15" s="343"/>
      <c r="AF15" s="346"/>
      <c r="AG15" s="344"/>
      <c r="AH15" s="344"/>
      <c r="AI15" s="345">
        <f t="shared" si="2"/>
        <v>0</v>
      </c>
      <c r="AJ15" s="346"/>
      <c r="AK15" s="346"/>
      <c r="AL15" s="346"/>
      <c r="AM15" s="346"/>
      <c r="AN15" s="346"/>
      <c r="AO15" s="346"/>
      <c r="AP15" s="346"/>
      <c r="AQ15" s="346"/>
      <c r="AR15" s="347"/>
      <c r="AS15" s="347"/>
      <c r="AT15" s="327"/>
      <c r="AU15" s="346"/>
      <c r="AV15" s="346"/>
      <c r="AW15" s="346"/>
      <c r="AX15" s="346"/>
      <c r="AY15" s="346"/>
      <c r="AZ15" s="346"/>
      <c r="BA15" s="348">
        <f t="shared" si="3"/>
        <v>0</v>
      </c>
      <c r="BB15" s="350"/>
      <c r="BC15" s="350"/>
      <c r="BD15" s="350"/>
      <c r="BE15" s="350"/>
      <c r="BF15" s="348">
        <f t="shared" si="4"/>
        <v>0</v>
      </c>
      <c r="BG15" s="348">
        <f t="shared" si="5"/>
        <v>0</v>
      </c>
      <c r="BH15" s="357"/>
      <c r="BI15" s="359"/>
      <c r="BJ15" s="352">
        <f>IF(G15="外教",ROUND(MAX((BG15-BH15-BI15-4800)*{0.03,0.1,0.2,0.25,0.3,0.35,0.45}-{0,105,555,1005,2755,5505,13505},0),2),ROUND(MAX((BG15-BH15-BI15-3500)*{0.03,0.1,0.2,0.25,0.3,0.35,0.45}-{0,105,555,1005,2755,5505,13505},0),2))</f>
        <v>0</v>
      </c>
      <c r="BK15" s="315">
        <f t="shared" si="6"/>
        <v>0</v>
      </c>
      <c r="BL15" s="349"/>
      <c r="BO15" s="174">
        <f t="shared" si="0"/>
        <v>0</v>
      </c>
      <c r="BP15" s="353" t="str">
        <f t="shared" si="7"/>
        <v/>
      </c>
    </row>
    <row r="16" spans="1:80" ht="15" customHeight="1">
      <c r="A16" s="327">
        <v>10</v>
      </c>
      <c r="B16" s="329" t="str">
        <f t="shared" si="8"/>
        <v/>
      </c>
      <c r="C16" s="329" t="str">
        <f t="shared" si="9"/>
        <v/>
      </c>
      <c r="D16" s="329" t="str">
        <f t="shared" si="10"/>
        <v/>
      </c>
      <c r="E16" s="329"/>
      <c r="F16" s="361"/>
      <c r="G16" s="329"/>
      <c r="H16" s="329"/>
      <c r="I16" s="329"/>
      <c r="J16" s="363"/>
      <c r="K16" s="332" t="str">
        <f>IF(ISERROR(VLOOKUP(J16,[7]人事资料!D:AR,26,0)),"",VLOOKUP(J16,[7]人事资料!D:AR,26,0))</f>
        <v/>
      </c>
      <c r="L16" s="333" t="str">
        <f>IF(ISERROR(VLOOKUP(J16,[7]人事资料!D:AR,27,0)),"",VLOOKUP(J16,[7]人事资料!D:AR,27,0))</f>
        <v/>
      </c>
      <c r="M16" s="334" t="str">
        <f t="shared" si="1"/>
        <v/>
      </c>
      <c r="N16" s="336"/>
      <c r="O16" s="336"/>
      <c r="P16" s="337"/>
      <c r="Q16" s="340"/>
      <c r="R16" s="340"/>
      <c r="S16" s="355"/>
      <c r="T16" s="340"/>
      <c r="U16" s="340"/>
      <c r="V16" s="364"/>
      <c r="W16" s="357"/>
      <c r="X16" s="343"/>
      <c r="Y16" s="343"/>
      <c r="Z16" s="343"/>
      <c r="AA16" s="358"/>
      <c r="AB16" s="358"/>
      <c r="AC16" s="343"/>
      <c r="AD16" s="343"/>
      <c r="AE16" s="343"/>
      <c r="AF16" s="346"/>
      <c r="AG16" s="344"/>
      <c r="AH16" s="344"/>
      <c r="AI16" s="345">
        <f t="shared" si="2"/>
        <v>0</v>
      </c>
      <c r="AJ16" s="346"/>
      <c r="AK16" s="346"/>
      <c r="AL16" s="346"/>
      <c r="AM16" s="346"/>
      <c r="AN16" s="346"/>
      <c r="AO16" s="346"/>
      <c r="AP16" s="346"/>
      <c r="AQ16" s="346"/>
      <c r="AR16" s="347"/>
      <c r="AS16" s="347"/>
      <c r="AT16" s="327"/>
      <c r="AU16" s="346"/>
      <c r="AV16" s="346"/>
      <c r="AW16" s="346"/>
      <c r="AX16" s="346"/>
      <c r="AY16" s="346"/>
      <c r="AZ16" s="346"/>
      <c r="BA16" s="348">
        <f t="shared" si="3"/>
        <v>0</v>
      </c>
      <c r="BB16" s="350"/>
      <c r="BC16" s="350"/>
      <c r="BD16" s="350"/>
      <c r="BE16" s="350"/>
      <c r="BF16" s="348">
        <f t="shared" si="4"/>
        <v>0</v>
      </c>
      <c r="BG16" s="348">
        <f t="shared" si="5"/>
        <v>0</v>
      </c>
      <c r="BH16" s="357"/>
      <c r="BI16" s="359"/>
      <c r="BJ16" s="352">
        <f>IF(G16="外教",ROUND(MAX((BG16-BH16-BI16-4800)*{0.03,0.1,0.2,0.25,0.3,0.35,0.45}-{0,105,555,1005,2755,5505,13505},0),2),ROUND(MAX((BG16-BH16-BI16-3500)*{0.03,0.1,0.2,0.25,0.3,0.35,0.45}-{0,105,555,1005,2755,5505,13505},0),2))</f>
        <v>0</v>
      </c>
      <c r="BK16" s="315">
        <f t="shared" si="6"/>
        <v>0</v>
      </c>
      <c r="BL16" s="349"/>
      <c r="BO16" s="174">
        <f t="shared" si="0"/>
        <v>0</v>
      </c>
      <c r="BP16" s="353" t="str">
        <f t="shared" si="7"/>
        <v/>
      </c>
    </row>
    <row r="17" spans="1:80" ht="15" customHeight="1">
      <c r="A17" s="327">
        <v>11</v>
      </c>
      <c r="B17" s="329" t="str">
        <f t="shared" si="8"/>
        <v/>
      </c>
      <c r="C17" s="329" t="str">
        <f t="shared" si="9"/>
        <v/>
      </c>
      <c r="D17" s="329" t="str">
        <f t="shared" si="10"/>
        <v/>
      </c>
      <c r="E17" s="329"/>
      <c r="F17" s="361"/>
      <c r="G17" s="329"/>
      <c r="H17" s="329"/>
      <c r="I17" s="329"/>
      <c r="J17" s="363"/>
      <c r="K17" s="332" t="str">
        <f>IF(ISERROR(VLOOKUP(J17,[7]人事资料!D:AR,26,0)),"",VLOOKUP(J17,[7]人事资料!D:AR,26,0))</f>
        <v/>
      </c>
      <c r="L17" s="333" t="str">
        <f>IF(ISERROR(VLOOKUP(J17,[7]人事资料!D:AR,27,0)),"",VLOOKUP(J17,[7]人事资料!D:AR,27,0))</f>
        <v/>
      </c>
      <c r="M17" s="334" t="str">
        <f t="shared" si="1"/>
        <v/>
      </c>
      <c r="N17" s="336"/>
      <c r="O17" s="336"/>
      <c r="P17" s="337"/>
      <c r="Q17" s="340"/>
      <c r="R17" s="340"/>
      <c r="S17" s="355"/>
      <c r="T17" s="340"/>
      <c r="U17" s="338"/>
      <c r="V17" s="364"/>
      <c r="W17" s="357"/>
      <c r="X17" s="343"/>
      <c r="Y17" s="343"/>
      <c r="Z17" s="343"/>
      <c r="AA17" s="358"/>
      <c r="AB17" s="358"/>
      <c r="AC17" s="343"/>
      <c r="AD17" s="343"/>
      <c r="AE17" s="343"/>
      <c r="AF17" s="346"/>
      <c r="AG17" s="344"/>
      <c r="AH17" s="344"/>
      <c r="AI17" s="345">
        <f t="shared" si="2"/>
        <v>0</v>
      </c>
      <c r="AJ17" s="346"/>
      <c r="AK17" s="346"/>
      <c r="AL17" s="346"/>
      <c r="AM17" s="346"/>
      <c r="AN17" s="346"/>
      <c r="AO17" s="346"/>
      <c r="AP17" s="346"/>
      <c r="AQ17" s="346"/>
      <c r="AR17" s="347"/>
      <c r="AS17" s="347"/>
      <c r="AT17" s="327"/>
      <c r="AU17" s="346"/>
      <c r="AV17" s="346"/>
      <c r="AW17" s="346"/>
      <c r="AX17" s="346"/>
      <c r="AY17" s="346"/>
      <c r="AZ17" s="346"/>
      <c r="BA17" s="348">
        <f t="shared" si="3"/>
        <v>0</v>
      </c>
      <c r="BB17" s="350"/>
      <c r="BC17" s="350"/>
      <c r="BD17" s="350"/>
      <c r="BE17" s="350"/>
      <c r="BF17" s="348">
        <f t="shared" si="4"/>
        <v>0</v>
      </c>
      <c r="BG17" s="348">
        <f t="shared" si="5"/>
        <v>0</v>
      </c>
      <c r="BH17" s="357"/>
      <c r="BI17" s="359"/>
      <c r="BJ17" s="352">
        <f>IF(G17="外教",ROUND(MAX((BG17-BH17-BI17-4800)*{0.03,0.1,0.2,0.25,0.3,0.35,0.45}-{0,105,555,1005,2755,5505,13505},0),2),ROUND(MAX((BG17-BH17-BI17-3500)*{0.03,0.1,0.2,0.25,0.3,0.35,0.45}-{0,105,555,1005,2755,5505,13505},0),2))</f>
        <v>0</v>
      </c>
      <c r="BK17" s="315">
        <f t="shared" si="6"/>
        <v>0</v>
      </c>
      <c r="BL17" s="349"/>
      <c r="BO17" s="174">
        <f t="shared" si="0"/>
        <v>0</v>
      </c>
      <c r="BP17" s="353" t="str">
        <f t="shared" si="7"/>
        <v/>
      </c>
    </row>
    <row r="18" spans="1:80" ht="15" customHeight="1">
      <c r="A18" s="327">
        <v>12</v>
      </c>
      <c r="B18" s="329" t="str">
        <f t="shared" si="8"/>
        <v/>
      </c>
      <c r="C18" s="329" t="str">
        <f t="shared" si="9"/>
        <v/>
      </c>
      <c r="D18" s="329" t="str">
        <f t="shared" si="10"/>
        <v/>
      </c>
      <c r="E18" s="329"/>
      <c r="F18" s="361"/>
      <c r="G18" s="329"/>
      <c r="H18" s="329"/>
      <c r="I18" s="329"/>
      <c r="J18" s="363"/>
      <c r="K18" s="332" t="str">
        <f>IF(ISERROR(VLOOKUP(J18,[7]人事资料!D:AR,26,0)),"",VLOOKUP(J18,[7]人事资料!D:AR,26,0))</f>
        <v/>
      </c>
      <c r="L18" s="333" t="str">
        <f>IF(ISERROR(VLOOKUP(J18,[7]人事资料!D:AR,27,0)),"",VLOOKUP(J18,[7]人事资料!D:AR,27,0))</f>
        <v/>
      </c>
      <c r="M18" s="334" t="str">
        <f t="shared" si="1"/>
        <v/>
      </c>
      <c r="N18" s="336"/>
      <c r="O18" s="336"/>
      <c r="P18" s="337"/>
      <c r="Q18" s="340"/>
      <c r="R18" s="340"/>
      <c r="S18" s="355"/>
      <c r="T18" s="340"/>
      <c r="U18" s="338"/>
      <c r="V18" s="364"/>
      <c r="W18" s="357"/>
      <c r="X18" s="343"/>
      <c r="Y18" s="343"/>
      <c r="Z18" s="343"/>
      <c r="AA18" s="358"/>
      <c r="AB18" s="358"/>
      <c r="AC18" s="343"/>
      <c r="AD18" s="343"/>
      <c r="AE18" s="343"/>
      <c r="AF18" s="346"/>
      <c r="AG18" s="344"/>
      <c r="AH18" s="344"/>
      <c r="AI18" s="345">
        <f t="shared" si="2"/>
        <v>0</v>
      </c>
      <c r="AJ18" s="346"/>
      <c r="AK18" s="346"/>
      <c r="AL18" s="346"/>
      <c r="AM18" s="346"/>
      <c r="AN18" s="346"/>
      <c r="AO18" s="346"/>
      <c r="AP18" s="346"/>
      <c r="AQ18" s="346"/>
      <c r="AR18" s="347"/>
      <c r="AS18" s="347"/>
      <c r="AT18" s="327"/>
      <c r="AU18" s="346"/>
      <c r="AV18" s="346"/>
      <c r="AW18" s="346"/>
      <c r="AX18" s="346"/>
      <c r="AY18" s="346"/>
      <c r="AZ18" s="346"/>
      <c r="BA18" s="348">
        <f t="shared" si="3"/>
        <v>0</v>
      </c>
      <c r="BB18" s="350"/>
      <c r="BC18" s="350"/>
      <c r="BD18" s="350"/>
      <c r="BE18" s="350"/>
      <c r="BF18" s="348">
        <f t="shared" si="4"/>
        <v>0</v>
      </c>
      <c r="BG18" s="348">
        <f t="shared" si="5"/>
        <v>0</v>
      </c>
      <c r="BH18" s="357"/>
      <c r="BI18" s="359"/>
      <c r="BJ18" s="352">
        <f>IF(G18="外教",ROUND(MAX((BG18-BH18-BI18-4800)*{0.03,0.1,0.2,0.25,0.3,0.35,0.45}-{0,105,555,1005,2755,5505,13505},0),2),ROUND(MAX((BG18-BH18-BI18-3500)*{0.03,0.1,0.2,0.25,0.3,0.35,0.45}-{0,105,555,1005,2755,5505,13505},0),2))</f>
        <v>0</v>
      </c>
      <c r="BK18" s="315">
        <f t="shared" si="6"/>
        <v>0</v>
      </c>
      <c r="BL18" s="349"/>
      <c r="BO18" s="174">
        <f t="shared" si="0"/>
        <v>0</v>
      </c>
      <c r="BP18" s="353" t="str">
        <f t="shared" si="7"/>
        <v/>
      </c>
    </row>
    <row r="19" spans="1:80" ht="15" customHeight="1">
      <c r="A19" s="327">
        <v>13</v>
      </c>
      <c r="B19" s="329" t="str">
        <f t="shared" si="8"/>
        <v/>
      </c>
      <c r="C19" s="329" t="str">
        <f t="shared" si="9"/>
        <v/>
      </c>
      <c r="D19" s="329" t="str">
        <f t="shared" si="10"/>
        <v/>
      </c>
      <c r="E19" s="329"/>
      <c r="F19" s="330"/>
      <c r="G19" s="329"/>
      <c r="H19" s="329"/>
      <c r="I19" s="329"/>
      <c r="J19" s="363"/>
      <c r="K19" s="332" t="str">
        <f>IF(ISERROR(VLOOKUP(J19,[7]人事资料!D:AR,26,0)),"",VLOOKUP(J19,[7]人事资料!D:AR,26,0))</f>
        <v/>
      </c>
      <c r="L19" s="333" t="str">
        <f>IF(ISERROR(VLOOKUP(J19,[7]人事资料!D:AR,27,0)),"",VLOOKUP(J19,[7]人事资料!D:AR,27,0))</f>
        <v/>
      </c>
      <c r="M19" s="334" t="str">
        <f t="shared" si="1"/>
        <v/>
      </c>
      <c r="N19" s="336"/>
      <c r="O19" s="336"/>
      <c r="P19" s="337"/>
      <c r="Q19" s="340"/>
      <c r="R19" s="340"/>
      <c r="S19" s="355"/>
      <c r="T19" s="340"/>
      <c r="U19" s="365"/>
      <c r="V19" s="356"/>
      <c r="W19" s="357"/>
      <c r="X19" s="343"/>
      <c r="Y19" s="343"/>
      <c r="Z19" s="343"/>
      <c r="AA19" s="358"/>
      <c r="AB19" s="358"/>
      <c r="AC19" s="343"/>
      <c r="AD19" s="343"/>
      <c r="AE19" s="343"/>
      <c r="AF19" s="346"/>
      <c r="AG19" s="344"/>
      <c r="AH19" s="344"/>
      <c r="AI19" s="345">
        <f t="shared" si="2"/>
        <v>0</v>
      </c>
      <c r="AJ19" s="346"/>
      <c r="AK19" s="346"/>
      <c r="AL19" s="346"/>
      <c r="AM19" s="346"/>
      <c r="AN19" s="346"/>
      <c r="AO19" s="346"/>
      <c r="AP19" s="346"/>
      <c r="AQ19" s="346"/>
      <c r="AR19" s="347"/>
      <c r="AS19" s="347"/>
      <c r="AT19" s="327"/>
      <c r="AU19" s="346"/>
      <c r="AV19" s="346"/>
      <c r="AW19" s="346"/>
      <c r="AX19" s="346"/>
      <c r="AY19" s="346"/>
      <c r="AZ19" s="346"/>
      <c r="BA19" s="348">
        <f t="shared" si="3"/>
        <v>0</v>
      </c>
      <c r="BB19" s="350"/>
      <c r="BC19" s="350"/>
      <c r="BD19" s="350"/>
      <c r="BE19" s="350"/>
      <c r="BF19" s="348">
        <f t="shared" si="4"/>
        <v>0</v>
      </c>
      <c r="BG19" s="348">
        <f t="shared" si="5"/>
        <v>0</v>
      </c>
      <c r="BH19" s="357"/>
      <c r="BI19" s="359"/>
      <c r="BJ19" s="352">
        <f>IF(G19="外教",ROUND(MAX((BG19-BH19-BI19-4800)*{0.03,0.1,0.2,0.25,0.3,0.35,0.45}-{0,105,555,1005,2755,5505,13505},0),2),ROUND(MAX((BG19-BH19-BI19-3500)*{0.03,0.1,0.2,0.25,0.3,0.35,0.45}-{0,105,555,1005,2755,5505,13505},0),2))</f>
        <v>0</v>
      </c>
      <c r="BK19" s="315">
        <f t="shared" si="6"/>
        <v>0</v>
      </c>
      <c r="BL19" s="349"/>
      <c r="BO19" s="174">
        <f t="shared" si="0"/>
        <v>0</v>
      </c>
      <c r="BP19" s="353" t="str">
        <f t="shared" si="7"/>
        <v/>
      </c>
    </row>
    <row r="20" spans="1:80" ht="15" customHeight="1">
      <c r="A20" s="327">
        <v>14</v>
      </c>
      <c r="B20" s="329" t="str">
        <f t="shared" si="8"/>
        <v/>
      </c>
      <c r="C20" s="329" t="str">
        <f t="shared" si="9"/>
        <v/>
      </c>
      <c r="D20" s="329" t="str">
        <f t="shared" si="10"/>
        <v/>
      </c>
      <c r="E20" s="329"/>
      <c r="F20" s="330"/>
      <c r="G20" s="329"/>
      <c r="H20" s="329"/>
      <c r="I20" s="329"/>
      <c r="J20" s="363"/>
      <c r="K20" s="332" t="str">
        <f>IF(ISERROR(VLOOKUP(J20,[7]人事资料!D:AR,26,0)),"",VLOOKUP(J20,[7]人事资料!D:AR,26,0))</f>
        <v/>
      </c>
      <c r="L20" s="333" t="str">
        <f>IF(ISERROR(VLOOKUP(J20,[7]人事资料!D:AR,27,0)),"",VLOOKUP(J20,[7]人事资料!D:AR,27,0))</f>
        <v/>
      </c>
      <c r="M20" s="334" t="str">
        <f t="shared" si="1"/>
        <v/>
      </c>
      <c r="N20" s="336"/>
      <c r="O20" s="336"/>
      <c r="P20" s="337"/>
      <c r="Q20" s="338"/>
      <c r="R20" s="338"/>
      <c r="S20" s="355"/>
      <c r="T20" s="338"/>
      <c r="U20" s="365"/>
      <c r="V20" s="356"/>
      <c r="W20" s="357"/>
      <c r="X20" s="343"/>
      <c r="Y20" s="343"/>
      <c r="Z20" s="343"/>
      <c r="AA20" s="358"/>
      <c r="AB20" s="358"/>
      <c r="AC20" s="343"/>
      <c r="AD20" s="343"/>
      <c r="AE20" s="343"/>
      <c r="AF20" s="346"/>
      <c r="AG20" s="344"/>
      <c r="AH20" s="344"/>
      <c r="AI20" s="345">
        <f t="shared" si="2"/>
        <v>0</v>
      </c>
      <c r="AJ20" s="346"/>
      <c r="AK20" s="346"/>
      <c r="AL20" s="346"/>
      <c r="AM20" s="346"/>
      <c r="AN20" s="346"/>
      <c r="AO20" s="346"/>
      <c r="AP20" s="346"/>
      <c r="AQ20" s="346"/>
      <c r="AR20" s="347"/>
      <c r="AS20" s="347"/>
      <c r="AT20" s="327"/>
      <c r="AU20" s="346"/>
      <c r="AV20" s="346"/>
      <c r="AW20" s="346"/>
      <c r="AX20" s="346"/>
      <c r="AY20" s="346"/>
      <c r="AZ20" s="346"/>
      <c r="BA20" s="348">
        <f t="shared" si="3"/>
        <v>0</v>
      </c>
      <c r="BB20" s="350"/>
      <c r="BC20" s="350"/>
      <c r="BD20" s="350"/>
      <c r="BE20" s="350"/>
      <c r="BF20" s="348">
        <f t="shared" si="4"/>
        <v>0</v>
      </c>
      <c r="BG20" s="348">
        <f t="shared" si="5"/>
        <v>0</v>
      </c>
      <c r="BH20" s="357"/>
      <c r="BI20" s="359"/>
      <c r="BJ20" s="352">
        <f>IF(G20="外教",ROUND(MAX((BG20-BH20-BI20-4800)*{0.03,0.1,0.2,0.25,0.3,0.35,0.45}-{0,105,555,1005,2755,5505,13505},0),2),ROUND(MAX((BG20-BH20-BI20-3500)*{0.03,0.1,0.2,0.25,0.3,0.35,0.45}-{0,105,555,1005,2755,5505,13505},0),2))</f>
        <v>0</v>
      </c>
      <c r="BK20" s="315">
        <f t="shared" si="6"/>
        <v>0</v>
      </c>
      <c r="BL20" s="349"/>
      <c r="BO20" s="174">
        <f t="shared" si="0"/>
        <v>0</v>
      </c>
      <c r="BP20" s="353" t="str">
        <f t="shared" si="7"/>
        <v/>
      </c>
    </row>
    <row r="21" spans="1:80" s="170" customFormat="1" ht="23.25" customHeight="1">
      <c r="A21" s="601" t="s">
        <v>113</v>
      </c>
      <c r="B21" s="602"/>
      <c r="C21" s="602"/>
      <c r="D21" s="602"/>
      <c r="E21" s="602"/>
      <c r="F21" s="602"/>
      <c r="G21" s="602"/>
      <c r="H21" s="602"/>
      <c r="I21" s="602"/>
      <c r="J21" s="602"/>
      <c r="K21" s="602"/>
      <c r="L21" s="602"/>
      <c r="M21" s="602"/>
      <c r="N21" s="602"/>
      <c r="O21" s="602"/>
      <c r="P21" s="603"/>
      <c r="Q21" s="345">
        <f t="shared" ref="Q21:X21" si="11">SUM(Q7:Q20)</f>
        <v>0</v>
      </c>
      <c r="R21" s="345">
        <f t="shared" si="11"/>
        <v>0</v>
      </c>
      <c r="S21" s="345">
        <f t="shared" si="11"/>
        <v>0</v>
      </c>
      <c r="T21" s="345">
        <f t="shared" si="11"/>
        <v>0</v>
      </c>
      <c r="U21" s="345">
        <f t="shared" si="11"/>
        <v>0</v>
      </c>
      <c r="V21" s="345">
        <f t="shared" si="11"/>
        <v>0</v>
      </c>
      <c r="W21" s="345">
        <f t="shared" si="11"/>
        <v>180</v>
      </c>
      <c r="X21" s="345">
        <f t="shared" si="11"/>
        <v>0</v>
      </c>
      <c r="Y21" s="345"/>
      <c r="Z21" s="345">
        <f t="shared" ref="Z21:AR21" si="12">SUM(Z7:Z20)</f>
        <v>0</v>
      </c>
      <c r="AA21" s="345">
        <f t="shared" si="12"/>
        <v>0</v>
      </c>
      <c r="AB21" s="345">
        <f t="shared" si="12"/>
        <v>0</v>
      </c>
      <c r="AC21" s="345">
        <f t="shared" si="12"/>
        <v>0</v>
      </c>
      <c r="AD21" s="345">
        <f t="shared" si="12"/>
        <v>0</v>
      </c>
      <c r="AE21" s="345">
        <f t="shared" si="12"/>
        <v>0</v>
      </c>
      <c r="AF21" s="345">
        <f t="shared" si="12"/>
        <v>4960</v>
      </c>
      <c r="AG21" s="345">
        <f t="shared" si="12"/>
        <v>0</v>
      </c>
      <c r="AH21" s="345">
        <f t="shared" si="12"/>
        <v>0</v>
      </c>
      <c r="AI21" s="345">
        <f t="shared" si="12"/>
        <v>4960</v>
      </c>
      <c r="AJ21" s="345">
        <f t="shared" si="12"/>
        <v>600</v>
      </c>
      <c r="AK21" s="345">
        <f t="shared" si="12"/>
        <v>0</v>
      </c>
      <c r="AL21" s="345">
        <f t="shared" si="12"/>
        <v>0</v>
      </c>
      <c r="AM21" s="345">
        <f t="shared" si="12"/>
        <v>0</v>
      </c>
      <c r="AN21" s="345">
        <f t="shared" si="12"/>
        <v>1430</v>
      </c>
      <c r="AO21" s="345">
        <f t="shared" si="12"/>
        <v>600</v>
      </c>
      <c r="AP21" s="345">
        <f t="shared" si="12"/>
        <v>1224</v>
      </c>
      <c r="AQ21" s="345">
        <f t="shared" si="12"/>
        <v>0</v>
      </c>
      <c r="AR21" s="345">
        <f t="shared" si="12"/>
        <v>0</v>
      </c>
      <c r="AS21" s="345"/>
      <c r="AT21" s="345">
        <f t="shared" ref="AT21:BK21" si="13">SUM(AT7:AT20)</f>
        <v>0</v>
      </c>
      <c r="AU21" s="345">
        <f t="shared" si="13"/>
        <v>50</v>
      </c>
      <c r="AV21" s="345">
        <f t="shared" si="13"/>
        <v>0</v>
      </c>
      <c r="AW21" s="345">
        <f t="shared" si="13"/>
        <v>0</v>
      </c>
      <c r="AX21" s="345">
        <f t="shared" si="13"/>
        <v>1800</v>
      </c>
      <c r="AY21" s="345">
        <f t="shared" si="13"/>
        <v>0</v>
      </c>
      <c r="AZ21" s="345">
        <f t="shared" si="13"/>
        <v>448.4</v>
      </c>
      <c r="BA21" s="345">
        <f t="shared" si="13"/>
        <v>6152.4</v>
      </c>
      <c r="BB21" s="345">
        <f t="shared" si="13"/>
        <v>700</v>
      </c>
      <c r="BC21" s="345">
        <f t="shared" si="13"/>
        <v>1200</v>
      </c>
      <c r="BD21" s="345">
        <f t="shared" si="13"/>
        <v>60</v>
      </c>
      <c r="BE21" s="345">
        <f t="shared" si="13"/>
        <v>0</v>
      </c>
      <c r="BF21" s="345">
        <f t="shared" si="13"/>
        <v>1960</v>
      </c>
      <c r="BG21" s="345">
        <f t="shared" si="13"/>
        <v>13072.4</v>
      </c>
      <c r="BH21" s="345">
        <f t="shared" si="13"/>
        <v>850</v>
      </c>
      <c r="BI21" s="345">
        <f t="shared" si="13"/>
        <v>634.86</v>
      </c>
      <c r="BJ21" s="345">
        <f t="shared" si="13"/>
        <v>200.8</v>
      </c>
      <c r="BK21" s="345">
        <f t="shared" si="13"/>
        <v>11386.739999999998</v>
      </c>
      <c r="BL21" s="345"/>
      <c r="BM21" s="172"/>
      <c r="BN21" s="172"/>
      <c r="BO21" s="172"/>
      <c r="BP21" s="172"/>
      <c r="BQ21" s="172"/>
      <c r="BR21" s="172"/>
      <c r="BS21" s="172"/>
      <c r="BT21" s="172"/>
      <c r="BU21" s="172"/>
      <c r="BV21" s="172"/>
      <c r="BW21" s="172"/>
      <c r="BX21" s="172"/>
      <c r="BY21" s="172"/>
      <c r="BZ21" s="172"/>
      <c r="CA21" s="172"/>
      <c r="CB21" s="172"/>
    </row>
    <row r="22" spans="1:80" s="170" customFormat="1" ht="23.25" customHeight="1">
      <c r="A22" s="175"/>
      <c r="F22" s="175"/>
      <c r="G22" s="170" t="s">
        <v>114</v>
      </c>
      <c r="H22" s="606" t="s">
        <v>426</v>
      </c>
      <c r="I22" s="606"/>
      <c r="K22" s="175"/>
      <c r="L22" s="175"/>
      <c r="M22" s="218" t="s">
        <v>115</v>
      </c>
      <c r="N22" s="606" t="s">
        <v>429</v>
      </c>
      <c r="O22" s="606"/>
      <c r="P22" s="175"/>
      <c r="Q22" s="607" t="s">
        <v>116</v>
      </c>
      <c r="R22" s="607"/>
      <c r="S22" s="606"/>
      <c r="T22" s="606"/>
      <c r="AF22" s="175"/>
      <c r="AG22" s="175"/>
      <c r="AH22" s="175"/>
      <c r="AI22" s="175"/>
      <c r="AJ22" s="175"/>
      <c r="AK22" s="175"/>
      <c r="AL22" s="175"/>
      <c r="AM22" s="175"/>
      <c r="AN22" s="175"/>
      <c r="AO22" s="175"/>
      <c r="AP22" s="175"/>
      <c r="AQ22" s="175"/>
      <c r="AR22" s="175"/>
      <c r="AS22" s="175"/>
      <c r="AT22" s="175"/>
      <c r="AU22" s="175"/>
      <c r="AV22" s="175"/>
      <c r="AW22" s="175"/>
      <c r="AX22" s="175"/>
      <c r="AY22" s="175">
        <f>3*12*60.84*0.105</f>
        <v>229.97520000000003</v>
      </c>
      <c r="AZ22" s="175">
        <f>1.5*2*12*73.46*0.13</f>
        <v>343.7928</v>
      </c>
      <c r="BA22" s="175">
        <f>1.5*6*12*60.84*0.08</f>
        <v>525.6576</v>
      </c>
      <c r="BB22" s="175"/>
      <c r="BF22" s="175"/>
      <c r="BG22" s="175"/>
      <c r="BI22" s="175"/>
      <c r="BJ22" s="175"/>
      <c r="BL22" s="175"/>
      <c r="BM22" s="172"/>
      <c r="BN22" s="172"/>
      <c r="BO22" s="172"/>
      <c r="BP22" s="172"/>
      <c r="BQ22" s="172"/>
      <c r="BR22" s="172"/>
      <c r="BS22" s="172"/>
      <c r="BT22" s="172"/>
      <c r="BU22" s="172"/>
      <c r="BV22" s="172"/>
      <c r="BW22" s="172"/>
      <c r="BX22" s="172"/>
      <c r="BY22" s="172"/>
      <c r="BZ22" s="172"/>
      <c r="CA22" s="172"/>
      <c r="CB22" s="172"/>
    </row>
    <row r="23" spans="1:80" ht="23.25" customHeight="1">
      <c r="B23" s="172" t="s">
        <v>117</v>
      </c>
      <c r="C23" s="173" t="s">
        <v>118</v>
      </c>
    </row>
    <row r="24" spans="1:80" ht="23.25" customHeight="1">
      <c r="A24" s="173"/>
      <c r="C24" s="173" t="s">
        <v>119</v>
      </c>
      <c r="P24" s="219"/>
      <c r="Q24" s="219"/>
      <c r="R24" s="219"/>
    </row>
    <row r="25" spans="1:80" ht="23.25" customHeight="1">
      <c r="A25" s="173"/>
      <c r="C25" s="173" t="s">
        <v>120</v>
      </c>
      <c r="P25" s="219"/>
      <c r="Q25" s="219"/>
      <c r="R25" s="219"/>
      <c r="CB25" s="170"/>
    </row>
    <row r="26" spans="1:80" ht="23.25" customHeight="1">
      <c r="A26" s="173"/>
      <c r="C26" s="173" t="s">
        <v>121</v>
      </c>
      <c r="P26" s="219"/>
      <c r="Q26" s="219"/>
      <c r="R26" s="219"/>
      <c r="CB26" s="170"/>
    </row>
    <row r="27" spans="1:80" ht="23.25" customHeight="1">
      <c r="A27" s="173"/>
      <c r="C27" s="172" t="s">
        <v>122</v>
      </c>
      <c r="P27" s="219"/>
      <c r="Q27" s="219"/>
      <c r="R27" s="219"/>
    </row>
    <row r="28" spans="1:80" ht="23.25" customHeight="1">
      <c r="A28" s="173"/>
      <c r="C28" s="172" t="s">
        <v>123</v>
      </c>
      <c r="P28" s="219"/>
      <c r="Q28" s="219"/>
      <c r="R28" s="219"/>
    </row>
    <row r="29" spans="1:80" ht="23.25" customHeight="1">
      <c r="A29" s="173"/>
    </row>
    <row r="30" spans="1:80" s="171" customFormat="1" ht="23.25" customHeight="1">
      <c r="A30" s="198"/>
      <c r="F30" s="199"/>
      <c r="G30" s="198"/>
      <c r="H30" s="198"/>
      <c r="I30" s="198"/>
      <c r="J30" s="199"/>
      <c r="K30" s="199"/>
      <c r="L30" s="199"/>
      <c r="M30" s="220"/>
      <c r="N30" s="221"/>
      <c r="O30" s="221"/>
      <c r="P30" s="220"/>
      <c r="AF30" s="199"/>
      <c r="AG30" s="199"/>
      <c r="AH30" s="199"/>
      <c r="AI30" s="279"/>
      <c r="AJ30" s="199"/>
      <c r="AK30" s="199"/>
      <c r="AL30" s="199"/>
      <c r="AM30" s="199"/>
      <c r="AN30" s="199"/>
      <c r="AO30" s="199"/>
      <c r="AP30" s="199"/>
      <c r="AQ30" s="199"/>
      <c r="AR30" s="199"/>
      <c r="AS30" s="199"/>
      <c r="AT30" s="199"/>
      <c r="AU30" s="199"/>
      <c r="AV30" s="199"/>
      <c r="AW30" s="199"/>
      <c r="AX30" s="199"/>
      <c r="AY30" s="199"/>
      <c r="AZ30" s="199"/>
      <c r="BA30" s="199"/>
      <c r="BB30" s="199"/>
      <c r="BF30" s="199"/>
      <c r="BG30" s="199"/>
      <c r="BI30" s="279"/>
      <c r="BJ30" s="279"/>
      <c r="BL30" s="199"/>
      <c r="BM30" s="172"/>
      <c r="BN30" s="172"/>
      <c r="BO30" s="172"/>
      <c r="BP30" s="172"/>
      <c r="BQ30" s="172"/>
      <c r="BR30" s="172"/>
      <c r="BS30" s="172"/>
      <c r="BT30" s="172"/>
      <c r="BU30" s="172"/>
      <c r="BV30" s="172"/>
      <c r="BW30" s="172"/>
      <c r="BX30" s="172"/>
      <c r="BY30" s="172"/>
      <c r="BZ30" s="172"/>
      <c r="CA30" s="172"/>
      <c r="CB30" s="172"/>
    </row>
    <row r="31" spans="1:80" s="171" customFormat="1" ht="23.25" customHeight="1">
      <c r="A31" s="199"/>
      <c r="B31" s="171" t="s">
        <v>124</v>
      </c>
      <c r="F31" s="199"/>
      <c r="G31" s="198"/>
      <c r="H31" s="198"/>
      <c r="I31" s="198"/>
      <c r="J31" s="199"/>
      <c r="K31" s="199"/>
      <c r="L31" s="199"/>
      <c r="M31" s="220"/>
      <c r="N31" s="221"/>
      <c r="O31" s="221"/>
      <c r="P31" s="220"/>
      <c r="AF31" s="199"/>
      <c r="AG31" s="199"/>
      <c r="AH31" s="199"/>
      <c r="AI31" s="279"/>
      <c r="AJ31" s="199"/>
      <c r="AK31" s="199"/>
      <c r="AL31" s="199"/>
      <c r="AM31" s="199"/>
      <c r="AN31" s="199"/>
      <c r="AO31" s="199"/>
      <c r="AP31" s="199"/>
      <c r="AQ31" s="199"/>
      <c r="AR31" s="199"/>
      <c r="AS31" s="199"/>
      <c r="AT31" s="199"/>
      <c r="AU31" s="199"/>
      <c r="AV31" s="199"/>
      <c r="AW31" s="199"/>
      <c r="AX31" s="199"/>
      <c r="AY31" s="199"/>
      <c r="AZ31" s="199"/>
      <c r="BA31" s="199"/>
      <c r="BB31" s="199"/>
      <c r="BF31" s="199"/>
      <c r="BG31" s="199"/>
      <c r="BI31" s="279"/>
      <c r="BJ31" s="279"/>
      <c r="BL31" s="199"/>
      <c r="BM31" s="172"/>
      <c r="BN31" s="172"/>
      <c r="BO31" s="172"/>
      <c r="BP31" s="172"/>
      <c r="BQ31" s="172"/>
      <c r="BR31" s="172"/>
      <c r="BS31" s="172"/>
      <c r="BT31" s="172"/>
      <c r="BU31" s="172"/>
      <c r="BV31" s="172"/>
      <c r="BW31" s="172"/>
      <c r="BX31" s="172"/>
      <c r="BY31" s="172"/>
      <c r="BZ31" s="172"/>
      <c r="CA31" s="172"/>
      <c r="CB31" s="172"/>
    </row>
    <row r="32" spans="1:80" s="171" customFormat="1" ht="23.25" customHeight="1">
      <c r="A32" s="199"/>
      <c r="B32" s="171" t="s">
        <v>125</v>
      </c>
      <c r="F32" s="199"/>
      <c r="G32" s="198"/>
      <c r="H32" s="198"/>
      <c r="I32" s="198"/>
      <c r="J32" s="199"/>
      <c r="K32" s="199"/>
      <c r="L32" s="199"/>
      <c r="M32" s="222" t="s">
        <v>126</v>
      </c>
      <c r="N32" s="221"/>
      <c r="O32" s="221"/>
      <c r="P32" s="220"/>
      <c r="AF32" s="199"/>
      <c r="AG32" s="199"/>
      <c r="AH32" s="199"/>
      <c r="AI32" s="279"/>
      <c r="AJ32" s="199"/>
      <c r="AK32" s="199"/>
      <c r="AL32" s="199"/>
      <c r="AM32" s="199"/>
      <c r="AN32" s="199"/>
      <c r="AO32" s="199"/>
      <c r="AP32" s="199"/>
      <c r="AQ32" s="199"/>
      <c r="AR32" s="199"/>
      <c r="AS32" s="199"/>
      <c r="AT32" s="199"/>
      <c r="AU32" s="199"/>
      <c r="AV32" s="199"/>
      <c r="AW32" s="199"/>
      <c r="AX32" s="199"/>
      <c r="AY32" s="199"/>
      <c r="AZ32" s="199"/>
      <c r="BA32" s="199"/>
      <c r="BB32" s="199"/>
      <c r="BF32" s="199"/>
      <c r="BG32" s="199"/>
      <c r="BI32" s="279"/>
      <c r="BJ32" s="279"/>
      <c r="BL32" s="199"/>
      <c r="BM32" s="172"/>
      <c r="BN32" s="172"/>
      <c r="BO32" s="172"/>
      <c r="BP32" s="172"/>
      <c r="BQ32" s="172"/>
      <c r="BR32" s="172"/>
      <c r="BS32" s="172"/>
      <c r="BT32" s="172"/>
      <c r="BU32" s="172"/>
      <c r="BV32" s="172"/>
      <c r="BW32" s="172"/>
      <c r="BX32" s="172"/>
      <c r="BY32" s="172"/>
      <c r="BZ32" s="172"/>
      <c r="CA32" s="172"/>
      <c r="CB32" s="172"/>
    </row>
    <row r="33" spans="1:80" s="171" customFormat="1" ht="23.25" customHeight="1">
      <c r="A33" s="199"/>
      <c r="B33" s="171" t="s">
        <v>127</v>
      </c>
      <c r="F33" s="199"/>
      <c r="G33" s="198"/>
      <c r="H33" s="198"/>
      <c r="I33" s="198"/>
      <c r="J33" s="199"/>
      <c r="K33" s="199"/>
      <c r="L33" s="199"/>
      <c r="M33" s="222" t="s">
        <v>125</v>
      </c>
      <c r="N33" s="221"/>
      <c r="O33" s="221"/>
      <c r="P33" s="220"/>
      <c r="AF33" s="199"/>
      <c r="AG33" s="199"/>
      <c r="AH33" s="199"/>
      <c r="AI33" s="279"/>
      <c r="AJ33" s="199"/>
      <c r="AK33" s="199"/>
      <c r="AL33" s="199"/>
      <c r="AM33" s="199"/>
      <c r="AN33" s="199"/>
      <c r="AO33" s="199"/>
      <c r="AP33" s="199"/>
      <c r="AQ33" s="199"/>
      <c r="AR33" s="199"/>
      <c r="AS33" s="199"/>
      <c r="AT33" s="199"/>
      <c r="AU33" s="199"/>
      <c r="AV33" s="199"/>
      <c r="AW33" s="199"/>
      <c r="AX33" s="199"/>
      <c r="AY33" s="199"/>
      <c r="AZ33" s="199"/>
      <c r="BA33" s="199"/>
      <c r="BB33" s="199"/>
      <c r="BF33" s="199"/>
      <c r="BG33" s="199"/>
      <c r="BI33" s="279"/>
      <c r="BJ33" s="279"/>
      <c r="BL33" s="199"/>
      <c r="BM33" s="172"/>
      <c r="BN33" s="172"/>
      <c r="BO33" s="172"/>
      <c r="BP33" s="172"/>
      <c r="BQ33" s="172"/>
      <c r="BR33" s="172"/>
      <c r="BS33" s="172"/>
      <c r="BT33" s="172"/>
      <c r="BU33" s="172"/>
      <c r="BV33" s="172"/>
      <c r="BW33" s="172"/>
      <c r="BX33" s="172"/>
      <c r="BY33" s="172"/>
      <c r="BZ33" s="172"/>
      <c r="CA33" s="172"/>
      <c r="CB33" s="172"/>
    </row>
    <row r="34" spans="1:80" s="171" customFormat="1" ht="23.25" customHeight="1">
      <c r="A34" s="199"/>
      <c r="F34" s="199"/>
      <c r="G34" s="198"/>
      <c r="H34" s="198"/>
      <c r="I34" s="198"/>
      <c r="J34" s="199"/>
      <c r="K34" s="199"/>
      <c r="L34" s="199"/>
      <c r="M34" s="220"/>
      <c r="N34" s="221"/>
      <c r="O34" s="221"/>
      <c r="P34" s="220"/>
      <c r="AF34" s="199"/>
      <c r="AG34" s="199"/>
      <c r="AH34" s="199"/>
      <c r="AI34" s="279"/>
      <c r="AJ34" s="199"/>
      <c r="AK34" s="199"/>
      <c r="AL34" s="199"/>
      <c r="AM34" s="199"/>
      <c r="AN34" s="199"/>
      <c r="AO34" s="199"/>
      <c r="AP34" s="199"/>
      <c r="AQ34" s="199"/>
      <c r="AR34" s="199"/>
      <c r="AS34" s="199"/>
      <c r="AT34" s="199"/>
      <c r="AU34" s="199"/>
      <c r="AV34" s="199"/>
      <c r="AW34" s="199"/>
      <c r="AX34" s="199"/>
      <c r="AY34" s="199"/>
      <c r="AZ34" s="199"/>
      <c r="BA34" s="199"/>
      <c r="BB34" s="199"/>
      <c r="BF34" s="199"/>
      <c r="BG34" s="199"/>
      <c r="BI34" s="279"/>
      <c r="BJ34" s="279"/>
      <c r="BL34" s="199"/>
      <c r="BM34" s="172"/>
      <c r="BN34" s="172"/>
      <c r="BO34" s="172"/>
      <c r="BP34" s="172"/>
      <c r="BQ34" s="172"/>
      <c r="BR34" s="172"/>
      <c r="BS34" s="172"/>
      <c r="BT34" s="172"/>
      <c r="BU34" s="172"/>
      <c r="BV34" s="172"/>
      <c r="BW34" s="172"/>
      <c r="BX34" s="172"/>
      <c r="BY34" s="172"/>
      <c r="BZ34" s="172"/>
      <c r="CA34" s="172"/>
      <c r="CB34" s="172"/>
    </row>
    <row r="35" spans="1:80" s="171" customFormat="1" ht="23.25" customHeight="1">
      <c r="A35" s="199"/>
      <c r="F35" s="199"/>
      <c r="G35" s="198"/>
      <c r="H35" s="198"/>
      <c r="I35" s="198"/>
      <c r="J35" s="199"/>
      <c r="K35" s="199"/>
      <c r="L35" s="199"/>
      <c r="M35" s="220"/>
      <c r="N35" s="221"/>
      <c r="O35" s="221"/>
      <c r="P35" s="220"/>
      <c r="AF35" s="199"/>
      <c r="AG35" s="199"/>
      <c r="AH35" s="199"/>
      <c r="AI35" s="279"/>
      <c r="AJ35" s="199"/>
      <c r="AK35" s="199"/>
      <c r="AL35" s="199"/>
      <c r="AM35" s="199"/>
      <c r="AN35" s="199"/>
      <c r="AO35" s="199"/>
      <c r="AP35" s="199"/>
      <c r="AQ35" s="199"/>
      <c r="AR35" s="199"/>
      <c r="AS35" s="199"/>
      <c r="AT35" s="199"/>
      <c r="AU35" s="199"/>
      <c r="AV35" s="199"/>
      <c r="AW35" s="199"/>
      <c r="AX35" s="199"/>
      <c r="AY35" s="199"/>
      <c r="AZ35" s="199"/>
      <c r="BA35" s="199"/>
      <c r="BB35" s="199"/>
      <c r="BF35" s="199"/>
      <c r="BG35" s="199"/>
      <c r="BI35" s="279"/>
      <c r="BJ35" s="279"/>
      <c r="BL35" s="199"/>
      <c r="BM35" s="172"/>
      <c r="BN35" s="172"/>
      <c r="BO35" s="172"/>
      <c r="BP35" s="172"/>
      <c r="BQ35" s="172"/>
      <c r="BR35" s="172"/>
      <c r="BS35" s="172"/>
      <c r="BT35" s="172"/>
      <c r="BU35" s="172"/>
      <c r="BV35" s="172"/>
      <c r="BW35" s="172"/>
      <c r="BX35" s="172"/>
      <c r="BY35" s="172"/>
      <c r="BZ35" s="172"/>
      <c r="CA35" s="172"/>
      <c r="CB35" s="172"/>
    </row>
    <row r="36" spans="1:80" s="171" customFormat="1" ht="23.25" customHeight="1">
      <c r="A36" s="199"/>
      <c r="F36" s="199"/>
      <c r="G36" s="198"/>
      <c r="H36" s="198"/>
      <c r="I36" s="198"/>
      <c r="J36" s="199"/>
      <c r="K36" s="199"/>
      <c r="L36" s="199"/>
      <c r="M36" s="220"/>
      <c r="N36" s="221"/>
      <c r="O36" s="221"/>
      <c r="P36" s="220"/>
      <c r="AF36" s="199"/>
      <c r="AG36" s="199"/>
      <c r="AH36" s="199"/>
      <c r="AI36" s="279"/>
      <c r="AJ36" s="199"/>
      <c r="AK36" s="199"/>
      <c r="AL36" s="199"/>
      <c r="AM36" s="199"/>
      <c r="AN36" s="199"/>
      <c r="AO36" s="199"/>
      <c r="AP36" s="199"/>
      <c r="AQ36" s="199"/>
      <c r="AR36" s="199"/>
      <c r="AS36" s="199"/>
      <c r="AT36" s="199"/>
      <c r="AU36" s="199"/>
      <c r="AV36" s="199"/>
      <c r="AW36" s="199"/>
      <c r="AX36" s="199"/>
      <c r="AY36" s="199"/>
      <c r="AZ36" s="199"/>
      <c r="BA36" s="199"/>
      <c r="BB36" s="199"/>
      <c r="BF36" s="199"/>
      <c r="BG36" s="199"/>
      <c r="BI36" s="279"/>
      <c r="BJ36" s="279"/>
      <c r="BL36" s="199"/>
      <c r="BM36" s="172"/>
      <c r="BN36" s="172"/>
      <c r="BO36" s="172"/>
      <c r="BP36" s="172"/>
      <c r="BQ36" s="172"/>
      <c r="BR36" s="172"/>
      <c r="BS36" s="172"/>
      <c r="BT36" s="172"/>
      <c r="BU36" s="172"/>
      <c r="BV36" s="172"/>
      <c r="BW36" s="172"/>
      <c r="BX36" s="172"/>
      <c r="BY36" s="172"/>
      <c r="BZ36" s="172"/>
      <c r="CA36" s="172"/>
      <c r="CB36" s="172"/>
    </row>
    <row r="37" spans="1:80" s="171" customFormat="1" ht="23.25" customHeight="1">
      <c r="A37" s="199"/>
      <c r="F37" s="199"/>
      <c r="G37" s="198"/>
      <c r="H37" s="198"/>
      <c r="I37" s="198"/>
      <c r="J37" s="199"/>
      <c r="K37" s="199"/>
      <c r="L37" s="199"/>
      <c r="M37" s="220"/>
      <c r="N37" s="221"/>
      <c r="O37" s="221"/>
      <c r="P37" s="220"/>
      <c r="AF37" s="199"/>
      <c r="AG37" s="199"/>
      <c r="AH37" s="199"/>
      <c r="AI37" s="279"/>
      <c r="AJ37" s="199"/>
      <c r="AK37" s="199"/>
      <c r="AL37" s="199"/>
      <c r="AM37" s="199"/>
      <c r="AN37" s="199"/>
      <c r="AO37" s="199"/>
      <c r="AP37" s="199"/>
      <c r="AQ37" s="199"/>
      <c r="AR37" s="199"/>
      <c r="AS37" s="199"/>
      <c r="AT37" s="199"/>
      <c r="AU37" s="199"/>
      <c r="AV37" s="199"/>
      <c r="AW37" s="199"/>
      <c r="AX37" s="199"/>
      <c r="AY37" s="199"/>
      <c r="AZ37" s="199"/>
      <c r="BA37" s="199"/>
      <c r="BB37" s="199"/>
      <c r="BF37" s="199"/>
      <c r="BG37" s="199"/>
      <c r="BI37" s="279"/>
      <c r="BJ37" s="279"/>
      <c r="BL37" s="199"/>
      <c r="BM37" s="172"/>
      <c r="BN37" s="172"/>
      <c r="BO37" s="172"/>
      <c r="BP37" s="172"/>
      <c r="BQ37" s="172"/>
      <c r="BR37" s="172"/>
      <c r="BS37" s="172"/>
      <c r="BT37" s="172"/>
      <c r="BU37" s="172"/>
      <c r="BV37" s="172"/>
      <c r="BW37" s="172"/>
      <c r="BX37" s="172"/>
      <c r="BY37" s="172"/>
      <c r="BZ37" s="172"/>
      <c r="CA37" s="172"/>
      <c r="CB37" s="172"/>
    </row>
    <row r="38" spans="1:80" s="171" customFormat="1" ht="23.25" customHeight="1">
      <c r="A38" s="199"/>
      <c r="F38" s="199"/>
      <c r="G38" s="198"/>
      <c r="H38" s="198"/>
      <c r="I38" s="198"/>
      <c r="J38" s="199"/>
      <c r="K38" s="199"/>
      <c r="L38" s="199"/>
      <c r="M38" s="220"/>
      <c r="N38" s="221"/>
      <c r="O38" s="221"/>
      <c r="P38" s="220"/>
      <c r="AF38" s="199"/>
      <c r="AG38" s="199"/>
      <c r="AH38" s="199"/>
      <c r="AI38" s="279"/>
      <c r="AJ38" s="199"/>
      <c r="AK38" s="199"/>
      <c r="AL38" s="199"/>
      <c r="AM38" s="199"/>
      <c r="AN38" s="199"/>
      <c r="AO38" s="199"/>
      <c r="AP38" s="199"/>
      <c r="AQ38" s="199"/>
      <c r="AR38" s="199"/>
      <c r="AS38" s="199"/>
      <c r="AT38" s="199"/>
      <c r="AU38" s="199"/>
      <c r="AV38" s="199"/>
      <c r="AW38" s="199"/>
      <c r="AX38" s="199"/>
      <c r="AY38" s="199"/>
      <c r="AZ38" s="199"/>
      <c r="BA38" s="199"/>
      <c r="BB38" s="199"/>
      <c r="BF38" s="199"/>
      <c r="BG38" s="199"/>
      <c r="BI38" s="279"/>
      <c r="BJ38" s="279"/>
      <c r="BL38" s="199"/>
      <c r="BM38" s="168"/>
      <c r="BN38" s="168"/>
      <c r="BO38" s="168"/>
      <c r="BP38" s="168"/>
      <c r="BQ38" s="168"/>
      <c r="BR38" s="168"/>
      <c r="BS38" s="168"/>
      <c r="BT38" s="168"/>
      <c r="BU38" s="168"/>
      <c r="BV38" s="168"/>
      <c r="BW38" s="168"/>
      <c r="BX38" s="168"/>
      <c r="BY38" s="168"/>
      <c r="BZ38" s="168"/>
      <c r="CA38" s="168"/>
      <c r="CB38" s="172"/>
    </row>
    <row r="39" spans="1:80" s="171" customFormat="1" ht="23.25" customHeight="1">
      <c r="A39" s="199"/>
      <c r="F39" s="199"/>
      <c r="G39" s="198"/>
      <c r="H39" s="198"/>
      <c r="I39" s="198"/>
      <c r="J39" s="199"/>
      <c r="K39" s="199"/>
      <c r="L39" s="199"/>
      <c r="M39" s="220"/>
      <c r="N39" s="221"/>
      <c r="O39" s="221"/>
      <c r="P39" s="220"/>
      <c r="AF39" s="199"/>
      <c r="AG39" s="199"/>
      <c r="AH39" s="199"/>
      <c r="AI39" s="279"/>
      <c r="AJ39" s="199"/>
      <c r="AK39" s="199"/>
      <c r="AL39" s="199"/>
      <c r="AM39" s="199"/>
      <c r="AN39" s="199"/>
      <c r="AO39" s="199"/>
      <c r="AP39" s="199"/>
      <c r="AQ39" s="199"/>
      <c r="AR39" s="199"/>
      <c r="AS39" s="199"/>
      <c r="AT39" s="199"/>
      <c r="AU39" s="199"/>
      <c r="AV39" s="199"/>
      <c r="AW39" s="199"/>
      <c r="AX39" s="199"/>
      <c r="AY39" s="199"/>
      <c r="AZ39" s="199"/>
      <c r="BA39" s="199"/>
      <c r="BB39" s="199"/>
      <c r="BF39" s="199"/>
      <c r="BG39" s="199"/>
      <c r="BI39" s="279"/>
      <c r="BJ39" s="279"/>
      <c r="BL39" s="199"/>
      <c r="BM39" s="169"/>
      <c r="BN39" s="169" t="s">
        <v>39</v>
      </c>
      <c r="BO39" s="169" t="s">
        <v>40</v>
      </c>
      <c r="BP39" s="169" t="s">
        <v>41</v>
      </c>
      <c r="BQ39" s="169" t="s">
        <v>42</v>
      </c>
      <c r="BR39" s="169" t="s">
        <v>43</v>
      </c>
      <c r="BS39" s="169" t="s">
        <v>44</v>
      </c>
      <c r="BT39" s="169" t="s">
        <v>45</v>
      </c>
      <c r="BU39" s="169" t="s">
        <v>46</v>
      </c>
      <c r="BV39" s="172">
        <v>28</v>
      </c>
      <c r="BW39" s="172">
        <v>1</v>
      </c>
      <c r="BX39" s="172">
        <v>1</v>
      </c>
      <c r="BY39" s="169"/>
      <c r="BZ39" s="169"/>
      <c r="CA39" s="169"/>
    </row>
    <row r="40" spans="1:80" s="171" customFormat="1" ht="23.25" customHeight="1">
      <c r="A40" s="199"/>
      <c r="F40" s="199"/>
      <c r="G40" s="198"/>
      <c r="H40" s="198"/>
      <c r="I40" s="198"/>
      <c r="J40" s="199"/>
      <c r="K40" s="199"/>
      <c r="L40" s="199"/>
      <c r="M40" s="220"/>
      <c r="N40" s="221"/>
      <c r="O40" s="221"/>
      <c r="P40" s="220"/>
      <c r="AF40" s="199"/>
      <c r="AG40" s="199"/>
      <c r="AH40" s="199"/>
      <c r="AI40" s="279"/>
      <c r="AJ40" s="199"/>
      <c r="AK40" s="199"/>
      <c r="AL40" s="199"/>
      <c r="AM40" s="199"/>
      <c r="AN40" s="199"/>
      <c r="AO40" s="199"/>
      <c r="AP40" s="199"/>
      <c r="AQ40" s="199"/>
      <c r="AR40" s="199"/>
      <c r="AS40" s="199"/>
      <c r="AT40" s="199"/>
      <c r="AU40" s="199"/>
      <c r="AV40" s="199"/>
      <c r="AW40" s="199"/>
      <c r="AX40" s="199"/>
      <c r="AY40" s="199"/>
      <c r="AZ40" s="199"/>
      <c r="BA40" s="199"/>
      <c r="BB40" s="199"/>
      <c r="BF40" s="199"/>
      <c r="BG40" s="199"/>
      <c r="BI40" s="279"/>
      <c r="BJ40" s="279"/>
      <c r="BL40" s="199"/>
      <c r="BM40" s="172"/>
      <c r="BN40" s="172" t="s">
        <v>430</v>
      </c>
      <c r="BO40" s="172" t="s">
        <v>431</v>
      </c>
      <c r="BP40" s="172" t="s">
        <v>432</v>
      </c>
      <c r="BQ40" s="172" t="s">
        <v>433</v>
      </c>
      <c r="BR40" s="172">
        <v>0</v>
      </c>
      <c r="BS40" s="172" t="s">
        <v>434</v>
      </c>
      <c r="BT40" s="172" t="s">
        <v>435</v>
      </c>
      <c r="BU40" s="172" t="s">
        <v>436</v>
      </c>
      <c r="BV40" s="172">
        <v>29</v>
      </c>
      <c r="BW40" s="172">
        <v>2</v>
      </c>
      <c r="BX40" s="172">
        <v>2</v>
      </c>
      <c r="BY40" s="172"/>
      <c r="BZ40" s="174">
        <v>42400</v>
      </c>
      <c r="CA40" s="174">
        <f t="shared" ref="CA40:CA53" si="14">VLOOKUP(B7,BN:BZ,13,0)</f>
        <v>42428</v>
      </c>
    </row>
    <row r="41" spans="1:80" s="171" customFormat="1" ht="23.25" customHeight="1">
      <c r="A41" s="199"/>
      <c r="F41" s="199"/>
      <c r="G41" s="198"/>
      <c r="H41" s="198"/>
      <c r="I41" s="198"/>
      <c r="J41" s="199"/>
      <c r="K41" s="199"/>
      <c r="L41" s="199"/>
      <c r="M41" s="220"/>
      <c r="N41" s="221"/>
      <c r="O41" s="221"/>
      <c r="P41" s="220"/>
      <c r="AF41" s="199"/>
      <c r="AG41" s="199"/>
      <c r="AH41" s="199"/>
      <c r="AI41" s="279"/>
      <c r="AJ41" s="199"/>
      <c r="AK41" s="199"/>
      <c r="AL41" s="199"/>
      <c r="AM41" s="199"/>
      <c r="AN41" s="199"/>
      <c r="AO41" s="199"/>
      <c r="AP41" s="199"/>
      <c r="AQ41" s="199"/>
      <c r="AR41" s="199"/>
      <c r="AS41" s="199"/>
      <c r="AT41" s="199"/>
      <c r="AU41" s="199"/>
      <c r="AV41" s="199"/>
      <c r="AW41" s="199"/>
      <c r="AX41" s="199"/>
      <c r="AY41" s="199"/>
      <c r="AZ41" s="199"/>
      <c r="BA41" s="199"/>
      <c r="BB41" s="199"/>
      <c r="BF41" s="199"/>
      <c r="BG41" s="199"/>
      <c r="BI41" s="279"/>
      <c r="BJ41" s="279"/>
      <c r="BL41" s="199"/>
      <c r="BM41" s="172"/>
      <c r="BN41" s="172" t="s">
        <v>437</v>
      </c>
      <c r="BO41" s="172" t="s">
        <v>438</v>
      </c>
      <c r="BP41" s="172" t="s">
        <v>439</v>
      </c>
      <c r="BQ41" s="172" t="s">
        <v>440</v>
      </c>
      <c r="BR41" s="172">
        <v>0.5</v>
      </c>
      <c r="BS41" s="172" t="s">
        <v>441</v>
      </c>
      <c r="BT41" s="172" t="s">
        <v>442</v>
      </c>
      <c r="BU41" s="172" t="s">
        <v>443</v>
      </c>
      <c r="BV41" s="172">
        <v>30</v>
      </c>
      <c r="BW41" s="172">
        <v>3</v>
      </c>
      <c r="BX41" s="172">
        <v>3</v>
      </c>
      <c r="BY41" s="172"/>
      <c r="BZ41" s="174">
        <v>42428</v>
      </c>
      <c r="CA41" s="174">
        <f t="shared" si="14"/>
        <v>42428</v>
      </c>
    </row>
    <row r="42" spans="1:80" s="171" customFormat="1" ht="23.25" customHeight="1">
      <c r="A42" s="199"/>
      <c r="F42" s="199"/>
      <c r="G42" s="198"/>
      <c r="H42" s="198"/>
      <c r="I42" s="198"/>
      <c r="J42" s="199"/>
      <c r="K42" s="199"/>
      <c r="L42" s="199"/>
      <c r="M42" s="220"/>
      <c r="N42" s="221"/>
      <c r="O42" s="221"/>
      <c r="P42" s="220"/>
      <c r="AF42" s="199"/>
      <c r="AG42" s="199"/>
      <c r="AH42" s="199"/>
      <c r="AI42" s="279"/>
      <c r="AJ42" s="199"/>
      <c r="AK42" s="199"/>
      <c r="AL42" s="199"/>
      <c r="AM42" s="199"/>
      <c r="AN42" s="199"/>
      <c r="AO42" s="199"/>
      <c r="AP42" s="199"/>
      <c r="AQ42" s="199"/>
      <c r="AR42" s="199"/>
      <c r="AS42" s="199"/>
      <c r="AT42" s="199"/>
      <c r="AU42" s="199"/>
      <c r="AV42" s="199"/>
      <c r="AW42" s="199"/>
      <c r="AX42" s="199"/>
      <c r="AY42" s="199"/>
      <c r="AZ42" s="199"/>
      <c r="BA42" s="199"/>
      <c r="BB42" s="199"/>
      <c r="BF42" s="199"/>
      <c r="BG42" s="199"/>
      <c r="BI42" s="279"/>
      <c r="BJ42" s="279"/>
      <c r="BL42" s="199"/>
      <c r="BM42" s="172"/>
      <c r="BN42" s="172" t="s">
        <v>137</v>
      </c>
      <c r="BO42" s="172" t="s">
        <v>444</v>
      </c>
      <c r="BP42" s="172" t="s">
        <v>445</v>
      </c>
      <c r="BQ42" s="172" t="s">
        <v>446</v>
      </c>
      <c r="BR42" s="172">
        <v>1</v>
      </c>
      <c r="BS42" s="172" t="s">
        <v>447</v>
      </c>
      <c r="BT42" s="172"/>
      <c r="BU42" s="172" t="s">
        <v>448</v>
      </c>
      <c r="BV42" s="172">
        <v>31</v>
      </c>
      <c r="BW42" s="172">
        <v>4</v>
      </c>
      <c r="BX42" s="172">
        <v>4</v>
      </c>
      <c r="BY42" s="172"/>
      <c r="BZ42" s="174">
        <v>42460</v>
      </c>
      <c r="CA42" s="174">
        <f t="shared" si="14"/>
        <v>42428</v>
      </c>
    </row>
    <row r="43" spans="1:80" s="171" customFormat="1" ht="23.25" customHeight="1">
      <c r="A43" s="199"/>
      <c r="F43" s="199"/>
      <c r="G43" s="198"/>
      <c r="H43" s="198"/>
      <c r="I43" s="198"/>
      <c r="J43" s="199"/>
      <c r="K43" s="199"/>
      <c r="L43" s="199"/>
      <c r="M43" s="220"/>
      <c r="N43" s="221"/>
      <c r="O43" s="221"/>
      <c r="P43" s="220"/>
      <c r="AF43" s="199"/>
      <c r="AG43" s="199"/>
      <c r="AH43" s="199"/>
      <c r="AI43" s="279"/>
      <c r="AJ43" s="199"/>
      <c r="AK43" s="199"/>
      <c r="AL43" s="199"/>
      <c r="AM43" s="199"/>
      <c r="AN43" s="199"/>
      <c r="AO43" s="199"/>
      <c r="AP43" s="199"/>
      <c r="AQ43" s="199"/>
      <c r="AR43" s="199"/>
      <c r="AS43" s="199"/>
      <c r="AT43" s="199"/>
      <c r="AU43" s="199"/>
      <c r="AV43" s="199"/>
      <c r="AW43" s="199"/>
      <c r="AX43" s="199"/>
      <c r="AY43" s="199"/>
      <c r="AZ43" s="199"/>
      <c r="BA43" s="199"/>
      <c r="BB43" s="199"/>
      <c r="BF43" s="199"/>
      <c r="BG43" s="199"/>
      <c r="BI43" s="279"/>
      <c r="BJ43" s="279"/>
      <c r="BL43" s="199"/>
      <c r="BM43" s="172"/>
      <c r="BN43" s="172" t="s">
        <v>141</v>
      </c>
      <c r="BO43" s="172" t="s">
        <v>449</v>
      </c>
      <c r="BP43" s="172"/>
      <c r="BQ43" s="172"/>
      <c r="BR43" s="172">
        <v>1.5</v>
      </c>
      <c r="BS43" s="172" t="s">
        <v>450</v>
      </c>
      <c r="BT43" s="172"/>
      <c r="BU43" s="172" t="s">
        <v>451</v>
      </c>
      <c r="BV43" s="172"/>
      <c r="BW43" s="172">
        <v>5</v>
      </c>
      <c r="BX43" s="172">
        <v>5</v>
      </c>
      <c r="BY43" s="172"/>
      <c r="BZ43" s="174">
        <v>42490</v>
      </c>
      <c r="CA43" s="174" t="e">
        <f t="shared" si="14"/>
        <v>#N/A</v>
      </c>
    </row>
    <row r="44" spans="1:80" s="171" customFormat="1" ht="23.25" customHeight="1">
      <c r="A44" s="199"/>
      <c r="F44" s="199"/>
      <c r="G44" s="198"/>
      <c r="H44" s="198"/>
      <c r="I44" s="198"/>
      <c r="J44" s="199"/>
      <c r="K44" s="199"/>
      <c r="L44" s="199"/>
      <c r="M44" s="220"/>
      <c r="N44" s="221"/>
      <c r="O44" s="221"/>
      <c r="P44" s="220"/>
      <c r="AF44" s="199"/>
      <c r="AG44" s="199"/>
      <c r="AH44" s="199"/>
      <c r="AI44" s="279"/>
      <c r="AJ44" s="199"/>
      <c r="AK44" s="199"/>
      <c r="AL44" s="199"/>
      <c r="AM44" s="199"/>
      <c r="AN44" s="199"/>
      <c r="AO44" s="199"/>
      <c r="AP44" s="199"/>
      <c r="AQ44" s="199"/>
      <c r="AR44" s="199"/>
      <c r="AS44" s="199"/>
      <c r="AT44" s="199"/>
      <c r="AU44" s="199"/>
      <c r="AV44" s="199"/>
      <c r="AW44" s="199"/>
      <c r="AX44" s="199"/>
      <c r="AY44" s="199"/>
      <c r="AZ44" s="199"/>
      <c r="BA44" s="199"/>
      <c r="BB44" s="199"/>
      <c r="BF44" s="199"/>
      <c r="BG44" s="199"/>
      <c r="BI44" s="279"/>
      <c r="BJ44" s="279"/>
      <c r="BL44" s="199"/>
      <c r="BM44" s="172"/>
      <c r="BN44" s="172" t="s">
        <v>145</v>
      </c>
      <c r="BO44" s="172" t="s">
        <v>452</v>
      </c>
      <c r="BP44" s="172"/>
      <c r="BQ44" s="172"/>
      <c r="BR44" s="172"/>
      <c r="BS44" s="172" t="s">
        <v>453</v>
      </c>
      <c r="BT44" s="172"/>
      <c r="BU44" s="172" t="s">
        <v>148</v>
      </c>
      <c r="BV44" s="172"/>
      <c r="BW44" s="172">
        <v>6</v>
      </c>
      <c r="BX44" s="172">
        <v>6</v>
      </c>
      <c r="BY44" s="172"/>
      <c r="BZ44" s="174">
        <v>42521</v>
      </c>
      <c r="CA44" s="174" t="e">
        <f t="shared" si="14"/>
        <v>#N/A</v>
      </c>
    </row>
    <row r="45" spans="1:80" s="171" customFormat="1" ht="23.25" customHeight="1">
      <c r="A45" s="199"/>
      <c r="F45" s="199"/>
      <c r="G45" s="198"/>
      <c r="H45" s="198"/>
      <c r="I45" s="198"/>
      <c r="J45" s="199"/>
      <c r="K45" s="199"/>
      <c r="L45" s="199"/>
      <c r="M45" s="220"/>
      <c r="N45" s="221"/>
      <c r="O45" s="221"/>
      <c r="P45" s="220"/>
      <c r="AF45" s="199"/>
      <c r="AG45" s="199"/>
      <c r="AH45" s="199"/>
      <c r="AI45" s="279"/>
      <c r="AJ45" s="199"/>
      <c r="AK45" s="199"/>
      <c r="AL45" s="199"/>
      <c r="AM45" s="199"/>
      <c r="AN45" s="199"/>
      <c r="AO45" s="199"/>
      <c r="AP45" s="199"/>
      <c r="AQ45" s="199"/>
      <c r="AR45" s="199"/>
      <c r="AS45" s="199"/>
      <c r="AT45" s="199"/>
      <c r="AU45" s="199"/>
      <c r="AV45" s="199"/>
      <c r="AW45" s="199"/>
      <c r="AX45" s="199"/>
      <c r="AY45" s="199"/>
      <c r="AZ45" s="199"/>
      <c r="BA45" s="199"/>
      <c r="BB45" s="199"/>
      <c r="BF45" s="199"/>
      <c r="BG45" s="199"/>
      <c r="BI45" s="279"/>
      <c r="BJ45" s="279"/>
      <c r="BL45" s="199"/>
      <c r="BM45" s="172"/>
      <c r="BN45" s="172" t="s">
        <v>149</v>
      </c>
      <c r="BO45" s="172" t="s">
        <v>454</v>
      </c>
      <c r="BP45" s="172"/>
      <c r="BQ45" s="172"/>
      <c r="BR45" s="172"/>
      <c r="BS45" s="172" t="s">
        <v>455</v>
      </c>
      <c r="BT45" s="172"/>
      <c r="BU45" s="172"/>
      <c r="BV45" s="172"/>
      <c r="BW45" s="172">
        <v>7</v>
      </c>
      <c r="BX45" s="172">
        <v>7</v>
      </c>
      <c r="BY45" s="172"/>
      <c r="BZ45" s="174">
        <v>42551</v>
      </c>
      <c r="CA45" s="174" t="e">
        <f t="shared" si="14"/>
        <v>#N/A</v>
      </c>
    </row>
    <row r="46" spans="1:80" s="171" customFormat="1" ht="23.25" customHeight="1">
      <c r="A46" s="199"/>
      <c r="F46" s="199"/>
      <c r="G46" s="198"/>
      <c r="H46" s="198"/>
      <c r="I46" s="198"/>
      <c r="J46" s="199"/>
      <c r="K46" s="199"/>
      <c r="L46" s="199"/>
      <c r="M46" s="220"/>
      <c r="N46" s="221"/>
      <c r="O46" s="221"/>
      <c r="P46" s="220"/>
      <c r="AF46" s="199"/>
      <c r="AG46" s="199"/>
      <c r="AH46" s="199"/>
      <c r="AI46" s="279"/>
      <c r="AJ46" s="199"/>
      <c r="AK46" s="199"/>
      <c r="AL46" s="199"/>
      <c r="AM46" s="199"/>
      <c r="AN46" s="199"/>
      <c r="AO46" s="199"/>
      <c r="AP46" s="199"/>
      <c r="AQ46" s="199"/>
      <c r="AR46" s="199"/>
      <c r="AS46" s="199"/>
      <c r="AT46" s="199"/>
      <c r="AU46" s="199"/>
      <c r="AV46" s="199"/>
      <c r="AW46" s="199"/>
      <c r="AX46" s="199"/>
      <c r="AY46" s="199"/>
      <c r="AZ46" s="199"/>
      <c r="BA46" s="199"/>
      <c r="BB46" s="199"/>
      <c r="BF46" s="199"/>
      <c r="BG46" s="199"/>
      <c r="BI46" s="279"/>
      <c r="BJ46" s="279"/>
      <c r="BL46" s="199"/>
      <c r="BM46" s="172"/>
      <c r="BN46" s="172" t="s">
        <v>152</v>
      </c>
      <c r="BO46" s="172" t="s">
        <v>456</v>
      </c>
      <c r="BP46" s="172"/>
      <c r="BQ46" s="172"/>
      <c r="BR46" s="172"/>
      <c r="BS46" s="172" t="s">
        <v>457</v>
      </c>
      <c r="BT46" s="172"/>
      <c r="BU46" s="172"/>
      <c r="BV46" s="172"/>
      <c r="BW46" s="172">
        <v>8</v>
      </c>
      <c r="BX46" s="172">
        <v>8</v>
      </c>
      <c r="BY46" s="172"/>
      <c r="BZ46" s="174">
        <v>42582</v>
      </c>
      <c r="CA46" s="174" t="e">
        <f t="shared" si="14"/>
        <v>#N/A</v>
      </c>
    </row>
    <row r="47" spans="1:80" s="171" customFormat="1" ht="23.25" customHeight="1">
      <c r="A47" s="199"/>
      <c r="F47" s="199"/>
      <c r="G47" s="198"/>
      <c r="H47" s="198"/>
      <c r="I47" s="198"/>
      <c r="J47" s="199"/>
      <c r="K47" s="199"/>
      <c r="L47" s="199"/>
      <c r="M47" s="220"/>
      <c r="N47" s="221"/>
      <c r="O47" s="221"/>
      <c r="P47" s="220"/>
      <c r="AF47" s="199"/>
      <c r="AG47" s="199"/>
      <c r="AH47" s="199"/>
      <c r="AI47" s="279"/>
      <c r="AJ47" s="199"/>
      <c r="AK47" s="199"/>
      <c r="AL47" s="199"/>
      <c r="AM47" s="199"/>
      <c r="AN47" s="199"/>
      <c r="AO47" s="199"/>
      <c r="AP47" s="199"/>
      <c r="AQ47" s="199"/>
      <c r="AR47" s="199"/>
      <c r="AS47" s="199"/>
      <c r="AT47" s="199"/>
      <c r="AU47" s="199"/>
      <c r="AV47" s="199"/>
      <c r="AW47" s="199"/>
      <c r="AX47" s="199"/>
      <c r="AY47" s="199"/>
      <c r="AZ47" s="199"/>
      <c r="BA47" s="199"/>
      <c r="BB47" s="199"/>
      <c r="BF47" s="199"/>
      <c r="BG47" s="199"/>
      <c r="BI47" s="279"/>
      <c r="BJ47" s="279"/>
      <c r="BL47" s="199"/>
      <c r="BM47" s="172"/>
      <c r="BN47" s="172" t="s">
        <v>155</v>
      </c>
      <c r="BO47" s="172" t="s">
        <v>458</v>
      </c>
      <c r="BP47" s="172"/>
      <c r="BQ47" s="172"/>
      <c r="BR47" s="172"/>
      <c r="BS47" s="172" t="s">
        <v>459</v>
      </c>
      <c r="BT47" s="172"/>
      <c r="BU47" s="172"/>
      <c r="BV47" s="172"/>
      <c r="BW47" s="172">
        <v>9</v>
      </c>
      <c r="BX47" s="172">
        <v>9</v>
      </c>
      <c r="BY47" s="172"/>
      <c r="BZ47" s="174">
        <v>42613</v>
      </c>
      <c r="CA47" s="174" t="e">
        <f t="shared" si="14"/>
        <v>#N/A</v>
      </c>
    </row>
    <row r="48" spans="1:80" s="171" customFormat="1" ht="23.25" customHeight="1">
      <c r="A48" s="199"/>
      <c r="F48" s="199"/>
      <c r="G48" s="198"/>
      <c r="H48" s="198"/>
      <c r="I48" s="198"/>
      <c r="J48" s="199"/>
      <c r="K48" s="199"/>
      <c r="L48" s="199"/>
      <c r="M48" s="220"/>
      <c r="N48" s="221"/>
      <c r="O48" s="221"/>
      <c r="P48" s="220"/>
      <c r="AF48" s="199"/>
      <c r="AG48" s="199"/>
      <c r="AH48" s="199"/>
      <c r="AI48" s="279"/>
      <c r="AJ48" s="199"/>
      <c r="AK48" s="199"/>
      <c r="AL48" s="199"/>
      <c r="AM48" s="199"/>
      <c r="AN48" s="199"/>
      <c r="AO48" s="199"/>
      <c r="AP48" s="199"/>
      <c r="AQ48" s="199"/>
      <c r="AR48" s="199"/>
      <c r="AS48" s="199"/>
      <c r="AT48" s="199"/>
      <c r="AU48" s="199"/>
      <c r="AV48" s="199"/>
      <c r="AW48" s="199"/>
      <c r="AX48" s="199"/>
      <c r="AY48" s="199"/>
      <c r="AZ48" s="199"/>
      <c r="BA48" s="199"/>
      <c r="BB48" s="199"/>
      <c r="BF48" s="199"/>
      <c r="BG48" s="199"/>
      <c r="BI48" s="279"/>
      <c r="BJ48" s="279"/>
      <c r="BL48" s="199"/>
      <c r="BM48" s="172"/>
      <c r="BN48" s="172" t="s">
        <v>158</v>
      </c>
      <c r="BO48" s="172" t="s">
        <v>460</v>
      </c>
      <c r="BP48" s="172"/>
      <c r="BQ48" s="172"/>
      <c r="BR48" s="172"/>
      <c r="BS48" s="172" t="s">
        <v>461</v>
      </c>
      <c r="BT48" s="172"/>
      <c r="BU48" s="172"/>
      <c r="BV48" s="172"/>
      <c r="BW48" s="172">
        <v>10</v>
      </c>
      <c r="BX48" s="172">
        <v>10</v>
      </c>
      <c r="BY48" s="172"/>
      <c r="BZ48" s="174">
        <v>42643</v>
      </c>
      <c r="CA48" s="174" t="e">
        <f t="shared" si="14"/>
        <v>#N/A</v>
      </c>
    </row>
    <row r="49" spans="1:79" s="171" customFormat="1" ht="23.25" customHeight="1">
      <c r="A49" s="199"/>
      <c r="F49" s="199"/>
      <c r="G49" s="198"/>
      <c r="H49" s="198"/>
      <c r="I49" s="198"/>
      <c r="J49" s="199"/>
      <c r="K49" s="199"/>
      <c r="L49" s="199"/>
      <c r="M49" s="220"/>
      <c r="N49" s="221"/>
      <c r="O49" s="221"/>
      <c r="P49" s="220"/>
      <c r="AF49" s="199"/>
      <c r="AG49" s="199"/>
      <c r="AH49" s="199"/>
      <c r="AI49" s="279"/>
      <c r="AJ49" s="199"/>
      <c r="AK49" s="199"/>
      <c r="AL49" s="199"/>
      <c r="AM49" s="199"/>
      <c r="AN49" s="199"/>
      <c r="AO49" s="199"/>
      <c r="AP49" s="199"/>
      <c r="AQ49" s="199"/>
      <c r="AR49" s="199"/>
      <c r="AS49" s="199"/>
      <c r="AT49" s="199"/>
      <c r="AU49" s="199"/>
      <c r="AV49" s="199"/>
      <c r="AW49" s="199"/>
      <c r="AX49" s="199"/>
      <c r="AY49" s="199"/>
      <c r="AZ49" s="199"/>
      <c r="BA49" s="199"/>
      <c r="BB49" s="199"/>
      <c r="BF49" s="199"/>
      <c r="BG49" s="199"/>
      <c r="BI49" s="279"/>
      <c r="BJ49" s="279"/>
      <c r="BL49" s="199"/>
      <c r="BM49" s="172"/>
      <c r="BN49" s="172" t="s">
        <v>161</v>
      </c>
      <c r="BO49" s="172" t="s">
        <v>462</v>
      </c>
      <c r="BP49" s="172"/>
      <c r="BQ49" s="172"/>
      <c r="BR49" s="172"/>
      <c r="BS49" s="172" t="s">
        <v>463</v>
      </c>
      <c r="BT49" s="172"/>
      <c r="BU49" s="172"/>
      <c r="BV49" s="172"/>
      <c r="BW49" s="172">
        <v>11</v>
      </c>
      <c r="BX49" s="172">
        <v>11</v>
      </c>
      <c r="BY49" s="172"/>
      <c r="BZ49" s="174">
        <v>42674</v>
      </c>
      <c r="CA49" s="174" t="e">
        <f t="shared" si="14"/>
        <v>#N/A</v>
      </c>
    </row>
    <row r="50" spans="1:79" s="171" customFormat="1" ht="23.25" customHeight="1">
      <c r="A50" s="199"/>
      <c r="F50" s="199"/>
      <c r="G50" s="198"/>
      <c r="H50" s="198"/>
      <c r="I50" s="198"/>
      <c r="J50" s="199"/>
      <c r="K50" s="199"/>
      <c r="L50" s="199"/>
      <c r="M50" s="220"/>
      <c r="N50" s="221"/>
      <c r="O50" s="221"/>
      <c r="P50" s="220"/>
      <c r="AF50" s="199"/>
      <c r="AG50" s="199"/>
      <c r="AH50" s="199"/>
      <c r="AI50" s="279"/>
      <c r="AJ50" s="199"/>
      <c r="AK50" s="199"/>
      <c r="AL50" s="199"/>
      <c r="AM50" s="199"/>
      <c r="AN50" s="199"/>
      <c r="AO50" s="199"/>
      <c r="AP50" s="199"/>
      <c r="AQ50" s="199"/>
      <c r="AR50" s="199"/>
      <c r="AS50" s="199"/>
      <c r="AT50" s="199"/>
      <c r="AU50" s="199"/>
      <c r="AV50" s="199"/>
      <c r="AW50" s="199"/>
      <c r="AX50" s="199"/>
      <c r="AY50" s="199"/>
      <c r="AZ50" s="199"/>
      <c r="BA50" s="199"/>
      <c r="BB50" s="199"/>
      <c r="BF50" s="199"/>
      <c r="BG50" s="199"/>
      <c r="BI50" s="279"/>
      <c r="BJ50" s="279"/>
      <c r="BL50" s="199"/>
      <c r="BM50" s="172"/>
      <c r="BN50" s="172" t="s">
        <v>164</v>
      </c>
      <c r="BO50" s="172" t="s">
        <v>464</v>
      </c>
      <c r="BP50" s="172"/>
      <c r="BQ50" s="172"/>
      <c r="BR50" s="172"/>
      <c r="BS50" s="172" t="s">
        <v>465</v>
      </c>
      <c r="BT50" s="172"/>
      <c r="BU50" s="172"/>
      <c r="BV50" s="172"/>
      <c r="BW50" s="172">
        <v>12</v>
      </c>
      <c r="BX50" s="172">
        <v>12</v>
      </c>
      <c r="BY50" s="172"/>
      <c r="BZ50" s="174">
        <v>42704</v>
      </c>
      <c r="CA50" s="174" t="e">
        <f t="shared" si="14"/>
        <v>#N/A</v>
      </c>
    </row>
    <row r="51" spans="1:79" s="171" customFormat="1" ht="23.25" customHeight="1">
      <c r="A51" s="199"/>
      <c r="F51" s="199"/>
      <c r="G51" s="198"/>
      <c r="H51" s="198"/>
      <c r="I51" s="198"/>
      <c r="J51" s="199"/>
      <c r="K51" s="199"/>
      <c r="L51" s="199"/>
      <c r="M51" s="220"/>
      <c r="N51" s="221"/>
      <c r="O51" s="221"/>
      <c r="P51" s="220"/>
      <c r="AF51" s="199"/>
      <c r="AG51" s="199"/>
      <c r="AH51" s="199"/>
      <c r="AI51" s="279"/>
      <c r="AJ51" s="199"/>
      <c r="AK51" s="199"/>
      <c r="AL51" s="199"/>
      <c r="AM51" s="199"/>
      <c r="AN51" s="199"/>
      <c r="AO51" s="199"/>
      <c r="AP51" s="199"/>
      <c r="AQ51" s="199"/>
      <c r="AR51" s="199"/>
      <c r="AS51" s="199"/>
      <c r="AT51" s="199"/>
      <c r="AU51" s="199"/>
      <c r="AV51" s="199"/>
      <c r="AW51" s="199"/>
      <c r="AX51" s="199"/>
      <c r="AY51" s="199"/>
      <c r="AZ51" s="199"/>
      <c r="BA51" s="199"/>
      <c r="BB51" s="199"/>
      <c r="BF51" s="199"/>
      <c r="BG51" s="199"/>
      <c r="BI51" s="279"/>
      <c r="BJ51" s="279"/>
      <c r="BL51" s="199"/>
      <c r="BM51" s="172"/>
      <c r="BN51" s="172" t="s">
        <v>167</v>
      </c>
      <c r="BO51" s="172" t="s">
        <v>466</v>
      </c>
      <c r="BP51" s="172"/>
      <c r="BQ51" s="172"/>
      <c r="BR51" s="172"/>
      <c r="BS51" s="172" t="s">
        <v>467</v>
      </c>
      <c r="BT51" s="172"/>
      <c r="BU51" s="172"/>
      <c r="BV51" s="172"/>
      <c r="BW51" s="172">
        <v>13</v>
      </c>
      <c r="BX51" s="172">
        <v>13</v>
      </c>
      <c r="BY51" s="172"/>
      <c r="BZ51" s="174">
        <v>42735</v>
      </c>
      <c r="CA51" s="174" t="e">
        <f t="shared" si="14"/>
        <v>#N/A</v>
      </c>
    </row>
    <row r="52" spans="1:79" s="171" customFormat="1" ht="23.25" customHeight="1">
      <c r="A52" s="199"/>
      <c r="F52" s="199"/>
      <c r="G52" s="198"/>
      <c r="H52" s="198"/>
      <c r="I52" s="198"/>
      <c r="J52" s="199"/>
      <c r="K52" s="199"/>
      <c r="L52" s="199"/>
      <c r="M52" s="220"/>
      <c r="N52" s="221"/>
      <c r="O52" s="221"/>
      <c r="P52" s="220"/>
      <c r="AF52" s="199"/>
      <c r="AG52" s="199"/>
      <c r="AH52" s="199"/>
      <c r="AI52" s="279"/>
      <c r="AJ52" s="199"/>
      <c r="AK52" s="199"/>
      <c r="AL52" s="199"/>
      <c r="AM52" s="199"/>
      <c r="AN52" s="199"/>
      <c r="AO52" s="199"/>
      <c r="AP52" s="199"/>
      <c r="AQ52" s="199"/>
      <c r="AR52" s="199"/>
      <c r="AS52" s="199"/>
      <c r="AT52" s="199"/>
      <c r="AU52" s="199"/>
      <c r="AV52" s="199"/>
      <c r="AW52" s="199"/>
      <c r="AX52" s="199"/>
      <c r="AY52" s="199"/>
      <c r="AZ52" s="199"/>
      <c r="BA52" s="199"/>
      <c r="BB52" s="199"/>
      <c r="BF52" s="199"/>
      <c r="BG52" s="199"/>
      <c r="BI52" s="279"/>
      <c r="BJ52" s="279"/>
      <c r="BL52" s="199"/>
      <c r="BM52" s="172"/>
      <c r="BN52" s="172"/>
      <c r="BO52" s="172" t="s">
        <v>468</v>
      </c>
      <c r="BP52" s="172"/>
      <c r="BQ52" s="172"/>
      <c r="BR52" s="172"/>
      <c r="BS52" s="172" t="s">
        <v>469</v>
      </c>
      <c r="BT52" s="172"/>
      <c r="BU52" s="172"/>
      <c r="BV52" s="172"/>
      <c r="BW52" s="172">
        <v>14</v>
      </c>
      <c r="BX52" s="172">
        <v>14</v>
      </c>
      <c r="BY52" s="172"/>
      <c r="BZ52" s="174"/>
      <c r="CA52" s="174" t="e">
        <f t="shared" si="14"/>
        <v>#N/A</v>
      </c>
    </row>
    <row r="53" spans="1:79" s="171" customFormat="1" ht="23.25" customHeight="1">
      <c r="A53" s="199"/>
      <c r="F53" s="199"/>
      <c r="G53" s="198"/>
      <c r="H53" s="198"/>
      <c r="I53" s="198"/>
      <c r="J53" s="199"/>
      <c r="K53" s="199"/>
      <c r="L53" s="199"/>
      <c r="M53" s="220"/>
      <c r="N53" s="221"/>
      <c r="O53" s="221"/>
      <c r="P53" s="220"/>
      <c r="AF53" s="199"/>
      <c r="AG53" s="199"/>
      <c r="AH53" s="199"/>
      <c r="AI53" s="279"/>
      <c r="AJ53" s="199"/>
      <c r="AK53" s="199"/>
      <c r="AL53" s="199"/>
      <c r="AM53" s="199"/>
      <c r="AN53" s="199"/>
      <c r="AO53" s="199"/>
      <c r="AP53" s="199"/>
      <c r="AQ53" s="199"/>
      <c r="AR53" s="199"/>
      <c r="AS53" s="199"/>
      <c r="AT53" s="199"/>
      <c r="AU53" s="199"/>
      <c r="AV53" s="199"/>
      <c r="AW53" s="199"/>
      <c r="AX53" s="199"/>
      <c r="AY53" s="199"/>
      <c r="AZ53" s="199"/>
      <c r="BA53" s="199"/>
      <c r="BB53" s="199"/>
      <c r="BF53" s="199"/>
      <c r="BG53" s="199"/>
      <c r="BI53" s="279"/>
      <c r="BJ53" s="279"/>
      <c r="BL53" s="199"/>
      <c r="BM53" s="172"/>
      <c r="BN53" s="172"/>
      <c r="BO53" s="172"/>
      <c r="BP53" s="172"/>
      <c r="BQ53" s="172"/>
      <c r="BR53" s="172"/>
      <c r="BS53" s="172" t="s">
        <v>470</v>
      </c>
      <c r="BT53" s="172"/>
      <c r="BU53" s="172"/>
      <c r="BV53" s="172"/>
      <c r="BW53" s="172">
        <v>15</v>
      </c>
      <c r="BX53" s="172">
        <v>15</v>
      </c>
      <c r="BY53" s="172"/>
      <c r="BZ53" s="172"/>
      <c r="CA53" s="174" t="e">
        <f t="shared" si="14"/>
        <v>#N/A</v>
      </c>
    </row>
    <row r="54" spans="1:79" s="171" customFormat="1" ht="23.25" customHeight="1">
      <c r="A54" s="199"/>
      <c r="F54" s="199"/>
      <c r="G54" s="198"/>
      <c r="H54" s="198"/>
      <c r="I54" s="198"/>
      <c r="J54" s="199"/>
      <c r="K54" s="199"/>
      <c r="L54" s="199"/>
      <c r="M54" s="220"/>
      <c r="N54" s="221"/>
      <c r="O54" s="221"/>
      <c r="P54" s="220"/>
      <c r="AF54" s="199"/>
      <c r="AG54" s="199"/>
      <c r="AH54" s="199"/>
      <c r="AI54" s="279"/>
      <c r="AJ54" s="199"/>
      <c r="AK54" s="199"/>
      <c r="AL54" s="199"/>
      <c r="AM54" s="199"/>
      <c r="AN54" s="199"/>
      <c r="AO54" s="199"/>
      <c r="AP54" s="199"/>
      <c r="AQ54" s="199"/>
      <c r="AR54" s="199"/>
      <c r="AS54" s="199"/>
      <c r="AT54" s="199"/>
      <c r="AU54" s="199"/>
      <c r="AV54" s="199"/>
      <c r="AW54" s="199"/>
      <c r="AX54" s="199"/>
      <c r="AY54" s="199"/>
      <c r="AZ54" s="199"/>
      <c r="BA54" s="199"/>
      <c r="BB54" s="199"/>
      <c r="BF54" s="199"/>
      <c r="BG54" s="199"/>
      <c r="BI54" s="279"/>
      <c r="BJ54" s="279"/>
      <c r="BL54" s="199"/>
      <c r="BM54" s="172"/>
      <c r="BN54" s="172"/>
      <c r="BO54" s="312"/>
      <c r="BP54" s="172"/>
      <c r="BQ54" s="172"/>
      <c r="BR54" s="172"/>
      <c r="BS54" s="172" t="s">
        <v>471</v>
      </c>
      <c r="BT54" s="172"/>
      <c r="BU54" s="172"/>
      <c r="BV54" s="172"/>
      <c r="BW54" s="172">
        <v>16</v>
      </c>
      <c r="BX54" s="172">
        <v>16</v>
      </c>
      <c r="BY54" s="172"/>
      <c r="BZ54" s="172"/>
      <c r="CA54" s="174" t="e">
        <f>VLOOKUP(#REF!,BN:BZ,13,0)</f>
        <v>#REF!</v>
      </c>
    </row>
    <row r="55" spans="1:79" s="171" customFormat="1" ht="23.25" customHeight="1">
      <c r="A55" s="199"/>
      <c r="F55" s="199"/>
      <c r="G55" s="198"/>
      <c r="H55" s="198"/>
      <c r="I55" s="198"/>
      <c r="J55" s="199"/>
      <c r="K55" s="199"/>
      <c r="L55" s="199"/>
      <c r="M55" s="220"/>
      <c r="N55" s="221"/>
      <c r="O55" s="221"/>
      <c r="P55" s="220"/>
      <c r="AF55" s="199"/>
      <c r="AG55" s="199"/>
      <c r="AH55" s="199"/>
      <c r="AI55" s="279"/>
      <c r="AJ55" s="199"/>
      <c r="AK55" s="199"/>
      <c r="AL55" s="199"/>
      <c r="AM55" s="199"/>
      <c r="AN55" s="199"/>
      <c r="AO55" s="199"/>
      <c r="AP55" s="199"/>
      <c r="AQ55" s="199"/>
      <c r="AR55" s="199"/>
      <c r="AS55" s="199"/>
      <c r="AT55" s="199"/>
      <c r="AU55" s="199"/>
      <c r="AV55" s="199"/>
      <c r="AW55" s="199"/>
      <c r="AX55" s="199"/>
      <c r="AY55" s="199"/>
      <c r="AZ55" s="199"/>
      <c r="BA55" s="199"/>
      <c r="BB55" s="199"/>
      <c r="BF55" s="199"/>
      <c r="BG55" s="199"/>
      <c r="BI55" s="279"/>
      <c r="BJ55" s="279"/>
      <c r="BL55" s="199"/>
      <c r="BM55" s="172"/>
      <c r="BN55" s="172"/>
      <c r="BO55" s="312"/>
      <c r="BP55" s="172"/>
      <c r="BQ55" s="172"/>
      <c r="BR55" s="172"/>
      <c r="BS55" s="172" t="s">
        <v>472</v>
      </c>
      <c r="BT55" s="172"/>
      <c r="BU55" s="172"/>
      <c r="BV55" s="172"/>
      <c r="BW55" s="172">
        <v>17</v>
      </c>
      <c r="BX55" s="172">
        <v>17</v>
      </c>
      <c r="BY55" s="172"/>
      <c r="BZ55" s="172"/>
      <c r="CA55" s="174" t="e">
        <f>VLOOKUP(#REF!,BN:BZ,13,0)</f>
        <v>#REF!</v>
      </c>
    </row>
    <row r="56" spans="1:79" s="171" customFormat="1" ht="23.25" customHeight="1">
      <c r="A56" s="199"/>
      <c r="F56" s="199"/>
      <c r="G56" s="198"/>
      <c r="H56" s="198"/>
      <c r="I56" s="198"/>
      <c r="J56" s="199"/>
      <c r="K56" s="199"/>
      <c r="L56" s="199"/>
      <c r="M56" s="220"/>
      <c r="N56" s="221"/>
      <c r="O56" s="221"/>
      <c r="P56" s="220"/>
      <c r="AF56" s="199"/>
      <c r="AG56" s="199"/>
      <c r="AH56" s="199"/>
      <c r="AI56" s="279"/>
      <c r="AJ56" s="199"/>
      <c r="AK56" s="199"/>
      <c r="AL56" s="199"/>
      <c r="AM56" s="199"/>
      <c r="AN56" s="199"/>
      <c r="AO56" s="199"/>
      <c r="AP56" s="199"/>
      <c r="AQ56" s="199"/>
      <c r="AR56" s="199"/>
      <c r="AS56" s="199"/>
      <c r="AT56" s="199"/>
      <c r="AU56" s="199"/>
      <c r="AV56" s="199"/>
      <c r="AW56" s="199"/>
      <c r="AX56" s="199"/>
      <c r="AY56" s="199"/>
      <c r="AZ56" s="199"/>
      <c r="BA56" s="199"/>
      <c r="BB56" s="199"/>
      <c r="BF56" s="199"/>
      <c r="BG56" s="199"/>
      <c r="BI56" s="279"/>
      <c r="BJ56" s="279"/>
      <c r="BL56" s="199"/>
      <c r="BM56" s="172"/>
      <c r="BN56" s="172"/>
      <c r="BO56" s="312"/>
      <c r="BP56" s="172"/>
      <c r="BQ56" s="172"/>
      <c r="BR56" s="172"/>
      <c r="BS56" s="172" t="s">
        <v>473</v>
      </c>
      <c r="BT56" s="172"/>
      <c r="BU56" s="172"/>
      <c r="BV56" s="172"/>
      <c r="BW56" s="172">
        <v>18</v>
      </c>
      <c r="BX56" s="172">
        <v>18</v>
      </c>
      <c r="BY56" s="172"/>
      <c r="BZ56" s="172"/>
      <c r="CA56" s="174" t="e">
        <f>VLOOKUP(#REF!,BN:BZ,13,0)</f>
        <v>#REF!</v>
      </c>
    </row>
    <row r="57" spans="1:79" s="171" customFormat="1" ht="23.25" customHeight="1">
      <c r="A57" s="199"/>
      <c r="F57" s="199"/>
      <c r="G57" s="198"/>
      <c r="H57" s="198"/>
      <c r="I57" s="198"/>
      <c r="J57" s="199"/>
      <c r="K57" s="199"/>
      <c r="L57" s="199"/>
      <c r="M57" s="220"/>
      <c r="N57" s="221"/>
      <c r="O57" s="221"/>
      <c r="P57" s="220"/>
      <c r="AF57" s="199"/>
      <c r="AG57" s="199"/>
      <c r="AH57" s="199"/>
      <c r="AI57" s="279"/>
      <c r="AJ57" s="199"/>
      <c r="AK57" s="199"/>
      <c r="AL57" s="199"/>
      <c r="AM57" s="199"/>
      <c r="AN57" s="199"/>
      <c r="AO57" s="199"/>
      <c r="AP57" s="199"/>
      <c r="AQ57" s="199"/>
      <c r="AR57" s="199"/>
      <c r="AS57" s="199"/>
      <c r="AT57" s="199"/>
      <c r="AU57" s="199"/>
      <c r="AV57" s="199"/>
      <c r="AW57" s="199"/>
      <c r="AX57" s="199"/>
      <c r="AY57" s="199"/>
      <c r="AZ57" s="199"/>
      <c r="BA57" s="199"/>
      <c r="BB57" s="199"/>
      <c r="BF57" s="199"/>
      <c r="BG57" s="199"/>
      <c r="BI57" s="279"/>
      <c r="BJ57" s="279"/>
      <c r="BL57" s="199"/>
      <c r="BM57" s="172"/>
      <c r="BN57" s="172"/>
      <c r="BO57" s="312"/>
      <c r="BP57" s="172"/>
      <c r="BQ57" s="172"/>
      <c r="BR57" s="172"/>
      <c r="BS57" s="172" t="s">
        <v>474</v>
      </c>
      <c r="BT57" s="172"/>
      <c r="BU57" s="172"/>
      <c r="BV57" s="172"/>
      <c r="BW57" s="172">
        <v>19</v>
      </c>
      <c r="BX57" s="172">
        <v>19</v>
      </c>
      <c r="BY57" s="172"/>
      <c r="BZ57" s="172"/>
      <c r="CA57" s="174" t="e">
        <f>VLOOKUP(#REF!,BN:BZ,13,0)</f>
        <v>#REF!</v>
      </c>
    </row>
    <row r="58" spans="1:79" s="171" customFormat="1" ht="23.25" customHeight="1">
      <c r="A58" s="199"/>
      <c r="F58" s="199"/>
      <c r="G58" s="198"/>
      <c r="H58" s="198"/>
      <c r="I58" s="198"/>
      <c r="J58" s="199"/>
      <c r="K58" s="199"/>
      <c r="L58" s="199"/>
      <c r="M58" s="220"/>
      <c r="N58" s="221"/>
      <c r="O58" s="221"/>
      <c r="P58" s="220"/>
      <c r="AF58" s="199"/>
      <c r="AG58" s="199"/>
      <c r="AH58" s="199"/>
      <c r="AI58" s="279"/>
      <c r="AJ58" s="199"/>
      <c r="AK58" s="199"/>
      <c r="AL58" s="199"/>
      <c r="AM58" s="199"/>
      <c r="AN58" s="199"/>
      <c r="AO58" s="199"/>
      <c r="AP58" s="199"/>
      <c r="AQ58" s="199"/>
      <c r="AR58" s="199"/>
      <c r="AS58" s="199"/>
      <c r="AT58" s="199"/>
      <c r="AU58" s="199"/>
      <c r="AV58" s="199"/>
      <c r="AW58" s="199"/>
      <c r="AX58" s="199"/>
      <c r="AY58" s="199"/>
      <c r="AZ58" s="199"/>
      <c r="BA58" s="199"/>
      <c r="BB58" s="199"/>
      <c r="BF58" s="199"/>
      <c r="BG58" s="199"/>
      <c r="BI58" s="279"/>
      <c r="BJ58" s="279"/>
      <c r="BL58" s="199"/>
      <c r="BM58" s="172"/>
      <c r="BN58" s="172"/>
      <c r="BO58" s="312"/>
      <c r="BP58" s="172"/>
      <c r="BQ58" s="172"/>
      <c r="BR58" s="172"/>
      <c r="BS58" s="172"/>
      <c r="BT58" s="172"/>
      <c r="BU58" s="172"/>
      <c r="BV58" s="172"/>
      <c r="BW58" s="172">
        <v>20</v>
      </c>
      <c r="BX58" s="172">
        <v>20</v>
      </c>
      <c r="BY58" s="172"/>
      <c r="BZ58" s="172"/>
      <c r="CA58" s="174" t="e">
        <f>VLOOKUP(#REF!,BN:BZ,13,0)</f>
        <v>#REF!</v>
      </c>
    </row>
    <row r="59" spans="1:79" s="171" customFormat="1" ht="23.25" customHeight="1">
      <c r="A59" s="199"/>
      <c r="F59" s="199"/>
      <c r="G59" s="198"/>
      <c r="H59" s="198"/>
      <c r="I59" s="198"/>
      <c r="J59" s="199"/>
      <c r="K59" s="199"/>
      <c r="L59" s="199"/>
      <c r="M59" s="220"/>
      <c r="N59" s="221"/>
      <c r="O59" s="221"/>
      <c r="P59" s="220"/>
      <c r="AF59" s="199"/>
      <c r="AG59" s="199"/>
      <c r="AH59" s="199"/>
      <c r="AI59" s="279"/>
      <c r="AJ59" s="199"/>
      <c r="AK59" s="199"/>
      <c r="AL59" s="199"/>
      <c r="AM59" s="199"/>
      <c r="AN59" s="199"/>
      <c r="AO59" s="199"/>
      <c r="AP59" s="199"/>
      <c r="AQ59" s="199"/>
      <c r="AR59" s="199"/>
      <c r="AS59" s="199"/>
      <c r="AT59" s="199"/>
      <c r="AU59" s="199"/>
      <c r="AV59" s="199"/>
      <c r="AW59" s="199"/>
      <c r="AX59" s="199"/>
      <c r="AY59" s="199"/>
      <c r="AZ59" s="199"/>
      <c r="BA59" s="199"/>
      <c r="BB59" s="199"/>
      <c r="BF59" s="199"/>
      <c r="BG59" s="199"/>
      <c r="BI59" s="279"/>
      <c r="BJ59" s="279"/>
      <c r="BL59" s="199"/>
      <c r="BM59" s="172"/>
      <c r="BN59" s="172"/>
      <c r="BO59" s="172"/>
      <c r="BP59" s="172"/>
      <c r="BQ59" s="172"/>
      <c r="BR59" s="172"/>
      <c r="BS59" s="172"/>
      <c r="BT59" s="172"/>
      <c r="BU59" s="172"/>
      <c r="BV59" s="172"/>
      <c r="BW59" s="172">
        <v>21</v>
      </c>
      <c r="BX59" s="172">
        <v>21</v>
      </c>
      <c r="BY59" s="172"/>
      <c r="BZ59" s="172"/>
      <c r="CA59" s="174" t="e">
        <f>VLOOKUP(#REF!,BN:BZ,13,0)</f>
        <v>#REF!</v>
      </c>
    </row>
    <row r="60" spans="1:79" s="171" customFormat="1" ht="23.25" customHeight="1">
      <c r="A60" s="199"/>
      <c r="F60" s="199"/>
      <c r="G60" s="198"/>
      <c r="H60" s="198"/>
      <c r="I60" s="198"/>
      <c r="J60" s="199"/>
      <c r="K60" s="199"/>
      <c r="L60" s="199"/>
      <c r="M60" s="220"/>
      <c r="N60" s="221"/>
      <c r="O60" s="221"/>
      <c r="P60" s="220"/>
      <c r="AF60" s="199"/>
      <c r="AG60" s="199"/>
      <c r="AH60" s="199"/>
      <c r="AI60" s="279"/>
      <c r="AJ60" s="199"/>
      <c r="AK60" s="199"/>
      <c r="AL60" s="199"/>
      <c r="AM60" s="199"/>
      <c r="AN60" s="199"/>
      <c r="AO60" s="199"/>
      <c r="AP60" s="199"/>
      <c r="AQ60" s="199"/>
      <c r="AR60" s="199"/>
      <c r="AS60" s="199"/>
      <c r="AT60" s="199"/>
      <c r="AU60" s="199"/>
      <c r="AV60" s="199"/>
      <c r="AW60" s="199"/>
      <c r="AX60" s="199"/>
      <c r="AY60" s="199"/>
      <c r="AZ60" s="199"/>
      <c r="BA60" s="199"/>
      <c r="BB60" s="199"/>
      <c r="BF60" s="199"/>
      <c r="BG60" s="199"/>
      <c r="BI60" s="279"/>
      <c r="BJ60" s="279"/>
      <c r="BL60" s="199"/>
      <c r="BM60" s="172"/>
      <c r="BN60" s="172"/>
      <c r="BO60" s="172"/>
      <c r="BP60" s="172"/>
      <c r="BQ60" s="172"/>
      <c r="BR60" s="172"/>
      <c r="BS60" s="172"/>
      <c r="BT60" s="172"/>
      <c r="BU60" s="172"/>
      <c r="BV60" s="172"/>
      <c r="BW60" s="172">
        <v>22</v>
      </c>
      <c r="BX60" s="172">
        <v>22</v>
      </c>
      <c r="BY60" s="172"/>
      <c r="BZ60" s="172"/>
      <c r="CA60" s="172"/>
    </row>
    <row r="61" spans="1:79" s="171" customFormat="1" ht="23.25" customHeight="1">
      <c r="A61" s="199"/>
      <c r="F61" s="199"/>
      <c r="G61" s="198"/>
      <c r="H61" s="198"/>
      <c r="I61" s="198"/>
      <c r="J61" s="199"/>
      <c r="K61" s="199"/>
      <c r="L61" s="199"/>
      <c r="M61" s="220"/>
      <c r="N61" s="221"/>
      <c r="O61" s="221"/>
      <c r="P61" s="220"/>
      <c r="AF61" s="199"/>
      <c r="AG61" s="199"/>
      <c r="AH61" s="199"/>
      <c r="AI61" s="279"/>
      <c r="AJ61" s="199"/>
      <c r="AK61" s="199"/>
      <c r="AL61" s="199"/>
      <c r="AM61" s="199"/>
      <c r="AN61" s="199"/>
      <c r="AO61" s="199"/>
      <c r="AP61" s="199"/>
      <c r="AQ61" s="199"/>
      <c r="AR61" s="199"/>
      <c r="AS61" s="199"/>
      <c r="AT61" s="199"/>
      <c r="AU61" s="199"/>
      <c r="AV61" s="199"/>
      <c r="AW61" s="199"/>
      <c r="AX61" s="199"/>
      <c r="AY61" s="199"/>
      <c r="AZ61" s="199"/>
      <c r="BA61" s="199"/>
      <c r="BB61" s="199"/>
      <c r="BF61" s="199"/>
      <c r="BG61" s="199"/>
      <c r="BI61" s="279"/>
      <c r="BJ61" s="279"/>
      <c r="BL61" s="199"/>
      <c r="BM61" s="170"/>
      <c r="BN61" s="170"/>
      <c r="BO61" s="170"/>
      <c r="BP61" s="170"/>
      <c r="BQ61" s="170"/>
      <c r="BR61" s="170"/>
      <c r="BS61" s="170"/>
      <c r="BT61" s="170"/>
      <c r="BU61" s="170"/>
      <c r="BV61" s="170"/>
      <c r="BW61" s="172">
        <v>23</v>
      </c>
      <c r="BX61" s="172">
        <v>23</v>
      </c>
      <c r="BY61" s="170"/>
      <c r="BZ61" s="170"/>
      <c r="CA61" s="170"/>
    </row>
    <row r="62" spans="1:79" s="171" customFormat="1" ht="23.25" customHeight="1">
      <c r="A62" s="199"/>
      <c r="F62" s="199"/>
      <c r="G62" s="198"/>
      <c r="H62" s="198"/>
      <c r="I62" s="198"/>
      <c r="J62" s="199"/>
      <c r="K62" s="199"/>
      <c r="L62" s="199"/>
      <c r="M62" s="220"/>
      <c r="N62" s="221"/>
      <c r="O62" s="221"/>
      <c r="P62" s="220"/>
      <c r="AF62" s="199"/>
      <c r="AG62" s="199"/>
      <c r="AH62" s="199"/>
      <c r="AI62" s="279"/>
      <c r="AJ62" s="199"/>
      <c r="AK62" s="199"/>
      <c r="AL62" s="199"/>
      <c r="AM62" s="199"/>
      <c r="AN62" s="199"/>
      <c r="AO62" s="199"/>
      <c r="AP62" s="199"/>
      <c r="AQ62" s="199"/>
      <c r="AR62" s="199"/>
      <c r="AS62" s="199"/>
      <c r="AT62" s="199"/>
      <c r="AU62" s="199"/>
      <c r="AV62" s="199"/>
      <c r="AW62" s="199"/>
      <c r="AX62" s="199"/>
      <c r="AY62" s="199"/>
      <c r="AZ62" s="199"/>
      <c r="BA62" s="199"/>
      <c r="BB62" s="199"/>
      <c r="BF62" s="199"/>
      <c r="BG62" s="199"/>
      <c r="BI62" s="279"/>
      <c r="BJ62" s="279"/>
      <c r="BL62" s="199"/>
      <c r="BM62" s="170"/>
      <c r="BN62" s="170"/>
      <c r="BO62" s="170"/>
      <c r="BP62" s="170"/>
      <c r="BQ62" s="170"/>
      <c r="BR62" s="170"/>
      <c r="BS62" s="170"/>
      <c r="BT62" s="170"/>
      <c r="BU62" s="170"/>
      <c r="BV62" s="170"/>
      <c r="BW62" s="172">
        <v>24</v>
      </c>
      <c r="BX62" s="172">
        <v>24</v>
      </c>
      <c r="BY62" s="170"/>
      <c r="BZ62" s="170"/>
      <c r="CA62" s="170"/>
    </row>
    <row r="63" spans="1:79" s="171" customFormat="1" ht="23.25" customHeight="1">
      <c r="A63" s="199"/>
      <c r="F63" s="199"/>
      <c r="G63" s="198"/>
      <c r="H63" s="198"/>
      <c r="I63" s="198"/>
      <c r="J63" s="199"/>
      <c r="K63" s="199"/>
      <c r="L63" s="199"/>
      <c r="M63" s="220"/>
      <c r="N63" s="221"/>
      <c r="O63" s="221"/>
      <c r="P63" s="220"/>
      <c r="AF63" s="199"/>
      <c r="AG63" s="199"/>
      <c r="AH63" s="199"/>
      <c r="AI63" s="279"/>
      <c r="AJ63" s="199"/>
      <c r="AK63" s="199"/>
      <c r="AL63" s="199"/>
      <c r="AM63" s="199"/>
      <c r="AN63" s="199"/>
      <c r="AO63" s="199"/>
      <c r="AP63" s="199"/>
      <c r="AQ63" s="199"/>
      <c r="AR63" s="199"/>
      <c r="AS63" s="199"/>
      <c r="AT63" s="199"/>
      <c r="AU63" s="199"/>
      <c r="AV63" s="199"/>
      <c r="AW63" s="199"/>
      <c r="AX63" s="199"/>
      <c r="AY63" s="199"/>
      <c r="AZ63" s="199"/>
      <c r="BA63" s="199"/>
      <c r="BB63" s="199"/>
      <c r="BF63" s="199"/>
      <c r="BG63" s="199"/>
      <c r="BI63" s="279"/>
      <c r="BJ63" s="279"/>
      <c r="BL63" s="199"/>
      <c r="BM63" s="172"/>
      <c r="BN63" s="172"/>
      <c r="BO63" s="172"/>
      <c r="BP63" s="172"/>
      <c r="BQ63" s="172"/>
      <c r="BR63" s="172"/>
      <c r="BS63" s="172"/>
      <c r="BT63" s="172"/>
      <c r="BU63" s="172"/>
      <c r="BV63" s="172"/>
      <c r="BW63" s="172">
        <v>25</v>
      </c>
      <c r="BX63" s="172">
        <v>25</v>
      </c>
      <c r="BY63" s="172"/>
      <c r="BZ63" s="172"/>
      <c r="CA63" s="172"/>
    </row>
    <row r="64" spans="1:79" s="171" customFormat="1" ht="23.25" customHeight="1">
      <c r="A64" s="199"/>
      <c r="F64" s="199"/>
      <c r="G64" s="198"/>
      <c r="H64" s="198"/>
      <c r="I64" s="198"/>
      <c r="J64" s="199"/>
      <c r="K64" s="199"/>
      <c r="L64" s="199"/>
      <c r="M64" s="220"/>
      <c r="N64" s="221"/>
      <c r="O64" s="221"/>
      <c r="P64" s="220"/>
      <c r="AF64" s="199"/>
      <c r="AG64" s="199"/>
      <c r="AH64" s="199"/>
      <c r="AI64" s="279"/>
      <c r="AJ64" s="199"/>
      <c r="AK64" s="199"/>
      <c r="AL64" s="199"/>
      <c r="AM64" s="199"/>
      <c r="AN64" s="199"/>
      <c r="AO64" s="199"/>
      <c r="AP64" s="199"/>
      <c r="AQ64" s="199"/>
      <c r="AR64" s="199"/>
      <c r="AS64" s="199"/>
      <c r="AT64" s="199"/>
      <c r="AU64" s="199"/>
      <c r="AV64" s="199"/>
      <c r="AW64" s="199"/>
      <c r="AX64" s="199"/>
      <c r="AY64" s="199"/>
      <c r="AZ64" s="199"/>
      <c r="BA64" s="199"/>
      <c r="BB64" s="199"/>
      <c r="BF64" s="199"/>
      <c r="BG64" s="199"/>
      <c r="BI64" s="279"/>
      <c r="BJ64" s="279"/>
      <c r="BL64" s="199"/>
      <c r="BM64" s="172"/>
      <c r="BN64" s="172"/>
      <c r="BO64" s="172"/>
      <c r="BP64" s="172"/>
      <c r="BQ64" s="172"/>
      <c r="BR64" s="172"/>
      <c r="BS64" s="172"/>
      <c r="BT64" s="172"/>
      <c r="BU64" s="172"/>
      <c r="BV64" s="172"/>
      <c r="BW64" s="172">
        <v>26</v>
      </c>
      <c r="BX64" s="172">
        <v>26</v>
      </c>
      <c r="BY64" s="172"/>
      <c r="BZ64" s="172"/>
      <c r="CA64" s="172"/>
    </row>
    <row r="65" spans="1:79" s="171" customFormat="1" ht="23.25" customHeight="1">
      <c r="A65" s="199"/>
      <c r="F65" s="199"/>
      <c r="G65" s="198"/>
      <c r="H65" s="198"/>
      <c r="I65" s="198"/>
      <c r="J65" s="199"/>
      <c r="K65" s="199"/>
      <c r="L65" s="199"/>
      <c r="M65" s="220"/>
      <c r="N65" s="221"/>
      <c r="O65" s="221"/>
      <c r="P65" s="220"/>
      <c r="AF65" s="199"/>
      <c r="AG65" s="199"/>
      <c r="AH65" s="199"/>
      <c r="AI65" s="279"/>
      <c r="AJ65" s="199"/>
      <c r="AK65" s="199"/>
      <c r="AL65" s="199"/>
      <c r="AM65" s="199"/>
      <c r="AN65" s="199"/>
      <c r="AO65" s="199"/>
      <c r="AP65" s="199"/>
      <c r="AQ65" s="199"/>
      <c r="AR65" s="199"/>
      <c r="AS65" s="199"/>
      <c r="AT65" s="199"/>
      <c r="AU65" s="199"/>
      <c r="AV65" s="199"/>
      <c r="AW65" s="199"/>
      <c r="AX65" s="199"/>
      <c r="AY65" s="199"/>
      <c r="AZ65" s="199"/>
      <c r="BA65" s="199"/>
      <c r="BB65" s="199"/>
      <c r="BF65" s="199"/>
      <c r="BG65" s="199"/>
      <c r="BI65" s="279"/>
      <c r="BJ65" s="279"/>
      <c r="BL65" s="199"/>
      <c r="BM65" s="172"/>
      <c r="BN65" s="172"/>
      <c r="BO65" s="172"/>
      <c r="BP65" s="172"/>
      <c r="BQ65" s="172"/>
      <c r="BR65" s="172"/>
      <c r="BS65" s="172"/>
      <c r="BT65" s="172"/>
      <c r="BU65" s="172"/>
      <c r="BV65" s="172"/>
      <c r="BW65" s="172">
        <v>27</v>
      </c>
      <c r="BX65" s="172">
        <v>27</v>
      </c>
      <c r="BY65" s="172"/>
      <c r="BZ65" s="172"/>
      <c r="CA65" s="172"/>
    </row>
    <row r="66" spans="1:79" s="171" customFormat="1" ht="23.25" customHeight="1">
      <c r="A66" s="199"/>
      <c r="F66" s="199"/>
      <c r="G66" s="198"/>
      <c r="H66" s="198"/>
      <c r="I66" s="198"/>
      <c r="J66" s="199"/>
      <c r="K66" s="199"/>
      <c r="L66" s="199"/>
      <c r="M66" s="220"/>
      <c r="N66" s="221"/>
      <c r="O66" s="221"/>
      <c r="P66" s="220"/>
      <c r="AF66" s="199"/>
      <c r="AG66" s="199"/>
      <c r="AH66" s="199"/>
      <c r="AI66" s="279"/>
      <c r="AJ66" s="199"/>
      <c r="AK66" s="199"/>
      <c r="AL66" s="199"/>
      <c r="AM66" s="199"/>
      <c r="AN66" s="199"/>
      <c r="AO66" s="199"/>
      <c r="AP66" s="199"/>
      <c r="AQ66" s="199"/>
      <c r="AR66" s="199"/>
      <c r="AS66" s="199"/>
      <c r="AT66" s="199"/>
      <c r="AU66" s="199"/>
      <c r="AV66" s="199"/>
      <c r="AW66" s="199"/>
      <c r="AX66" s="199"/>
      <c r="AY66" s="199"/>
      <c r="AZ66" s="199"/>
      <c r="BA66" s="199"/>
      <c r="BB66" s="199"/>
      <c r="BF66" s="199"/>
      <c r="BG66" s="199"/>
      <c r="BI66" s="279"/>
      <c r="BJ66" s="279"/>
      <c r="BL66" s="199"/>
      <c r="BM66" s="172"/>
      <c r="BN66" s="172"/>
      <c r="BO66" s="172"/>
      <c r="BP66" s="172"/>
      <c r="BQ66" s="172"/>
      <c r="BR66" s="172"/>
      <c r="BS66" s="172"/>
      <c r="BT66" s="172"/>
      <c r="BU66" s="172"/>
      <c r="BV66" s="172"/>
      <c r="BW66" s="172">
        <v>28</v>
      </c>
      <c r="BX66" s="172">
        <v>28</v>
      </c>
      <c r="BY66" s="172"/>
      <c r="BZ66" s="172"/>
      <c r="CA66" s="172"/>
    </row>
    <row r="67" spans="1:79" s="171" customFormat="1" ht="23.25" customHeight="1">
      <c r="A67" s="199"/>
      <c r="F67" s="199"/>
      <c r="G67" s="198"/>
      <c r="H67" s="198"/>
      <c r="I67" s="198"/>
      <c r="J67" s="199"/>
      <c r="K67" s="199"/>
      <c r="L67" s="199"/>
      <c r="M67" s="220"/>
      <c r="N67" s="221"/>
      <c r="O67" s="221"/>
      <c r="P67" s="220"/>
      <c r="AF67" s="199"/>
      <c r="AG67" s="199"/>
      <c r="AH67" s="199"/>
      <c r="AI67" s="279"/>
      <c r="AJ67" s="199"/>
      <c r="AK67" s="199"/>
      <c r="AL67" s="199"/>
      <c r="AM67" s="199"/>
      <c r="AN67" s="199"/>
      <c r="AO67" s="199"/>
      <c r="AP67" s="199"/>
      <c r="AQ67" s="199"/>
      <c r="AR67" s="199"/>
      <c r="AS67" s="199"/>
      <c r="AT67" s="199"/>
      <c r="AU67" s="199"/>
      <c r="AV67" s="199"/>
      <c r="AW67" s="199"/>
      <c r="AX67" s="199"/>
      <c r="AY67" s="199"/>
      <c r="AZ67" s="199"/>
      <c r="BA67" s="199"/>
      <c r="BB67" s="199"/>
      <c r="BF67" s="199"/>
      <c r="BG67" s="199"/>
      <c r="BI67" s="279"/>
      <c r="BJ67" s="279"/>
      <c r="BL67" s="199"/>
      <c r="BM67" s="172"/>
      <c r="BN67" s="172"/>
      <c r="BO67" s="172"/>
      <c r="BP67" s="172"/>
      <c r="BQ67" s="172"/>
      <c r="BR67" s="172"/>
      <c r="BS67" s="172"/>
      <c r="BT67" s="172"/>
      <c r="BU67" s="172"/>
      <c r="BV67" s="172"/>
      <c r="BW67" s="172">
        <v>29</v>
      </c>
      <c r="BX67" s="172">
        <v>29</v>
      </c>
      <c r="BY67" s="172"/>
      <c r="BZ67" s="172"/>
      <c r="CA67" s="172"/>
    </row>
    <row r="68" spans="1:79" s="171" customFormat="1" ht="23.25" customHeight="1">
      <c r="A68" s="199"/>
      <c r="F68" s="199"/>
      <c r="G68" s="198"/>
      <c r="H68" s="198"/>
      <c r="I68" s="198"/>
      <c r="J68" s="199"/>
      <c r="K68" s="199"/>
      <c r="L68" s="199"/>
      <c r="M68" s="220"/>
      <c r="N68" s="221"/>
      <c r="O68" s="221"/>
      <c r="P68" s="220"/>
      <c r="AF68" s="199"/>
      <c r="AG68" s="199"/>
      <c r="AH68" s="199"/>
      <c r="AI68" s="279"/>
      <c r="AJ68" s="199"/>
      <c r="AK68" s="199"/>
      <c r="AL68" s="199"/>
      <c r="AM68" s="199"/>
      <c r="AN68" s="199"/>
      <c r="AO68" s="199"/>
      <c r="AP68" s="199"/>
      <c r="AQ68" s="199"/>
      <c r="AR68" s="199"/>
      <c r="AS68" s="199"/>
      <c r="AT68" s="199"/>
      <c r="AU68" s="199"/>
      <c r="AV68" s="199"/>
      <c r="AW68" s="199"/>
      <c r="AX68" s="199"/>
      <c r="AY68" s="199"/>
      <c r="AZ68" s="199"/>
      <c r="BA68" s="199"/>
      <c r="BB68" s="199"/>
      <c r="BF68" s="199"/>
      <c r="BG68" s="199"/>
      <c r="BI68" s="279"/>
      <c r="BJ68" s="279"/>
      <c r="BL68" s="199"/>
      <c r="BM68" s="172"/>
      <c r="BN68" s="172"/>
      <c r="BO68" s="172"/>
      <c r="BP68" s="172"/>
      <c r="BQ68" s="172"/>
      <c r="BR68" s="172"/>
      <c r="BS68" s="172"/>
      <c r="BT68" s="172"/>
      <c r="BU68" s="172"/>
      <c r="BV68" s="172"/>
      <c r="BW68" s="172">
        <v>30</v>
      </c>
      <c r="BX68" s="172">
        <v>30</v>
      </c>
      <c r="BY68" s="172"/>
      <c r="BZ68" s="172"/>
      <c r="CA68" s="172"/>
    </row>
    <row r="69" spans="1:79" s="171" customFormat="1" ht="23.25" customHeight="1">
      <c r="A69" s="199"/>
      <c r="F69" s="199"/>
      <c r="G69" s="198"/>
      <c r="H69" s="198"/>
      <c r="I69" s="198"/>
      <c r="J69" s="199"/>
      <c r="K69" s="199"/>
      <c r="L69" s="199"/>
      <c r="M69" s="220"/>
      <c r="N69" s="221"/>
      <c r="O69" s="221"/>
      <c r="P69" s="220"/>
      <c r="AF69" s="199"/>
      <c r="AG69" s="199"/>
      <c r="AH69" s="199"/>
      <c r="AI69" s="279"/>
      <c r="AJ69" s="199"/>
      <c r="AK69" s="199"/>
      <c r="AL69" s="199"/>
      <c r="AM69" s="199"/>
      <c r="AN69" s="199"/>
      <c r="AO69" s="199"/>
      <c r="AP69" s="199"/>
      <c r="AQ69" s="199"/>
      <c r="AR69" s="199"/>
      <c r="AS69" s="199"/>
      <c r="AT69" s="199"/>
      <c r="AU69" s="199"/>
      <c r="AV69" s="199"/>
      <c r="AW69" s="199"/>
      <c r="AX69" s="199"/>
      <c r="AY69" s="199"/>
      <c r="AZ69" s="199"/>
      <c r="BA69" s="199"/>
      <c r="BB69" s="199"/>
      <c r="BF69" s="199"/>
      <c r="BG69" s="199"/>
      <c r="BI69" s="279"/>
      <c r="BJ69" s="279"/>
      <c r="BL69" s="199"/>
      <c r="BM69" s="172"/>
      <c r="BN69" s="172"/>
      <c r="BO69" s="172"/>
      <c r="BP69" s="172"/>
      <c r="BQ69" s="172"/>
      <c r="BR69" s="172"/>
      <c r="BS69" s="172"/>
      <c r="BT69" s="172"/>
      <c r="BU69" s="172"/>
      <c r="BV69" s="172"/>
      <c r="BW69" s="172">
        <v>31</v>
      </c>
      <c r="BX69" s="172">
        <v>31</v>
      </c>
      <c r="BY69" s="172"/>
      <c r="BZ69" s="172"/>
      <c r="CA69" s="172"/>
    </row>
    <row r="70" spans="1:79" s="171" customFormat="1" ht="23.25" customHeight="1">
      <c r="A70" s="199"/>
      <c r="F70" s="199"/>
      <c r="G70" s="198"/>
      <c r="H70" s="198"/>
      <c r="I70" s="198"/>
      <c r="J70" s="199"/>
      <c r="K70" s="199"/>
      <c r="L70" s="199"/>
      <c r="M70" s="220"/>
      <c r="N70" s="221"/>
      <c r="O70" s="221"/>
      <c r="P70" s="220"/>
      <c r="AF70" s="199"/>
      <c r="AG70" s="199"/>
      <c r="AH70" s="199"/>
      <c r="AI70" s="279"/>
      <c r="AJ70" s="199"/>
      <c r="AK70" s="199"/>
      <c r="AL70" s="199"/>
      <c r="AM70" s="199"/>
      <c r="AN70" s="199"/>
      <c r="AO70" s="199"/>
      <c r="AP70" s="199"/>
      <c r="AQ70" s="199"/>
      <c r="AR70" s="199"/>
      <c r="AS70" s="199"/>
      <c r="AT70" s="199"/>
      <c r="AU70" s="199"/>
      <c r="AV70" s="199"/>
      <c r="AW70" s="199"/>
      <c r="AX70" s="199"/>
      <c r="AY70" s="199"/>
      <c r="AZ70" s="199"/>
      <c r="BA70" s="199"/>
      <c r="BB70" s="199"/>
      <c r="BF70" s="199"/>
      <c r="BG70" s="199"/>
      <c r="BI70" s="279"/>
      <c r="BJ70" s="279"/>
      <c r="BL70" s="199"/>
      <c r="BX70" s="172">
        <v>32</v>
      </c>
    </row>
    <row r="71" spans="1:79" s="171" customFormat="1" ht="23.25" customHeight="1">
      <c r="A71" s="199"/>
      <c r="F71" s="199"/>
      <c r="G71" s="198"/>
      <c r="H71" s="198"/>
      <c r="I71" s="198"/>
      <c r="J71" s="199"/>
      <c r="K71" s="199"/>
      <c r="L71" s="199"/>
      <c r="M71" s="220"/>
      <c r="N71" s="221"/>
      <c r="O71" s="221"/>
      <c r="P71" s="220"/>
      <c r="AF71" s="199"/>
      <c r="AG71" s="199"/>
      <c r="AH71" s="199"/>
      <c r="AI71" s="279"/>
      <c r="AJ71" s="199"/>
      <c r="AK71" s="199"/>
      <c r="AL71" s="199"/>
      <c r="AM71" s="199"/>
      <c r="AN71" s="199"/>
      <c r="AO71" s="199"/>
      <c r="AP71" s="199"/>
      <c r="AQ71" s="199"/>
      <c r="AR71" s="199"/>
      <c r="AS71" s="199"/>
      <c r="AT71" s="199"/>
      <c r="AU71" s="199"/>
      <c r="AV71" s="199"/>
      <c r="AW71" s="199"/>
      <c r="AX71" s="199"/>
      <c r="AY71" s="199"/>
      <c r="AZ71" s="199"/>
      <c r="BA71" s="199"/>
      <c r="BB71" s="199"/>
      <c r="BF71" s="199"/>
      <c r="BG71" s="199"/>
      <c r="BI71" s="279"/>
      <c r="BJ71" s="279"/>
      <c r="BL71" s="199"/>
      <c r="BX71" s="172">
        <v>33</v>
      </c>
    </row>
    <row r="72" spans="1:79" s="171" customFormat="1" ht="23.25" customHeight="1">
      <c r="A72" s="199"/>
      <c r="F72" s="199"/>
      <c r="G72" s="198"/>
      <c r="H72" s="198"/>
      <c r="I72" s="198"/>
      <c r="J72" s="199"/>
      <c r="K72" s="199"/>
      <c r="L72" s="199"/>
      <c r="M72" s="220"/>
      <c r="N72" s="221"/>
      <c r="O72" s="221"/>
      <c r="P72" s="220"/>
      <c r="AF72" s="199"/>
      <c r="AG72" s="199"/>
      <c r="AH72" s="199"/>
      <c r="AI72" s="279"/>
      <c r="AJ72" s="199"/>
      <c r="AK72" s="199"/>
      <c r="AL72" s="199"/>
      <c r="AM72" s="199"/>
      <c r="AN72" s="199"/>
      <c r="AO72" s="199"/>
      <c r="AP72" s="199"/>
      <c r="AQ72" s="199"/>
      <c r="AR72" s="199"/>
      <c r="AS72" s="199"/>
      <c r="AT72" s="199"/>
      <c r="AU72" s="199"/>
      <c r="AV72" s="199"/>
      <c r="AW72" s="199"/>
      <c r="AX72" s="199"/>
      <c r="AY72" s="199"/>
      <c r="AZ72" s="199"/>
      <c r="BA72" s="199"/>
      <c r="BB72" s="199"/>
      <c r="BF72" s="199"/>
      <c r="BG72" s="199"/>
      <c r="BI72" s="279"/>
      <c r="BJ72" s="279"/>
      <c r="BL72" s="199"/>
      <c r="BX72" s="172">
        <v>34</v>
      </c>
    </row>
    <row r="73" spans="1:79" s="171" customFormat="1" ht="23.25" customHeight="1">
      <c r="A73" s="199"/>
      <c r="F73" s="199"/>
      <c r="G73" s="198"/>
      <c r="H73" s="198"/>
      <c r="I73" s="198"/>
      <c r="J73" s="199"/>
      <c r="K73" s="199"/>
      <c r="L73" s="199"/>
      <c r="M73" s="220"/>
      <c r="N73" s="221"/>
      <c r="O73" s="221"/>
      <c r="P73" s="220"/>
      <c r="AF73" s="199"/>
      <c r="AG73" s="199"/>
      <c r="AH73" s="199"/>
      <c r="AI73" s="279"/>
      <c r="AJ73" s="199"/>
      <c r="AK73" s="199"/>
      <c r="AL73" s="199"/>
      <c r="AM73" s="199"/>
      <c r="AN73" s="199"/>
      <c r="AO73" s="199"/>
      <c r="AP73" s="199"/>
      <c r="AQ73" s="199"/>
      <c r="AR73" s="199"/>
      <c r="AS73" s="199"/>
      <c r="AT73" s="199"/>
      <c r="AU73" s="199"/>
      <c r="AV73" s="199"/>
      <c r="AW73" s="199"/>
      <c r="AX73" s="199"/>
      <c r="AY73" s="199"/>
      <c r="AZ73" s="199"/>
      <c r="BA73" s="199"/>
      <c r="BB73" s="199"/>
      <c r="BF73" s="199"/>
      <c r="BG73" s="199"/>
      <c r="BI73" s="279"/>
      <c r="BJ73" s="279"/>
      <c r="BL73" s="199"/>
      <c r="BX73" s="172">
        <v>35</v>
      </c>
    </row>
    <row r="74" spans="1:79" s="171" customFormat="1" ht="23.25" customHeight="1">
      <c r="A74" s="199"/>
      <c r="F74" s="199"/>
      <c r="G74" s="198"/>
      <c r="H74" s="198"/>
      <c r="I74" s="198"/>
      <c r="J74" s="199"/>
      <c r="K74" s="199"/>
      <c r="L74" s="199"/>
      <c r="M74" s="220"/>
      <c r="N74" s="221"/>
      <c r="O74" s="221"/>
      <c r="P74" s="220"/>
      <c r="AF74" s="199"/>
      <c r="AG74" s="199"/>
      <c r="AH74" s="199"/>
      <c r="AI74" s="279"/>
      <c r="AJ74" s="199"/>
      <c r="AK74" s="199"/>
      <c r="AL74" s="199"/>
      <c r="AM74" s="199"/>
      <c r="AN74" s="199"/>
      <c r="AO74" s="199"/>
      <c r="AP74" s="199"/>
      <c r="AQ74" s="199"/>
      <c r="AR74" s="199"/>
      <c r="AS74" s="199"/>
      <c r="AT74" s="199"/>
      <c r="AU74" s="199"/>
      <c r="AV74" s="199"/>
      <c r="AW74" s="199"/>
      <c r="AX74" s="199"/>
      <c r="AY74" s="199"/>
      <c r="AZ74" s="199"/>
      <c r="BA74" s="199"/>
      <c r="BB74" s="199"/>
      <c r="BF74" s="199"/>
      <c r="BG74" s="199"/>
      <c r="BI74" s="279"/>
      <c r="BJ74" s="279"/>
      <c r="BL74" s="199"/>
      <c r="BX74" s="172">
        <v>36</v>
      </c>
    </row>
    <row r="75" spans="1:79" s="171" customFormat="1" ht="23.25" customHeight="1">
      <c r="A75" s="199"/>
      <c r="F75" s="199"/>
      <c r="G75" s="198"/>
      <c r="H75" s="198"/>
      <c r="I75" s="198"/>
      <c r="J75" s="199"/>
      <c r="K75" s="199"/>
      <c r="L75" s="199"/>
      <c r="M75" s="220"/>
      <c r="N75" s="221"/>
      <c r="O75" s="221"/>
      <c r="P75" s="220"/>
      <c r="AF75" s="199"/>
      <c r="AG75" s="199"/>
      <c r="AH75" s="199"/>
      <c r="AI75" s="279"/>
      <c r="AJ75" s="199"/>
      <c r="AK75" s="199"/>
      <c r="AL75" s="199"/>
      <c r="AM75" s="199"/>
      <c r="AN75" s="199"/>
      <c r="AO75" s="199"/>
      <c r="AP75" s="199"/>
      <c r="AQ75" s="199"/>
      <c r="AR75" s="199"/>
      <c r="AS75" s="199"/>
      <c r="AT75" s="199"/>
      <c r="AU75" s="199"/>
      <c r="AV75" s="199"/>
      <c r="AW75" s="199"/>
      <c r="AX75" s="199"/>
      <c r="AY75" s="199"/>
      <c r="AZ75" s="199"/>
      <c r="BA75" s="199"/>
      <c r="BB75" s="199"/>
      <c r="BF75" s="199"/>
      <c r="BG75" s="199"/>
      <c r="BI75" s="279"/>
      <c r="BJ75" s="279"/>
      <c r="BL75" s="199"/>
      <c r="BX75" s="172">
        <v>37</v>
      </c>
    </row>
    <row r="76" spans="1:79" s="171" customFormat="1" ht="23.25" customHeight="1">
      <c r="A76" s="199"/>
      <c r="F76" s="199"/>
      <c r="G76" s="198"/>
      <c r="H76" s="198"/>
      <c r="I76" s="198"/>
      <c r="J76" s="199"/>
      <c r="K76" s="199"/>
      <c r="L76" s="199"/>
      <c r="M76" s="220"/>
      <c r="N76" s="221"/>
      <c r="O76" s="221"/>
      <c r="P76" s="220"/>
      <c r="AF76" s="199"/>
      <c r="AG76" s="199"/>
      <c r="AH76" s="199"/>
      <c r="AI76" s="279"/>
      <c r="AJ76" s="199"/>
      <c r="AK76" s="199"/>
      <c r="AL76" s="199"/>
      <c r="AM76" s="199"/>
      <c r="AN76" s="199"/>
      <c r="AO76" s="199"/>
      <c r="AP76" s="199"/>
      <c r="AQ76" s="199"/>
      <c r="AR76" s="199"/>
      <c r="AS76" s="199"/>
      <c r="AT76" s="199"/>
      <c r="AU76" s="199"/>
      <c r="AV76" s="199"/>
      <c r="AW76" s="199"/>
      <c r="AX76" s="199"/>
      <c r="AY76" s="199"/>
      <c r="AZ76" s="199"/>
      <c r="BA76" s="199"/>
      <c r="BB76" s="199"/>
      <c r="BF76" s="199"/>
      <c r="BG76" s="199"/>
      <c r="BI76" s="279"/>
      <c r="BJ76" s="279"/>
      <c r="BL76" s="199"/>
      <c r="BX76" s="172">
        <v>38</v>
      </c>
    </row>
    <row r="77" spans="1:79" s="171" customFormat="1" ht="23.25" customHeight="1">
      <c r="A77" s="199"/>
      <c r="F77" s="199"/>
      <c r="G77" s="198"/>
      <c r="H77" s="198"/>
      <c r="I77" s="198"/>
      <c r="J77" s="199"/>
      <c r="K77" s="199"/>
      <c r="L77" s="199"/>
      <c r="M77" s="220"/>
      <c r="N77" s="221"/>
      <c r="O77" s="221"/>
      <c r="P77" s="220"/>
      <c r="AF77" s="199"/>
      <c r="AG77" s="199"/>
      <c r="AH77" s="199"/>
      <c r="AI77" s="279"/>
      <c r="AJ77" s="199"/>
      <c r="AK77" s="199"/>
      <c r="AL77" s="199"/>
      <c r="AM77" s="199"/>
      <c r="AN77" s="199"/>
      <c r="AO77" s="199"/>
      <c r="AP77" s="199"/>
      <c r="AQ77" s="199"/>
      <c r="AR77" s="199"/>
      <c r="AS77" s="199"/>
      <c r="AT77" s="199"/>
      <c r="AU77" s="199"/>
      <c r="AV77" s="199"/>
      <c r="AW77" s="199"/>
      <c r="AX77" s="199"/>
      <c r="AY77" s="199"/>
      <c r="AZ77" s="199"/>
      <c r="BA77" s="199"/>
      <c r="BB77" s="199"/>
      <c r="BF77" s="199"/>
      <c r="BG77" s="199"/>
      <c r="BI77" s="279"/>
      <c r="BJ77" s="279"/>
      <c r="BL77" s="199"/>
      <c r="BX77" s="172">
        <v>39</v>
      </c>
    </row>
    <row r="78" spans="1:79" s="171" customFormat="1" ht="23.25" customHeight="1">
      <c r="A78" s="199"/>
      <c r="F78" s="199"/>
      <c r="G78" s="198"/>
      <c r="H78" s="198"/>
      <c r="I78" s="198"/>
      <c r="J78" s="199"/>
      <c r="K78" s="199"/>
      <c r="L78" s="199"/>
      <c r="M78" s="220"/>
      <c r="N78" s="221"/>
      <c r="O78" s="221"/>
      <c r="P78" s="220"/>
      <c r="AF78" s="199"/>
      <c r="AG78" s="199"/>
      <c r="AH78" s="199"/>
      <c r="AI78" s="279"/>
      <c r="AJ78" s="199"/>
      <c r="AK78" s="199"/>
      <c r="AL78" s="199"/>
      <c r="AM78" s="199"/>
      <c r="AN78" s="199"/>
      <c r="AO78" s="199"/>
      <c r="AP78" s="199"/>
      <c r="AQ78" s="199"/>
      <c r="AR78" s="199"/>
      <c r="AS78" s="199"/>
      <c r="AT78" s="199"/>
      <c r="AU78" s="199"/>
      <c r="AV78" s="199"/>
      <c r="AW78" s="199"/>
      <c r="AX78" s="199"/>
      <c r="AY78" s="199"/>
      <c r="AZ78" s="199"/>
      <c r="BA78" s="199"/>
      <c r="BB78" s="199"/>
      <c r="BF78" s="199"/>
      <c r="BG78" s="199"/>
      <c r="BI78" s="279"/>
      <c r="BJ78" s="279"/>
      <c r="BL78" s="199"/>
      <c r="BX78" s="172">
        <v>40</v>
      </c>
    </row>
    <row r="79" spans="1:79" s="171" customFormat="1" ht="23.25" customHeight="1">
      <c r="A79" s="199"/>
      <c r="F79" s="199"/>
      <c r="G79" s="198"/>
      <c r="H79" s="198"/>
      <c r="I79" s="198"/>
      <c r="J79" s="199"/>
      <c r="K79" s="199"/>
      <c r="L79" s="199"/>
      <c r="M79" s="220"/>
      <c r="N79" s="221"/>
      <c r="O79" s="221"/>
      <c r="P79" s="220"/>
      <c r="AF79" s="199"/>
      <c r="AG79" s="199"/>
      <c r="AH79" s="199"/>
      <c r="AI79" s="279"/>
      <c r="AJ79" s="199"/>
      <c r="AK79" s="199"/>
      <c r="AL79" s="199"/>
      <c r="AM79" s="199"/>
      <c r="AN79" s="199"/>
      <c r="AO79" s="199"/>
      <c r="AP79" s="199"/>
      <c r="AQ79" s="199"/>
      <c r="AR79" s="199"/>
      <c r="AS79" s="199"/>
      <c r="AT79" s="199"/>
      <c r="AU79" s="199"/>
      <c r="AV79" s="199"/>
      <c r="AW79" s="199"/>
      <c r="AX79" s="199"/>
      <c r="AY79" s="199"/>
      <c r="AZ79" s="199"/>
      <c r="BA79" s="199"/>
      <c r="BB79" s="199"/>
      <c r="BF79" s="199"/>
      <c r="BG79" s="199"/>
      <c r="BI79" s="279"/>
      <c r="BJ79" s="279"/>
      <c r="BL79" s="199"/>
      <c r="BX79" s="172">
        <v>41</v>
      </c>
    </row>
    <row r="80" spans="1:79" s="171" customFormat="1" ht="23.25" customHeight="1">
      <c r="A80" s="199"/>
      <c r="F80" s="199"/>
      <c r="G80" s="198"/>
      <c r="H80" s="198"/>
      <c r="I80" s="198"/>
      <c r="J80" s="199"/>
      <c r="K80" s="199"/>
      <c r="L80" s="199"/>
      <c r="M80" s="220"/>
      <c r="N80" s="221"/>
      <c r="O80" s="221"/>
      <c r="P80" s="220"/>
      <c r="AF80" s="199"/>
      <c r="AG80" s="199"/>
      <c r="AH80" s="199"/>
      <c r="AI80" s="279"/>
      <c r="AJ80" s="199"/>
      <c r="AK80" s="199"/>
      <c r="AL80" s="199"/>
      <c r="AM80" s="199"/>
      <c r="AN80" s="199"/>
      <c r="AO80" s="199"/>
      <c r="AP80" s="199"/>
      <c r="AQ80" s="199"/>
      <c r="AR80" s="199"/>
      <c r="AS80" s="199"/>
      <c r="AT80" s="199"/>
      <c r="AU80" s="199"/>
      <c r="AV80" s="199"/>
      <c r="AW80" s="199"/>
      <c r="AX80" s="199"/>
      <c r="AY80" s="199"/>
      <c r="AZ80" s="199"/>
      <c r="BA80" s="199"/>
      <c r="BB80" s="199"/>
      <c r="BF80" s="199"/>
      <c r="BG80" s="199"/>
      <c r="BI80" s="279"/>
      <c r="BJ80" s="279"/>
      <c r="BL80" s="199"/>
      <c r="BX80" s="172">
        <v>42</v>
      </c>
    </row>
    <row r="81" spans="1:76" s="171" customFormat="1" ht="23.25" customHeight="1">
      <c r="A81" s="199"/>
      <c r="F81" s="199"/>
      <c r="G81" s="198"/>
      <c r="H81" s="198"/>
      <c r="I81" s="198"/>
      <c r="J81" s="199"/>
      <c r="K81" s="199"/>
      <c r="L81" s="199"/>
      <c r="M81" s="220"/>
      <c r="N81" s="221"/>
      <c r="O81" s="221"/>
      <c r="P81" s="220"/>
      <c r="AF81" s="199"/>
      <c r="AG81" s="199"/>
      <c r="AH81" s="199"/>
      <c r="AI81" s="279"/>
      <c r="AJ81" s="199"/>
      <c r="AK81" s="199"/>
      <c r="AL81" s="199"/>
      <c r="AM81" s="199"/>
      <c r="AN81" s="199"/>
      <c r="AO81" s="199"/>
      <c r="AP81" s="199"/>
      <c r="AQ81" s="199"/>
      <c r="AR81" s="199"/>
      <c r="AS81" s="199"/>
      <c r="AT81" s="199"/>
      <c r="AU81" s="199"/>
      <c r="AV81" s="199"/>
      <c r="AW81" s="199"/>
      <c r="AX81" s="199"/>
      <c r="AY81" s="199"/>
      <c r="AZ81" s="199"/>
      <c r="BA81" s="199"/>
      <c r="BB81" s="199"/>
      <c r="BF81" s="199"/>
      <c r="BG81" s="199"/>
      <c r="BI81" s="279"/>
      <c r="BJ81" s="279"/>
      <c r="BL81" s="199"/>
      <c r="BX81" s="172">
        <v>43</v>
      </c>
    </row>
    <row r="82" spans="1:76" s="171" customFormat="1" ht="23.25" customHeight="1">
      <c r="A82" s="199"/>
      <c r="F82" s="199"/>
      <c r="G82" s="198"/>
      <c r="H82" s="198"/>
      <c r="I82" s="198"/>
      <c r="J82" s="199"/>
      <c r="K82" s="199"/>
      <c r="L82" s="199"/>
      <c r="M82" s="220"/>
      <c r="N82" s="221"/>
      <c r="O82" s="221"/>
      <c r="P82" s="220"/>
      <c r="AF82" s="199"/>
      <c r="AG82" s="199"/>
      <c r="AH82" s="199"/>
      <c r="AI82" s="279"/>
      <c r="AJ82" s="199"/>
      <c r="AK82" s="199"/>
      <c r="AL82" s="199"/>
      <c r="AM82" s="199"/>
      <c r="AN82" s="199"/>
      <c r="AO82" s="199"/>
      <c r="AP82" s="199"/>
      <c r="AQ82" s="199"/>
      <c r="AR82" s="199"/>
      <c r="AS82" s="199"/>
      <c r="AT82" s="199"/>
      <c r="AU82" s="199"/>
      <c r="AV82" s="199"/>
      <c r="AW82" s="199"/>
      <c r="AX82" s="199"/>
      <c r="AY82" s="199"/>
      <c r="AZ82" s="199"/>
      <c r="BA82" s="199"/>
      <c r="BB82" s="199"/>
      <c r="BF82" s="199"/>
      <c r="BG82" s="199"/>
      <c r="BI82" s="279"/>
      <c r="BJ82" s="279"/>
      <c r="BL82" s="199"/>
      <c r="BX82" s="172">
        <v>44</v>
      </c>
    </row>
    <row r="83" spans="1:76" s="171" customFormat="1" ht="23.25" customHeight="1">
      <c r="A83" s="199"/>
      <c r="F83" s="199"/>
      <c r="G83" s="198"/>
      <c r="H83" s="198"/>
      <c r="I83" s="198"/>
      <c r="J83" s="199"/>
      <c r="K83" s="199"/>
      <c r="L83" s="199"/>
      <c r="M83" s="220"/>
      <c r="N83" s="221"/>
      <c r="O83" s="221"/>
      <c r="P83" s="220"/>
      <c r="AF83" s="199"/>
      <c r="AG83" s="199"/>
      <c r="AH83" s="199"/>
      <c r="AI83" s="279"/>
      <c r="AJ83" s="199"/>
      <c r="AK83" s="199"/>
      <c r="AL83" s="199"/>
      <c r="AM83" s="199"/>
      <c r="AN83" s="199"/>
      <c r="AO83" s="199"/>
      <c r="AP83" s="199"/>
      <c r="AQ83" s="199"/>
      <c r="AR83" s="199"/>
      <c r="AS83" s="199"/>
      <c r="AT83" s="199"/>
      <c r="AU83" s="199"/>
      <c r="AV83" s="199"/>
      <c r="AW83" s="199"/>
      <c r="AX83" s="199"/>
      <c r="AY83" s="199"/>
      <c r="AZ83" s="199"/>
      <c r="BA83" s="199"/>
      <c r="BB83" s="199"/>
      <c r="BF83" s="199"/>
      <c r="BG83" s="199"/>
      <c r="BI83" s="279"/>
      <c r="BJ83" s="279"/>
      <c r="BL83" s="199"/>
      <c r="BX83" s="172">
        <v>45</v>
      </c>
    </row>
    <row r="84" spans="1:76" s="171" customFormat="1" ht="23.25" customHeight="1">
      <c r="A84" s="199"/>
      <c r="F84" s="199"/>
      <c r="G84" s="198"/>
      <c r="H84" s="198"/>
      <c r="I84" s="198"/>
      <c r="J84" s="199"/>
      <c r="K84" s="199"/>
      <c r="L84" s="199"/>
      <c r="M84" s="220"/>
      <c r="N84" s="221"/>
      <c r="O84" s="221"/>
      <c r="P84" s="220"/>
      <c r="AF84" s="199"/>
      <c r="AG84" s="199"/>
      <c r="AH84" s="199"/>
      <c r="AI84" s="279"/>
      <c r="AJ84" s="199"/>
      <c r="AK84" s="199"/>
      <c r="AL84" s="199"/>
      <c r="AM84" s="199"/>
      <c r="AN84" s="199"/>
      <c r="AO84" s="199"/>
      <c r="AP84" s="199"/>
      <c r="AQ84" s="199"/>
      <c r="AR84" s="199"/>
      <c r="AS84" s="199"/>
      <c r="AT84" s="199"/>
      <c r="AU84" s="199"/>
      <c r="AV84" s="199"/>
      <c r="AW84" s="199"/>
      <c r="AX84" s="199"/>
      <c r="AY84" s="199"/>
      <c r="AZ84" s="199"/>
      <c r="BA84" s="199"/>
      <c r="BB84" s="199"/>
      <c r="BF84" s="199"/>
      <c r="BG84" s="199"/>
      <c r="BI84" s="279"/>
      <c r="BJ84" s="279"/>
      <c r="BL84" s="199"/>
      <c r="BX84" s="172">
        <v>46</v>
      </c>
    </row>
    <row r="85" spans="1:76" s="171" customFormat="1" ht="23.25" customHeight="1">
      <c r="A85" s="199"/>
      <c r="F85" s="199"/>
      <c r="G85" s="198"/>
      <c r="H85" s="198"/>
      <c r="I85" s="198"/>
      <c r="J85" s="199"/>
      <c r="K85" s="199"/>
      <c r="L85" s="199"/>
      <c r="M85" s="220"/>
      <c r="N85" s="221"/>
      <c r="O85" s="221"/>
      <c r="P85" s="220"/>
      <c r="AF85" s="199"/>
      <c r="AG85" s="199"/>
      <c r="AH85" s="199"/>
      <c r="AI85" s="279"/>
      <c r="AJ85" s="199"/>
      <c r="AK85" s="199"/>
      <c r="AL85" s="199"/>
      <c r="AM85" s="199"/>
      <c r="AN85" s="199"/>
      <c r="AO85" s="199"/>
      <c r="AP85" s="199"/>
      <c r="AQ85" s="199"/>
      <c r="AR85" s="199"/>
      <c r="AS85" s="199"/>
      <c r="AT85" s="199"/>
      <c r="AU85" s="199"/>
      <c r="AV85" s="199"/>
      <c r="AW85" s="199"/>
      <c r="AX85" s="199"/>
      <c r="AY85" s="199"/>
      <c r="AZ85" s="199"/>
      <c r="BA85" s="199"/>
      <c r="BB85" s="199"/>
      <c r="BF85" s="199"/>
      <c r="BG85" s="199"/>
      <c r="BI85" s="279"/>
      <c r="BJ85" s="279"/>
      <c r="BL85" s="199"/>
      <c r="BX85" s="172">
        <v>47</v>
      </c>
    </row>
    <row r="86" spans="1:76" s="171" customFormat="1" ht="23.25" customHeight="1">
      <c r="A86" s="199"/>
      <c r="F86" s="199"/>
      <c r="G86" s="198"/>
      <c r="H86" s="198"/>
      <c r="I86" s="198"/>
      <c r="J86" s="199"/>
      <c r="K86" s="199"/>
      <c r="L86" s="199"/>
      <c r="M86" s="220"/>
      <c r="N86" s="221"/>
      <c r="O86" s="221"/>
      <c r="P86" s="220"/>
      <c r="AF86" s="199"/>
      <c r="AG86" s="199"/>
      <c r="AH86" s="199"/>
      <c r="AI86" s="279"/>
      <c r="AJ86" s="199"/>
      <c r="AK86" s="199"/>
      <c r="AL86" s="199"/>
      <c r="AM86" s="199"/>
      <c r="AN86" s="199"/>
      <c r="AO86" s="199"/>
      <c r="AP86" s="199"/>
      <c r="AQ86" s="199"/>
      <c r="AR86" s="199"/>
      <c r="AS86" s="199"/>
      <c r="AT86" s="199"/>
      <c r="AU86" s="199"/>
      <c r="AV86" s="199"/>
      <c r="AW86" s="199"/>
      <c r="AX86" s="199"/>
      <c r="AY86" s="199"/>
      <c r="AZ86" s="199"/>
      <c r="BA86" s="199"/>
      <c r="BB86" s="199"/>
      <c r="BF86" s="199"/>
      <c r="BG86" s="199"/>
      <c r="BI86" s="279"/>
      <c r="BJ86" s="279"/>
      <c r="BL86" s="199"/>
      <c r="BX86" s="172">
        <v>48</v>
      </c>
    </row>
    <row r="87" spans="1:76" s="171" customFormat="1" ht="23.25" customHeight="1">
      <c r="A87" s="199"/>
      <c r="F87" s="199"/>
      <c r="G87" s="198"/>
      <c r="H87" s="198"/>
      <c r="I87" s="198"/>
      <c r="J87" s="199"/>
      <c r="K87" s="199"/>
      <c r="L87" s="199"/>
      <c r="M87" s="220"/>
      <c r="N87" s="221"/>
      <c r="O87" s="221"/>
      <c r="P87" s="220"/>
      <c r="AF87" s="199"/>
      <c r="AG87" s="199"/>
      <c r="AH87" s="199"/>
      <c r="AI87" s="279"/>
      <c r="AJ87" s="199"/>
      <c r="AK87" s="199"/>
      <c r="AL87" s="199"/>
      <c r="AM87" s="199"/>
      <c r="AN87" s="199"/>
      <c r="AO87" s="199"/>
      <c r="AP87" s="199"/>
      <c r="AQ87" s="199"/>
      <c r="AR87" s="199"/>
      <c r="AS87" s="199"/>
      <c r="AT87" s="199"/>
      <c r="AU87" s="199"/>
      <c r="AV87" s="199"/>
      <c r="AW87" s="199"/>
      <c r="AX87" s="199"/>
      <c r="AY87" s="199"/>
      <c r="AZ87" s="199"/>
      <c r="BA87" s="199"/>
      <c r="BB87" s="199"/>
      <c r="BF87" s="199"/>
      <c r="BG87" s="199"/>
      <c r="BI87" s="279"/>
      <c r="BJ87" s="279"/>
      <c r="BL87" s="199"/>
      <c r="BX87" s="172">
        <v>49</v>
      </c>
    </row>
    <row r="88" spans="1:76" s="171" customFormat="1" ht="23.25" customHeight="1">
      <c r="A88" s="199"/>
      <c r="F88" s="199"/>
      <c r="G88" s="198"/>
      <c r="H88" s="198"/>
      <c r="I88" s="198"/>
      <c r="J88" s="199"/>
      <c r="K88" s="199"/>
      <c r="L88" s="199"/>
      <c r="M88" s="220"/>
      <c r="N88" s="221"/>
      <c r="O88" s="221"/>
      <c r="P88" s="220"/>
      <c r="AF88" s="199"/>
      <c r="AG88" s="199"/>
      <c r="AH88" s="199"/>
      <c r="AI88" s="279"/>
      <c r="AJ88" s="199"/>
      <c r="AK88" s="199"/>
      <c r="AL88" s="199"/>
      <c r="AM88" s="199"/>
      <c r="AN88" s="199"/>
      <c r="AO88" s="199"/>
      <c r="AP88" s="199"/>
      <c r="AQ88" s="199"/>
      <c r="AR88" s="199"/>
      <c r="AS88" s="199"/>
      <c r="AT88" s="199"/>
      <c r="AU88" s="199"/>
      <c r="AV88" s="199"/>
      <c r="AW88" s="199"/>
      <c r="AX88" s="199"/>
      <c r="AY88" s="199"/>
      <c r="AZ88" s="199"/>
      <c r="BA88" s="199"/>
      <c r="BB88" s="199"/>
      <c r="BF88" s="199"/>
      <c r="BG88" s="199"/>
      <c r="BI88" s="279"/>
      <c r="BJ88" s="279"/>
      <c r="BL88" s="199"/>
      <c r="BX88" s="172">
        <v>50</v>
      </c>
    </row>
    <row r="89" spans="1:76" s="171" customFormat="1" ht="23.25" customHeight="1">
      <c r="A89" s="199"/>
      <c r="F89" s="199"/>
      <c r="G89" s="198"/>
      <c r="H89" s="198"/>
      <c r="I89" s="198"/>
      <c r="J89" s="199"/>
      <c r="K89" s="199"/>
      <c r="L89" s="199"/>
      <c r="M89" s="220"/>
      <c r="N89" s="221"/>
      <c r="O89" s="221"/>
      <c r="P89" s="220"/>
      <c r="AF89" s="199"/>
      <c r="AG89" s="199"/>
      <c r="AH89" s="199"/>
      <c r="AI89" s="279"/>
      <c r="AJ89" s="199"/>
      <c r="AK89" s="199"/>
      <c r="AL89" s="199"/>
      <c r="AM89" s="199"/>
      <c r="AN89" s="199"/>
      <c r="AO89" s="199"/>
      <c r="AP89" s="199"/>
      <c r="AQ89" s="199"/>
      <c r="AR89" s="199"/>
      <c r="AS89" s="199"/>
      <c r="AT89" s="199"/>
      <c r="AU89" s="199"/>
      <c r="AV89" s="199"/>
      <c r="AW89" s="199"/>
      <c r="AX89" s="199"/>
      <c r="AY89" s="199"/>
      <c r="AZ89" s="199"/>
      <c r="BA89" s="199"/>
      <c r="BB89" s="199"/>
      <c r="BF89" s="199"/>
      <c r="BG89" s="199"/>
      <c r="BI89" s="279"/>
      <c r="BJ89" s="279"/>
      <c r="BL89" s="199"/>
      <c r="BX89" s="172">
        <v>51</v>
      </c>
    </row>
    <row r="90" spans="1:76" s="171" customFormat="1" ht="23.25" customHeight="1">
      <c r="A90" s="199"/>
      <c r="F90" s="199"/>
      <c r="G90" s="198"/>
      <c r="H90" s="198"/>
      <c r="I90" s="198"/>
      <c r="J90" s="199"/>
      <c r="K90" s="199"/>
      <c r="L90" s="199"/>
      <c r="M90" s="220"/>
      <c r="N90" s="221"/>
      <c r="O90" s="221"/>
      <c r="P90" s="220"/>
      <c r="AF90" s="199"/>
      <c r="AG90" s="199"/>
      <c r="AH90" s="199"/>
      <c r="AI90" s="279"/>
      <c r="AJ90" s="199"/>
      <c r="AK90" s="199"/>
      <c r="AL90" s="199"/>
      <c r="AM90" s="199"/>
      <c r="AN90" s="199"/>
      <c r="AO90" s="199"/>
      <c r="AP90" s="199"/>
      <c r="AQ90" s="199"/>
      <c r="AR90" s="199"/>
      <c r="AS90" s="199"/>
      <c r="AT90" s="199"/>
      <c r="AU90" s="199"/>
      <c r="AV90" s="199"/>
      <c r="AW90" s="199"/>
      <c r="AX90" s="199"/>
      <c r="AY90" s="199"/>
      <c r="AZ90" s="199"/>
      <c r="BA90" s="199"/>
      <c r="BB90" s="199"/>
      <c r="BF90" s="199"/>
      <c r="BG90" s="199"/>
      <c r="BI90" s="279"/>
      <c r="BJ90" s="279"/>
      <c r="BL90" s="199"/>
      <c r="BX90" s="172">
        <v>52</v>
      </c>
    </row>
    <row r="91" spans="1:76" s="171" customFormat="1" ht="23.25" customHeight="1">
      <c r="A91" s="199"/>
      <c r="F91" s="199"/>
      <c r="G91" s="198"/>
      <c r="H91" s="198"/>
      <c r="I91" s="198"/>
      <c r="J91" s="199"/>
      <c r="K91" s="199"/>
      <c r="L91" s="199"/>
      <c r="M91" s="220"/>
      <c r="N91" s="221"/>
      <c r="O91" s="221"/>
      <c r="P91" s="220"/>
      <c r="AF91" s="199"/>
      <c r="AG91" s="199"/>
      <c r="AH91" s="199"/>
      <c r="AI91" s="279"/>
      <c r="AJ91" s="199"/>
      <c r="AK91" s="199"/>
      <c r="AL91" s="199"/>
      <c r="AM91" s="199"/>
      <c r="AN91" s="199"/>
      <c r="AO91" s="199"/>
      <c r="AP91" s="199"/>
      <c r="AQ91" s="199"/>
      <c r="AR91" s="199"/>
      <c r="AS91" s="199"/>
      <c r="AT91" s="199"/>
      <c r="AU91" s="199"/>
      <c r="AV91" s="199"/>
      <c r="AW91" s="199"/>
      <c r="AX91" s="199"/>
      <c r="AY91" s="199"/>
      <c r="AZ91" s="199"/>
      <c r="BA91" s="199"/>
      <c r="BB91" s="199"/>
      <c r="BF91" s="199"/>
      <c r="BG91" s="199"/>
      <c r="BI91" s="279"/>
      <c r="BJ91" s="279"/>
      <c r="BL91" s="199"/>
      <c r="BX91" s="172">
        <v>53</v>
      </c>
    </row>
    <row r="92" spans="1:76" s="171" customFormat="1" ht="23.25" customHeight="1">
      <c r="A92" s="199"/>
      <c r="F92" s="199"/>
      <c r="G92" s="198"/>
      <c r="H92" s="198"/>
      <c r="I92" s="198"/>
      <c r="J92" s="199"/>
      <c r="K92" s="199"/>
      <c r="L92" s="199"/>
      <c r="M92" s="220"/>
      <c r="N92" s="221"/>
      <c r="O92" s="221"/>
      <c r="P92" s="220"/>
      <c r="AF92" s="199"/>
      <c r="AG92" s="199"/>
      <c r="AH92" s="199"/>
      <c r="AI92" s="279"/>
      <c r="AJ92" s="199"/>
      <c r="AK92" s="199"/>
      <c r="AL92" s="199"/>
      <c r="AM92" s="199"/>
      <c r="AN92" s="199"/>
      <c r="AO92" s="199"/>
      <c r="AP92" s="199"/>
      <c r="AQ92" s="199"/>
      <c r="AR92" s="199"/>
      <c r="AS92" s="199"/>
      <c r="AT92" s="199"/>
      <c r="AU92" s="199"/>
      <c r="AV92" s="199"/>
      <c r="AW92" s="199"/>
      <c r="AX92" s="199"/>
      <c r="AY92" s="199"/>
      <c r="AZ92" s="199"/>
      <c r="BA92" s="199"/>
      <c r="BB92" s="199"/>
      <c r="BF92" s="199"/>
      <c r="BG92" s="199"/>
      <c r="BI92" s="279"/>
      <c r="BJ92" s="279"/>
      <c r="BL92" s="199"/>
      <c r="BX92" s="172">
        <v>54</v>
      </c>
    </row>
    <row r="93" spans="1:76" s="171" customFormat="1" ht="23.25" customHeight="1">
      <c r="A93" s="199"/>
      <c r="F93" s="199"/>
      <c r="G93" s="198"/>
      <c r="H93" s="198"/>
      <c r="I93" s="198"/>
      <c r="J93" s="199"/>
      <c r="K93" s="199"/>
      <c r="L93" s="199"/>
      <c r="M93" s="220"/>
      <c r="N93" s="221"/>
      <c r="O93" s="221"/>
      <c r="P93" s="220"/>
      <c r="AF93" s="199"/>
      <c r="AG93" s="199"/>
      <c r="AH93" s="199"/>
      <c r="AI93" s="279"/>
      <c r="AJ93" s="199"/>
      <c r="AK93" s="199"/>
      <c r="AL93" s="199"/>
      <c r="AM93" s="199"/>
      <c r="AN93" s="199"/>
      <c r="AO93" s="199"/>
      <c r="AP93" s="199"/>
      <c r="AQ93" s="199"/>
      <c r="AR93" s="199"/>
      <c r="AS93" s="199"/>
      <c r="AT93" s="199"/>
      <c r="AU93" s="199"/>
      <c r="AV93" s="199"/>
      <c r="AW93" s="199"/>
      <c r="AX93" s="199"/>
      <c r="AY93" s="199"/>
      <c r="AZ93" s="199"/>
      <c r="BA93" s="199"/>
      <c r="BB93" s="199"/>
      <c r="BF93" s="199"/>
      <c r="BG93" s="199"/>
      <c r="BI93" s="279"/>
      <c r="BJ93" s="279"/>
      <c r="BL93" s="199"/>
      <c r="BX93" s="172">
        <v>55</v>
      </c>
    </row>
    <row r="94" spans="1:76" s="171" customFormat="1" ht="23.25" customHeight="1">
      <c r="A94" s="199"/>
      <c r="F94" s="199"/>
      <c r="G94" s="198"/>
      <c r="H94" s="198"/>
      <c r="I94" s="198"/>
      <c r="J94" s="199"/>
      <c r="K94" s="199"/>
      <c r="L94" s="199"/>
      <c r="M94" s="220"/>
      <c r="N94" s="221"/>
      <c r="O94" s="221"/>
      <c r="P94" s="220"/>
      <c r="AF94" s="199"/>
      <c r="AG94" s="199"/>
      <c r="AH94" s="199"/>
      <c r="AI94" s="279"/>
      <c r="AJ94" s="199"/>
      <c r="AK94" s="199"/>
      <c r="AL94" s="199"/>
      <c r="AM94" s="199"/>
      <c r="AN94" s="199"/>
      <c r="AO94" s="199"/>
      <c r="AP94" s="199"/>
      <c r="AQ94" s="199"/>
      <c r="AR94" s="199"/>
      <c r="AS94" s="199"/>
      <c r="AT94" s="199"/>
      <c r="AU94" s="199"/>
      <c r="AV94" s="199"/>
      <c r="AW94" s="199"/>
      <c r="AX94" s="199"/>
      <c r="AY94" s="199"/>
      <c r="AZ94" s="199"/>
      <c r="BA94" s="199"/>
      <c r="BB94" s="199"/>
      <c r="BF94" s="199"/>
      <c r="BG94" s="199"/>
      <c r="BI94" s="279"/>
      <c r="BJ94" s="279"/>
      <c r="BL94" s="199"/>
      <c r="BX94" s="172">
        <v>56</v>
      </c>
    </row>
    <row r="95" spans="1:76" s="171" customFormat="1" ht="23.25" customHeight="1">
      <c r="A95" s="199"/>
      <c r="F95" s="199"/>
      <c r="G95" s="198"/>
      <c r="H95" s="198"/>
      <c r="I95" s="198"/>
      <c r="J95" s="199"/>
      <c r="K95" s="199"/>
      <c r="L95" s="199"/>
      <c r="M95" s="220"/>
      <c r="N95" s="221"/>
      <c r="O95" s="221"/>
      <c r="P95" s="220"/>
      <c r="AF95" s="199"/>
      <c r="AG95" s="199"/>
      <c r="AH95" s="199"/>
      <c r="AI95" s="279"/>
      <c r="AJ95" s="199"/>
      <c r="AK95" s="199"/>
      <c r="AL95" s="199"/>
      <c r="AM95" s="199"/>
      <c r="AN95" s="199"/>
      <c r="AO95" s="199"/>
      <c r="AP95" s="199"/>
      <c r="AQ95" s="199"/>
      <c r="AR95" s="199"/>
      <c r="AS95" s="199"/>
      <c r="AT95" s="199"/>
      <c r="AU95" s="199"/>
      <c r="AV95" s="199"/>
      <c r="AW95" s="199"/>
      <c r="AX95" s="199"/>
      <c r="AY95" s="199"/>
      <c r="AZ95" s="199"/>
      <c r="BA95" s="199"/>
      <c r="BB95" s="199"/>
      <c r="BF95" s="199"/>
      <c r="BG95" s="199"/>
      <c r="BI95" s="279"/>
      <c r="BJ95" s="279"/>
      <c r="BL95" s="199"/>
      <c r="BX95" s="172">
        <v>57</v>
      </c>
    </row>
    <row r="96" spans="1:76" s="171" customFormat="1" ht="23.25" customHeight="1">
      <c r="A96" s="199"/>
      <c r="F96" s="199"/>
      <c r="G96" s="198"/>
      <c r="H96" s="198"/>
      <c r="I96" s="198"/>
      <c r="J96" s="199"/>
      <c r="K96" s="199"/>
      <c r="L96" s="199"/>
      <c r="M96" s="220"/>
      <c r="N96" s="221"/>
      <c r="O96" s="221"/>
      <c r="P96" s="220"/>
      <c r="AF96" s="199"/>
      <c r="AG96" s="199"/>
      <c r="AH96" s="199"/>
      <c r="AI96" s="279"/>
      <c r="AJ96" s="199"/>
      <c r="AK96" s="199"/>
      <c r="AL96" s="199"/>
      <c r="AM96" s="199"/>
      <c r="AN96" s="199"/>
      <c r="AO96" s="199"/>
      <c r="AP96" s="199"/>
      <c r="AQ96" s="199"/>
      <c r="AR96" s="199"/>
      <c r="AS96" s="199"/>
      <c r="AT96" s="199"/>
      <c r="AU96" s="199"/>
      <c r="AV96" s="199"/>
      <c r="AW96" s="199"/>
      <c r="AX96" s="199"/>
      <c r="AY96" s="199"/>
      <c r="AZ96" s="199"/>
      <c r="BA96" s="199"/>
      <c r="BB96" s="199"/>
      <c r="BF96" s="199"/>
      <c r="BG96" s="199"/>
      <c r="BI96" s="279"/>
      <c r="BJ96" s="279"/>
      <c r="BL96" s="199"/>
      <c r="BX96" s="172">
        <v>58</v>
      </c>
    </row>
    <row r="97" spans="1:76" s="171" customFormat="1" ht="23.25" customHeight="1">
      <c r="A97" s="199"/>
      <c r="F97" s="199"/>
      <c r="G97" s="198"/>
      <c r="H97" s="198"/>
      <c r="I97" s="198"/>
      <c r="J97" s="199"/>
      <c r="K97" s="199"/>
      <c r="L97" s="199"/>
      <c r="M97" s="220"/>
      <c r="N97" s="221"/>
      <c r="O97" s="221"/>
      <c r="P97" s="220"/>
      <c r="AF97" s="199"/>
      <c r="AG97" s="199"/>
      <c r="AH97" s="199"/>
      <c r="AI97" s="279"/>
      <c r="AJ97" s="199"/>
      <c r="AK97" s="199"/>
      <c r="AL97" s="199"/>
      <c r="AM97" s="199"/>
      <c r="AN97" s="199"/>
      <c r="AO97" s="199"/>
      <c r="AP97" s="199"/>
      <c r="AQ97" s="199"/>
      <c r="AR97" s="199"/>
      <c r="AS97" s="199"/>
      <c r="AT97" s="199"/>
      <c r="AU97" s="199"/>
      <c r="AV97" s="199"/>
      <c r="AW97" s="199"/>
      <c r="AX97" s="199"/>
      <c r="AY97" s="199"/>
      <c r="AZ97" s="199"/>
      <c r="BA97" s="199"/>
      <c r="BB97" s="199"/>
      <c r="BF97" s="199"/>
      <c r="BG97" s="199"/>
      <c r="BI97" s="279"/>
      <c r="BJ97" s="279"/>
      <c r="BL97" s="199"/>
      <c r="BX97" s="172">
        <v>59</v>
      </c>
    </row>
    <row r="98" spans="1:76" s="171" customFormat="1" ht="23.25" customHeight="1">
      <c r="A98" s="199"/>
      <c r="F98" s="199"/>
      <c r="G98" s="198"/>
      <c r="H98" s="198"/>
      <c r="I98" s="198"/>
      <c r="J98" s="199"/>
      <c r="K98" s="199"/>
      <c r="L98" s="199"/>
      <c r="M98" s="220"/>
      <c r="N98" s="221"/>
      <c r="O98" s="221"/>
      <c r="P98" s="220"/>
      <c r="AF98" s="199"/>
      <c r="AG98" s="199"/>
      <c r="AH98" s="199"/>
      <c r="AI98" s="279"/>
      <c r="AJ98" s="199"/>
      <c r="AK98" s="199"/>
      <c r="AL98" s="199"/>
      <c r="AM98" s="199"/>
      <c r="AN98" s="199"/>
      <c r="AO98" s="199"/>
      <c r="AP98" s="199"/>
      <c r="AQ98" s="199"/>
      <c r="AR98" s="199"/>
      <c r="AS98" s="199"/>
      <c r="AT98" s="199"/>
      <c r="AU98" s="199"/>
      <c r="AV98" s="199"/>
      <c r="AW98" s="199"/>
      <c r="AX98" s="199"/>
      <c r="AY98" s="199"/>
      <c r="AZ98" s="199"/>
      <c r="BA98" s="199"/>
      <c r="BB98" s="199"/>
      <c r="BF98" s="199"/>
      <c r="BG98" s="199"/>
      <c r="BI98" s="279"/>
      <c r="BJ98" s="279"/>
      <c r="BL98" s="199"/>
      <c r="BX98" s="172">
        <v>60</v>
      </c>
    </row>
    <row r="99" spans="1:76" s="171" customFormat="1" ht="23.25" customHeight="1">
      <c r="A99" s="199"/>
      <c r="F99" s="199"/>
      <c r="G99" s="198"/>
      <c r="H99" s="198"/>
      <c r="I99" s="198"/>
      <c r="J99" s="199"/>
      <c r="K99" s="199"/>
      <c r="L99" s="199"/>
      <c r="M99" s="220"/>
      <c r="N99" s="221"/>
      <c r="O99" s="221"/>
      <c r="P99" s="220"/>
      <c r="AF99" s="199"/>
      <c r="AG99" s="199"/>
      <c r="AH99" s="199"/>
      <c r="AI99" s="279"/>
      <c r="AJ99" s="199"/>
      <c r="AK99" s="199"/>
      <c r="AL99" s="199"/>
      <c r="AM99" s="199"/>
      <c r="AN99" s="199"/>
      <c r="AO99" s="199"/>
      <c r="AP99" s="199"/>
      <c r="AQ99" s="199"/>
      <c r="AR99" s="199"/>
      <c r="AS99" s="199"/>
      <c r="AT99" s="199"/>
      <c r="AU99" s="199"/>
      <c r="AV99" s="199"/>
      <c r="AW99" s="199"/>
      <c r="AX99" s="199"/>
      <c r="AY99" s="199"/>
      <c r="AZ99" s="199"/>
      <c r="BA99" s="199"/>
      <c r="BB99" s="199"/>
      <c r="BF99" s="199"/>
      <c r="BG99" s="199"/>
      <c r="BI99" s="279"/>
      <c r="BJ99" s="279"/>
      <c r="BL99" s="199"/>
      <c r="BX99" s="172">
        <v>61</v>
      </c>
    </row>
    <row r="100" spans="1:76" s="171" customFormat="1" ht="23.25" customHeight="1">
      <c r="A100" s="199"/>
      <c r="F100" s="199"/>
      <c r="G100" s="198"/>
      <c r="H100" s="198"/>
      <c r="I100" s="198"/>
      <c r="J100" s="199"/>
      <c r="K100" s="199"/>
      <c r="L100" s="199"/>
      <c r="M100" s="220"/>
      <c r="N100" s="221"/>
      <c r="O100" s="221"/>
      <c r="P100" s="220"/>
      <c r="AF100" s="199"/>
      <c r="AG100" s="199"/>
      <c r="AH100" s="199"/>
      <c r="AI100" s="279"/>
      <c r="AJ100" s="199"/>
      <c r="AK100" s="199"/>
      <c r="AL100" s="199"/>
      <c r="AM100" s="199"/>
      <c r="AN100" s="199"/>
      <c r="AO100" s="199"/>
      <c r="AP100" s="199"/>
      <c r="AQ100" s="199"/>
      <c r="AR100" s="199"/>
      <c r="AS100" s="199"/>
      <c r="AT100" s="199"/>
      <c r="AU100" s="199"/>
      <c r="AV100" s="199"/>
      <c r="AW100" s="199"/>
      <c r="AX100" s="199"/>
      <c r="AY100" s="199"/>
      <c r="AZ100" s="199"/>
      <c r="BA100" s="199"/>
      <c r="BB100" s="199"/>
      <c r="BF100" s="199"/>
      <c r="BG100" s="199"/>
      <c r="BI100" s="279"/>
      <c r="BJ100" s="279"/>
      <c r="BL100" s="199"/>
      <c r="BX100" s="172">
        <v>62</v>
      </c>
    </row>
    <row r="101" spans="1:76" s="171" customFormat="1" ht="23.25" customHeight="1">
      <c r="A101" s="199"/>
      <c r="F101" s="199"/>
      <c r="G101" s="198"/>
      <c r="H101" s="198"/>
      <c r="I101" s="198"/>
      <c r="J101" s="199"/>
      <c r="K101" s="199"/>
      <c r="L101" s="199"/>
      <c r="M101" s="220"/>
      <c r="N101" s="221"/>
      <c r="O101" s="221"/>
      <c r="P101" s="220"/>
      <c r="AF101" s="199"/>
      <c r="AG101" s="199"/>
      <c r="AH101" s="199"/>
      <c r="AI101" s="279"/>
      <c r="AJ101" s="199"/>
      <c r="AK101" s="199"/>
      <c r="AL101" s="199"/>
      <c r="AM101" s="199"/>
      <c r="AN101" s="199"/>
      <c r="AO101" s="199"/>
      <c r="AP101" s="199"/>
      <c r="AQ101" s="199"/>
      <c r="AR101" s="199"/>
      <c r="AS101" s="199"/>
      <c r="AT101" s="199"/>
      <c r="AU101" s="199"/>
      <c r="AV101" s="199"/>
      <c r="AW101" s="199"/>
      <c r="AX101" s="199"/>
      <c r="AY101" s="199"/>
      <c r="AZ101" s="199"/>
      <c r="BA101" s="199"/>
      <c r="BB101" s="199"/>
      <c r="BF101" s="199"/>
      <c r="BG101" s="199"/>
      <c r="BI101" s="279"/>
      <c r="BJ101" s="279"/>
      <c r="BL101" s="199"/>
      <c r="BX101" s="172">
        <v>63</v>
      </c>
    </row>
    <row r="102" spans="1:76" s="171" customFormat="1" ht="23.25" customHeight="1">
      <c r="A102" s="199"/>
      <c r="F102" s="199"/>
      <c r="G102" s="198"/>
      <c r="H102" s="198"/>
      <c r="I102" s="198"/>
      <c r="J102" s="199"/>
      <c r="K102" s="199"/>
      <c r="L102" s="199"/>
      <c r="M102" s="220"/>
      <c r="N102" s="221"/>
      <c r="O102" s="221"/>
      <c r="P102" s="220"/>
      <c r="AF102" s="199"/>
      <c r="AG102" s="199"/>
      <c r="AH102" s="199"/>
      <c r="AI102" s="279"/>
      <c r="AJ102" s="199"/>
      <c r="AK102" s="199"/>
      <c r="AL102" s="199"/>
      <c r="AM102" s="199"/>
      <c r="AN102" s="199"/>
      <c r="AO102" s="199"/>
      <c r="AP102" s="199"/>
      <c r="AQ102" s="199"/>
      <c r="AR102" s="199"/>
      <c r="AS102" s="199"/>
      <c r="AT102" s="199"/>
      <c r="AU102" s="199"/>
      <c r="AV102" s="199"/>
      <c r="AW102" s="199"/>
      <c r="AX102" s="199"/>
      <c r="AY102" s="199"/>
      <c r="AZ102" s="199"/>
      <c r="BA102" s="199"/>
      <c r="BB102" s="199"/>
      <c r="BF102" s="199"/>
      <c r="BG102" s="199"/>
      <c r="BI102" s="279"/>
      <c r="BJ102" s="279"/>
      <c r="BL102" s="199"/>
      <c r="BX102" s="172">
        <v>64</v>
      </c>
    </row>
    <row r="103" spans="1:76" s="171" customFormat="1" ht="23.25" customHeight="1">
      <c r="A103" s="199"/>
      <c r="F103" s="199"/>
      <c r="G103" s="198"/>
      <c r="H103" s="198"/>
      <c r="I103" s="198"/>
      <c r="J103" s="199"/>
      <c r="K103" s="199"/>
      <c r="L103" s="199"/>
      <c r="M103" s="220"/>
      <c r="N103" s="221"/>
      <c r="O103" s="221"/>
      <c r="P103" s="220"/>
      <c r="AF103" s="199"/>
      <c r="AG103" s="199"/>
      <c r="AH103" s="199"/>
      <c r="AI103" s="279"/>
      <c r="AJ103" s="199"/>
      <c r="AK103" s="199"/>
      <c r="AL103" s="199"/>
      <c r="AM103" s="199"/>
      <c r="AN103" s="199"/>
      <c r="AO103" s="199"/>
      <c r="AP103" s="199"/>
      <c r="AQ103" s="199"/>
      <c r="AR103" s="199"/>
      <c r="AS103" s="199"/>
      <c r="AT103" s="199"/>
      <c r="AU103" s="199"/>
      <c r="AV103" s="199"/>
      <c r="AW103" s="199"/>
      <c r="AX103" s="199"/>
      <c r="AY103" s="199"/>
      <c r="AZ103" s="199"/>
      <c r="BA103" s="199"/>
      <c r="BB103" s="199"/>
      <c r="BF103" s="199"/>
      <c r="BG103" s="199"/>
      <c r="BI103" s="279"/>
      <c r="BJ103" s="279"/>
      <c r="BL103" s="199"/>
      <c r="BX103" s="172">
        <v>65</v>
      </c>
    </row>
    <row r="104" spans="1:76" s="171" customFormat="1" ht="23.25" customHeight="1">
      <c r="A104" s="199"/>
      <c r="F104" s="199"/>
      <c r="G104" s="198"/>
      <c r="H104" s="198"/>
      <c r="I104" s="198"/>
      <c r="J104" s="199"/>
      <c r="K104" s="199"/>
      <c r="L104" s="199"/>
      <c r="M104" s="220"/>
      <c r="N104" s="221"/>
      <c r="O104" s="221"/>
      <c r="P104" s="220"/>
      <c r="AF104" s="199"/>
      <c r="AG104" s="199"/>
      <c r="AH104" s="199"/>
      <c r="AI104" s="279"/>
      <c r="AJ104" s="199"/>
      <c r="AK104" s="199"/>
      <c r="AL104" s="199"/>
      <c r="AM104" s="199"/>
      <c r="AN104" s="199"/>
      <c r="AO104" s="199"/>
      <c r="AP104" s="199"/>
      <c r="AQ104" s="199"/>
      <c r="AR104" s="199"/>
      <c r="AS104" s="199"/>
      <c r="AT104" s="199"/>
      <c r="AU104" s="199"/>
      <c r="AV104" s="199"/>
      <c r="AW104" s="199"/>
      <c r="AX104" s="199"/>
      <c r="AY104" s="199"/>
      <c r="AZ104" s="199"/>
      <c r="BA104" s="199"/>
      <c r="BB104" s="199"/>
      <c r="BF104" s="199"/>
      <c r="BG104" s="199"/>
      <c r="BI104" s="279"/>
      <c r="BJ104" s="279"/>
      <c r="BL104" s="199"/>
      <c r="BX104" s="172">
        <v>66</v>
      </c>
    </row>
    <row r="105" spans="1:76" s="171" customFormat="1" ht="23.25" customHeight="1">
      <c r="A105" s="199"/>
      <c r="F105" s="199"/>
      <c r="G105" s="198"/>
      <c r="H105" s="198"/>
      <c r="I105" s="198"/>
      <c r="J105" s="199"/>
      <c r="K105" s="199"/>
      <c r="L105" s="199"/>
      <c r="M105" s="220"/>
      <c r="N105" s="221"/>
      <c r="O105" s="221"/>
      <c r="P105" s="220"/>
      <c r="AF105" s="199"/>
      <c r="AG105" s="199"/>
      <c r="AH105" s="199"/>
      <c r="AI105" s="279"/>
      <c r="AJ105" s="199"/>
      <c r="AK105" s="199"/>
      <c r="AL105" s="199"/>
      <c r="AM105" s="199"/>
      <c r="AN105" s="199"/>
      <c r="AO105" s="199"/>
      <c r="AP105" s="199"/>
      <c r="AQ105" s="199"/>
      <c r="AR105" s="199"/>
      <c r="AS105" s="199"/>
      <c r="AT105" s="199"/>
      <c r="AU105" s="199"/>
      <c r="AV105" s="199"/>
      <c r="AW105" s="199"/>
      <c r="AX105" s="199"/>
      <c r="AY105" s="199"/>
      <c r="AZ105" s="199"/>
      <c r="BA105" s="199"/>
      <c r="BB105" s="199"/>
      <c r="BF105" s="199"/>
      <c r="BG105" s="199"/>
      <c r="BI105" s="279"/>
      <c r="BJ105" s="279"/>
      <c r="BL105" s="199"/>
      <c r="BX105" s="172">
        <v>67</v>
      </c>
    </row>
    <row r="106" spans="1:76" s="171" customFormat="1" ht="23.25" customHeight="1">
      <c r="A106" s="199"/>
      <c r="F106" s="199"/>
      <c r="G106" s="198"/>
      <c r="H106" s="198"/>
      <c r="I106" s="198"/>
      <c r="J106" s="199"/>
      <c r="K106" s="199"/>
      <c r="L106" s="199"/>
      <c r="M106" s="220"/>
      <c r="N106" s="221"/>
      <c r="O106" s="221"/>
      <c r="P106" s="220"/>
      <c r="AF106" s="199"/>
      <c r="AG106" s="199"/>
      <c r="AH106" s="199"/>
      <c r="AI106" s="279"/>
      <c r="AJ106" s="199"/>
      <c r="AK106" s="199"/>
      <c r="AL106" s="199"/>
      <c r="AM106" s="199"/>
      <c r="AN106" s="199"/>
      <c r="AO106" s="199"/>
      <c r="AP106" s="199"/>
      <c r="AQ106" s="199"/>
      <c r="AR106" s="199"/>
      <c r="AS106" s="199"/>
      <c r="AT106" s="199"/>
      <c r="AU106" s="199"/>
      <c r="AV106" s="199"/>
      <c r="AW106" s="199"/>
      <c r="AX106" s="199"/>
      <c r="AY106" s="199"/>
      <c r="AZ106" s="199"/>
      <c r="BA106" s="199"/>
      <c r="BB106" s="199"/>
      <c r="BF106" s="199"/>
      <c r="BG106" s="199"/>
      <c r="BI106" s="279"/>
      <c r="BJ106" s="279"/>
      <c r="BL106" s="199"/>
      <c r="BX106" s="172">
        <v>68</v>
      </c>
    </row>
    <row r="107" spans="1:76" s="171" customFormat="1" ht="23.25" customHeight="1">
      <c r="A107" s="199"/>
      <c r="F107" s="199"/>
      <c r="G107" s="198"/>
      <c r="H107" s="198"/>
      <c r="I107" s="198"/>
      <c r="J107" s="199"/>
      <c r="K107" s="199"/>
      <c r="L107" s="199"/>
      <c r="M107" s="220"/>
      <c r="N107" s="221"/>
      <c r="O107" s="221"/>
      <c r="P107" s="220"/>
      <c r="AF107" s="199"/>
      <c r="AG107" s="199"/>
      <c r="AH107" s="199"/>
      <c r="AI107" s="279"/>
      <c r="AJ107" s="199"/>
      <c r="AK107" s="199"/>
      <c r="AL107" s="199"/>
      <c r="AM107" s="199"/>
      <c r="AN107" s="199"/>
      <c r="AO107" s="199"/>
      <c r="AP107" s="199"/>
      <c r="AQ107" s="199"/>
      <c r="AR107" s="199"/>
      <c r="AS107" s="199"/>
      <c r="AT107" s="199"/>
      <c r="AU107" s="199"/>
      <c r="AV107" s="199"/>
      <c r="AW107" s="199"/>
      <c r="AX107" s="199"/>
      <c r="AY107" s="199"/>
      <c r="AZ107" s="199"/>
      <c r="BA107" s="199"/>
      <c r="BB107" s="199"/>
      <c r="BF107" s="199"/>
      <c r="BG107" s="199"/>
      <c r="BI107" s="279"/>
      <c r="BJ107" s="279"/>
      <c r="BL107" s="199"/>
      <c r="BX107" s="172">
        <v>69</v>
      </c>
    </row>
    <row r="108" spans="1:76" s="171" customFormat="1" ht="23.25" customHeight="1">
      <c r="A108" s="199"/>
      <c r="F108" s="199"/>
      <c r="G108" s="198"/>
      <c r="H108" s="198"/>
      <c r="I108" s="198"/>
      <c r="J108" s="199"/>
      <c r="K108" s="199"/>
      <c r="L108" s="199"/>
      <c r="M108" s="220"/>
      <c r="N108" s="221"/>
      <c r="O108" s="221"/>
      <c r="P108" s="220"/>
      <c r="AF108" s="199"/>
      <c r="AG108" s="199"/>
      <c r="AH108" s="199"/>
      <c r="AI108" s="279"/>
      <c r="AJ108" s="199"/>
      <c r="AK108" s="199"/>
      <c r="AL108" s="199"/>
      <c r="AM108" s="199"/>
      <c r="AN108" s="199"/>
      <c r="AO108" s="199"/>
      <c r="AP108" s="199"/>
      <c r="AQ108" s="199"/>
      <c r="AR108" s="199"/>
      <c r="AS108" s="199"/>
      <c r="AT108" s="199"/>
      <c r="AU108" s="199"/>
      <c r="AV108" s="199"/>
      <c r="AW108" s="199"/>
      <c r="AX108" s="199"/>
      <c r="AY108" s="199"/>
      <c r="AZ108" s="199"/>
      <c r="BA108" s="199"/>
      <c r="BB108" s="199"/>
      <c r="BF108" s="199"/>
      <c r="BG108" s="199"/>
      <c r="BI108" s="279"/>
      <c r="BJ108" s="279"/>
      <c r="BL108" s="199"/>
      <c r="BX108" s="172">
        <v>70</v>
      </c>
    </row>
    <row r="109" spans="1:76" s="171" customFormat="1" ht="23.25" customHeight="1">
      <c r="A109" s="199"/>
      <c r="F109" s="199"/>
      <c r="G109" s="198"/>
      <c r="H109" s="198"/>
      <c r="I109" s="198"/>
      <c r="J109" s="199"/>
      <c r="K109" s="199"/>
      <c r="L109" s="199"/>
      <c r="M109" s="220"/>
      <c r="N109" s="221"/>
      <c r="O109" s="221"/>
      <c r="P109" s="220"/>
      <c r="AF109" s="199"/>
      <c r="AG109" s="199"/>
      <c r="AH109" s="199"/>
      <c r="AI109" s="279"/>
      <c r="AJ109" s="199"/>
      <c r="AK109" s="199"/>
      <c r="AL109" s="199"/>
      <c r="AM109" s="199"/>
      <c r="AN109" s="199"/>
      <c r="AO109" s="199"/>
      <c r="AP109" s="199"/>
      <c r="AQ109" s="199"/>
      <c r="AR109" s="199"/>
      <c r="AS109" s="199"/>
      <c r="AT109" s="199"/>
      <c r="AU109" s="199"/>
      <c r="AV109" s="199"/>
      <c r="AW109" s="199"/>
      <c r="AX109" s="199"/>
      <c r="AY109" s="199"/>
      <c r="AZ109" s="199"/>
      <c r="BA109" s="199"/>
      <c r="BB109" s="199"/>
      <c r="BF109" s="199"/>
      <c r="BG109" s="199"/>
      <c r="BI109" s="279"/>
      <c r="BJ109" s="279"/>
      <c r="BL109" s="199"/>
      <c r="BX109" s="172">
        <v>71</v>
      </c>
    </row>
    <row r="110" spans="1:76" s="171" customFormat="1" ht="23.25" customHeight="1">
      <c r="A110" s="199"/>
      <c r="F110" s="199"/>
      <c r="G110" s="198"/>
      <c r="H110" s="198"/>
      <c r="I110" s="198"/>
      <c r="J110" s="199"/>
      <c r="K110" s="199"/>
      <c r="L110" s="199"/>
      <c r="M110" s="220"/>
      <c r="N110" s="221"/>
      <c r="O110" s="221"/>
      <c r="P110" s="220"/>
      <c r="AF110" s="199"/>
      <c r="AG110" s="199"/>
      <c r="AH110" s="199"/>
      <c r="AI110" s="279"/>
      <c r="AJ110" s="199"/>
      <c r="AK110" s="199"/>
      <c r="AL110" s="199"/>
      <c r="AM110" s="199"/>
      <c r="AN110" s="199"/>
      <c r="AO110" s="199"/>
      <c r="AP110" s="199"/>
      <c r="AQ110" s="199"/>
      <c r="AR110" s="199"/>
      <c r="AS110" s="199"/>
      <c r="AT110" s="199"/>
      <c r="AU110" s="199"/>
      <c r="AV110" s="199"/>
      <c r="AW110" s="199"/>
      <c r="AX110" s="199"/>
      <c r="AY110" s="199"/>
      <c r="AZ110" s="199"/>
      <c r="BA110" s="199"/>
      <c r="BB110" s="199"/>
      <c r="BF110" s="199"/>
      <c r="BG110" s="199"/>
      <c r="BI110" s="279"/>
      <c r="BJ110" s="279"/>
      <c r="BL110" s="199"/>
      <c r="BX110" s="172">
        <v>72</v>
      </c>
    </row>
    <row r="111" spans="1:76" s="171" customFormat="1" ht="23.25" customHeight="1">
      <c r="A111" s="199"/>
      <c r="F111" s="199"/>
      <c r="G111" s="198"/>
      <c r="H111" s="198"/>
      <c r="I111" s="198"/>
      <c r="J111" s="199"/>
      <c r="K111" s="199"/>
      <c r="L111" s="199"/>
      <c r="M111" s="220"/>
      <c r="N111" s="221"/>
      <c r="O111" s="221"/>
      <c r="P111" s="220"/>
      <c r="AF111" s="199"/>
      <c r="AG111" s="199"/>
      <c r="AH111" s="199"/>
      <c r="AI111" s="279"/>
      <c r="AJ111" s="199"/>
      <c r="AK111" s="199"/>
      <c r="AL111" s="199"/>
      <c r="AM111" s="199"/>
      <c r="AN111" s="199"/>
      <c r="AO111" s="199"/>
      <c r="AP111" s="199"/>
      <c r="AQ111" s="199"/>
      <c r="AR111" s="199"/>
      <c r="AS111" s="199"/>
      <c r="AT111" s="199"/>
      <c r="AU111" s="199"/>
      <c r="AV111" s="199"/>
      <c r="AW111" s="199"/>
      <c r="AX111" s="199"/>
      <c r="AY111" s="199"/>
      <c r="AZ111" s="199"/>
      <c r="BA111" s="199"/>
      <c r="BB111" s="199"/>
      <c r="BF111" s="199"/>
      <c r="BG111" s="199"/>
      <c r="BI111" s="279"/>
      <c r="BJ111" s="279"/>
      <c r="BL111" s="199"/>
      <c r="BX111" s="172">
        <v>73</v>
      </c>
    </row>
    <row r="112" spans="1:76" s="171" customFormat="1" ht="23.25" customHeight="1">
      <c r="A112" s="199"/>
      <c r="F112" s="199"/>
      <c r="G112" s="198"/>
      <c r="H112" s="198"/>
      <c r="I112" s="198"/>
      <c r="J112" s="199"/>
      <c r="K112" s="199"/>
      <c r="L112" s="199"/>
      <c r="M112" s="220"/>
      <c r="N112" s="221"/>
      <c r="O112" s="221"/>
      <c r="P112" s="220"/>
      <c r="AF112" s="199"/>
      <c r="AG112" s="199"/>
      <c r="AH112" s="199"/>
      <c r="AI112" s="279"/>
      <c r="AJ112" s="199"/>
      <c r="AK112" s="199"/>
      <c r="AL112" s="199"/>
      <c r="AM112" s="199"/>
      <c r="AN112" s="199"/>
      <c r="AO112" s="199"/>
      <c r="AP112" s="199"/>
      <c r="AQ112" s="199"/>
      <c r="AR112" s="199"/>
      <c r="AS112" s="199"/>
      <c r="AT112" s="199"/>
      <c r="AU112" s="199"/>
      <c r="AV112" s="199"/>
      <c r="AW112" s="199"/>
      <c r="AX112" s="199"/>
      <c r="AY112" s="199"/>
      <c r="AZ112" s="199"/>
      <c r="BA112" s="199"/>
      <c r="BB112" s="199"/>
      <c r="BF112" s="199"/>
      <c r="BG112" s="199"/>
      <c r="BI112" s="279"/>
      <c r="BJ112" s="279"/>
      <c r="BL112" s="199"/>
      <c r="BX112" s="172">
        <v>74</v>
      </c>
    </row>
    <row r="113" spans="1:76" s="171" customFormat="1" ht="23.25" customHeight="1">
      <c r="A113" s="199"/>
      <c r="F113" s="199"/>
      <c r="G113" s="198"/>
      <c r="H113" s="198"/>
      <c r="I113" s="198"/>
      <c r="J113" s="199"/>
      <c r="K113" s="199"/>
      <c r="L113" s="199"/>
      <c r="M113" s="220"/>
      <c r="N113" s="221"/>
      <c r="O113" s="221"/>
      <c r="P113" s="220"/>
      <c r="AF113" s="199"/>
      <c r="AG113" s="199"/>
      <c r="AH113" s="199"/>
      <c r="AI113" s="279"/>
      <c r="AJ113" s="199"/>
      <c r="AK113" s="199"/>
      <c r="AL113" s="199"/>
      <c r="AM113" s="199"/>
      <c r="AN113" s="199"/>
      <c r="AO113" s="199"/>
      <c r="AP113" s="199"/>
      <c r="AQ113" s="199"/>
      <c r="AR113" s="199"/>
      <c r="AS113" s="199"/>
      <c r="AT113" s="199"/>
      <c r="AU113" s="199"/>
      <c r="AV113" s="199"/>
      <c r="AW113" s="199"/>
      <c r="AX113" s="199"/>
      <c r="AY113" s="199"/>
      <c r="AZ113" s="199"/>
      <c r="BA113" s="199"/>
      <c r="BB113" s="199"/>
      <c r="BF113" s="199"/>
      <c r="BG113" s="199"/>
      <c r="BI113" s="279"/>
      <c r="BJ113" s="279"/>
      <c r="BL113" s="199"/>
      <c r="BX113" s="172">
        <v>75</v>
      </c>
    </row>
    <row r="114" spans="1:76" s="171" customFormat="1" ht="23.25" customHeight="1">
      <c r="A114" s="199"/>
      <c r="F114" s="199"/>
      <c r="G114" s="198"/>
      <c r="H114" s="198"/>
      <c r="I114" s="198"/>
      <c r="J114" s="199"/>
      <c r="K114" s="199"/>
      <c r="L114" s="199"/>
      <c r="M114" s="220"/>
      <c r="N114" s="221"/>
      <c r="O114" s="221"/>
      <c r="P114" s="220"/>
      <c r="AF114" s="199"/>
      <c r="AG114" s="199"/>
      <c r="AH114" s="199"/>
      <c r="AI114" s="279"/>
      <c r="AJ114" s="199"/>
      <c r="AK114" s="199"/>
      <c r="AL114" s="199"/>
      <c r="AM114" s="199"/>
      <c r="AN114" s="199"/>
      <c r="AO114" s="199"/>
      <c r="AP114" s="199"/>
      <c r="AQ114" s="199"/>
      <c r="AR114" s="199"/>
      <c r="AS114" s="199"/>
      <c r="AT114" s="199"/>
      <c r="AU114" s="199"/>
      <c r="AV114" s="199"/>
      <c r="AW114" s="199"/>
      <c r="AX114" s="199"/>
      <c r="AY114" s="199"/>
      <c r="AZ114" s="199"/>
      <c r="BA114" s="199"/>
      <c r="BB114" s="199"/>
      <c r="BF114" s="199"/>
      <c r="BG114" s="199"/>
      <c r="BI114" s="279"/>
      <c r="BJ114" s="279"/>
      <c r="BL114" s="199"/>
      <c r="BX114" s="172">
        <v>76</v>
      </c>
    </row>
    <row r="115" spans="1:76" s="171" customFormat="1" ht="23.25" customHeight="1">
      <c r="A115" s="199"/>
      <c r="F115" s="199"/>
      <c r="G115" s="198"/>
      <c r="H115" s="198"/>
      <c r="I115" s="198"/>
      <c r="J115" s="199"/>
      <c r="K115" s="199"/>
      <c r="L115" s="199"/>
      <c r="M115" s="220"/>
      <c r="N115" s="221"/>
      <c r="O115" s="221"/>
      <c r="P115" s="220"/>
      <c r="AF115" s="199"/>
      <c r="AG115" s="199"/>
      <c r="AH115" s="199"/>
      <c r="AI115" s="279"/>
      <c r="AJ115" s="199"/>
      <c r="AK115" s="199"/>
      <c r="AL115" s="199"/>
      <c r="AM115" s="199"/>
      <c r="AN115" s="199"/>
      <c r="AO115" s="199"/>
      <c r="AP115" s="199"/>
      <c r="AQ115" s="199"/>
      <c r="AR115" s="199"/>
      <c r="AS115" s="199"/>
      <c r="AT115" s="199"/>
      <c r="AU115" s="199"/>
      <c r="AV115" s="199"/>
      <c r="AW115" s="199"/>
      <c r="AX115" s="199"/>
      <c r="AY115" s="199"/>
      <c r="AZ115" s="199"/>
      <c r="BA115" s="199"/>
      <c r="BB115" s="199"/>
      <c r="BF115" s="199"/>
      <c r="BG115" s="199"/>
      <c r="BI115" s="279"/>
      <c r="BJ115" s="279"/>
      <c r="BL115" s="199"/>
      <c r="BX115" s="172">
        <v>77</v>
      </c>
    </row>
    <row r="116" spans="1:76" s="171" customFormat="1" ht="23.25" customHeight="1">
      <c r="A116" s="199"/>
      <c r="F116" s="199"/>
      <c r="G116" s="198"/>
      <c r="H116" s="198"/>
      <c r="I116" s="198"/>
      <c r="J116" s="199"/>
      <c r="K116" s="199"/>
      <c r="L116" s="199"/>
      <c r="M116" s="220"/>
      <c r="N116" s="221"/>
      <c r="O116" s="221"/>
      <c r="P116" s="220"/>
      <c r="AF116" s="199"/>
      <c r="AG116" s="199"/>
      <c r="AH116" s="199"/>
      <c r="AI116" s="279"/>
      <c r="AJ116" s="199"/>
      <c r="AK116" s="199"/>
      <c r="AL116" s="199"/>
      <c r="AM116" s="199"/>
      <c r="AN116" s="199"/>
      <c r="AO116" s="199"/>
      <c r="AP116" s="199"/>
      <c r="AQ116" s="199"/>
      <c r="AR116" s="199"/>
      <c r="AS116" s="199"/>
      <c r="AT116" s="199"/>
      <c r="AU116" s="199"/>
      <c r="AV116" s="199"/>
      <c r="AW116" s="199"/>
      <c r="AX116" s="199"/>
      <c r="AY116" s="199"/>
      <c r="AZ116" s="199"/>
      <c r="BA116" s="199"/>
      <c r="BB116" s="199"/>
      <c r="BF116" s="199"/>
      <c r="BG116" s="199"/>
      <c r="BI116" s="279"/>
      <c r="BJ116" s="279"/>
      <c r="BL116" s="199"/>
      <c r="BX116" s="172">
        <v>78</v>
      </c>
    </row>
    <row r="117" spans="1:76" s="171" customFormat="1" ht="23.25" customHeight="1">
      <c r="A117" s="199"/>
      <c r="F117" s="199"/>
      <c r="G117" s="198"/>
      <c r="H117" s="198"/>
      <c r="I117" s="198"/>
      <c r="J117" s="199"/>
      <c r="K117" s="199"/>
      <c r="L117" s="199"/>
      <c r="M117" s="220"/>
      <c r="N117" s="221"/>
      <c r="O117" s="221"/>
      <c r="P117" s="220"/>
      <c r="AF117" s="199"/>
      <c r="AG117" s="199"/>
      <c r="AH117" s="199"/>
      <c r="AI117" s="279"/>
      <c r="AJ117" s="199"/>
      <c r="AK117" s="199"/>
      <c r="AL117" s="199"/>
      <c r="AM117" s="199"/>
      <c r="AN117" s="199"/>
      <c r="AO117" s="199"/>
      <c r="AP117" s="199"/>
      <c r="AQ117" s="199"/>
      <c r="AR117" s="199"/>
      <c r="AS117" s="199"/>
      <c r="AT117" s="199"/>
      <c r="AU117" s="199"/>
      <c r="AV117" s="199"/>
      <c r="AW117" s="199"/>
      <c r="AX117" s="199"/>
      <c r="AY117" s="199"/>
      <c r="AZ117" s="199"/>
      <c r="BA117" s="199"/>
      <c r="BB117" s="199"/>
      <c r="BF117" s="199"/>
      <c r="BG117" s="199"/>
      <c r="BI117" s="279"/>
      <c r="BJ117" s="279"/>
      <c r="BL117" s="199"/>
      <c r="BX117" s="172">
        <v>79</v>
      </c>
    </row>
    <row r="118" spans="1:76" s="171" customFormat="1" ht="23.25" customHeight="1">
      <c r="A118" s="199"/>
      <c r="F118" s="199"/>
      <c r="G118" s="198"/>
      <c r="H118" s="198"/>
      <c r="I118" s="198"/>
      <c r="J118" s="199"/>
      <c r="K118" s="199"/>
      <c r="L118" s="199"/>
      <c r="M118" s="220"/>
      <c r="N118" s="221"/>
      <c r="O118" s="221"/>
      <c r="P118" s="220"/>
      <c r="AF118" s="199"/>
      <c r="AG118" s="199"/>
      <c r="AH118" s="199"/>
      <c r="AI118" s="279"/>
      <c r="AJ118" s="199"/>
      <c r="AK118" s="199"/>
      <c r="AL118" s="199"/>
      <c r="AM118" s="199"/>
      <c r="AN118" s="199"/>
      <c r="AO118" s="199"/>
      <c r="AP118" s="199"/>
      <c r="AQ118" s="199"/>
      <c r="AR118" s="199"/>
      <c r="AS118" s="199"/>
      <c r="AT118" s="199"/>
      <c r="AU118" s="199"/>
      <c r="AV118" s="199"/>
      <c r="AW118" s="199"/>
      <c r="AX118" s="199"/>
      <c r="AY118" s="199"/>
      <c r="AZ118" s="199"/>
      <c r="BA118" s="199"/>
      <c r="BB118" s="199"/>
      <c r="BF118" s="199"/>
      <c r="BG118" s="199"/>
      <c r="BI118" s="279"/>
      <c r="BJ118" s="279"/>
      <c r="BL118" s="199"/>
      <c r="BX118" s="172">
        <v>80</v>
      </c>
    </row>
    <row r="119" spans="1:76" s="171" customFormat="1" ht="23.25" customHeight="1">
      <c r="A119" s="199"/>
      <c r="F119" s="199"/>
      <c r="G119" s="198"/>
      <c r="H119" s="198"/>
      <c r="I119" s="198"/>
      <c r="J119" s="199"/>
      <c r="K119" s="199"/>
      <c r="L119" s="199"/>
      <c r="M119" s="220"/>
      <c r="N119" s="221"/>
      <c r="O119" s="221"/>
      <c r="P119" s="220"/>
      <c r="AF119" s="199"/>
      <c r="AG119" s="199"/>
      <c r="AH119" s="199"/>
      <c r="AI119" s="279"/>
      <c r="AJ119" s="199"/>
      <c r="AK119" s="199"/>
      <c r="AL119" s="199"/>
      <c r="AM119" s="199"/>
      <c r="AN119" s="199"/>
      <c r="AO119" s="199"/>
      <c r="AP119" s="199"/>
      <c r="AQ119" s="199"/>
      <c r="AR119" s="199"/>
      <c r="AS119" s="199"/>
      <c r="AT119" s="199"/>
      <c r="AU119" s="199"/>
      <c r="AV119" s="199"/>
      <c r="AW119" s="199"/>
      <c r="AX119" s="199"/>
      <c r="AY119" s="199"/>
      <c r="AZ119" s="199"/>
      <c r="BA119" s="199"/>
      <c r="BB119" s="199"/>
      <c r="BF119" s="199"/>
      <c r="BG119" s="199"/>
      <c r="BI119" s="279"/>
      <c r="BJ119" s="279"/>
      <c r="BL119" s="199"/>
      <c r="BX119" s="172">
        <v>81</v>
      </c>
    </row>
    <row r="120" spans="1:76" s="171" customFormat="1" ht="23.25" customHeight="1">
      <c r="A120" s="199"/>
      <c r="F120" s="199"/>
      <c r="G120" s="198"/>
      <c r="H120" s="198"/>
      <c r="I120" s="198"/>
      <c r="J120" s="199"/>
      <c r="K120" s="199"/>
      <c r="L120" s="199"/>
      <c r="M120" s="220"/>
      <c r="N120" s="221"/>
      <c r="O120" s="221"/>
      <c r="P120" s="220"/>
      <c r="AF120" s="199"/>
      <c r="AG120" s="199"/>
      <c r="AH120" s="199"/>
      <c r="AI120" s="279"/>
      <c r="AJ120" s="199"/>
      <c r="AK120" s="199"/>
      <c r="AL120" s="199"/>
      <c r="AM120" s="199"/>
      <c r="AN120" s="199"/>
      <c r="AO120" s="199"/>
      <c r="AP120" s="199"/>
      <c r="AQ120" s="199"/>
      <c r="AR120" s="199"/>
      <c r="AS120" s="199"/>
      <c r="AT120" s="199"/>
      <c r="AU120" s="199"/>
      <c r="AV120" s="199"/>
      <c r="AW120" s="199"/>
      <c r="AX120" s="199"/>
      <c r="AY120" s="199"/>
      <c r="AZ120" s="199"/>
      <c r="BA120" s="199"/>
      <c r="BB120" s="199"/>
      <c r="BF120" s="199"/>
      <c r="BG120" s="199"/>
      <c r="BI120" s="279"/>
      <c r="BJ120" s="279"/>
      <c r="BL120" s="199"/>
      <c r="BX120" s="172">
        <v>82</v>
      </c>
    </row>
    <row r="121" spans="1:76" s="171" customFormat="1" ht="23.25" customHeight="1">
      <c r="A121" s="199"/>
      <c r="F121" s="199"/>
      <c r="G121" s="198"/>
      <c r="H121" s="198"/>
      <c r="I121" s="198"/>
      <c r="J121" s="199"/>
      <c r="K121" s="199"/>
      <c r="L121" s="199"/>
      <c r="M121" s="220"/>
      <c r="N121" s="221"/>
      <c r="O121" s="221"/>
      <c r="P121" s="220"/>
      <c r="AF121" s="199"/>
      <c r="AG121" s="199"/>
      <c r="AH121" s="199"/>
      <c r="AI121" s="279"/>
      <c r="AJ121" s="199"/>
      <c r="AK121" s="199"/>
      <c r="AL121" s="199"/>
      <c r="AM121" s="199"/>
      <c r="AN121" s="199"/>
      <c r="AO121" s="199"/>
      <c r="AP121" s="199"/>
      <c r="AQ121" s="199"/>
      <c r="AR121" s="199"/>
      <c r="AS121" s="199"/>
      <c r="AT121" s="199"/>
      <c r="AU121" s="199"/>
      <c r="AV121" s="199"/>
      <c r="AW121" s="199"/>
      <c r="AX121" s="199"/>
      <c r="AY121" s="199"/>
      <c r="AZ121" s="199"/>
      <c r="BA121" s="199"/>
      <c r="BB121" s="199"/>
      <c r="BF121" s="199"/>
      <c r="BG121" s="199"/>
      <c r="BI121" s="279"/>
      <c r="BJ121" s="279"/>
      <c r="BL121" s="199"/>
      <c r="BX121" s="172">
        <v>83</v>
      </c>
    </row>
    <row r="122" spans="1:76" s="171" customFormat="1" ht="23.25" customHeight="1">
      <c r="A122" s="199"/>
      <c r="F122" s="199"/>
      <c r="G122" s="198"/>
      <c r="H122" s="198"/>
      <c r="I122" s="198"/>
      <c r="J122" s="199"/>
      <c r="K122" s="199"/>
      <c r="L122" s="199"/>
      <c r="M122" s="220"/>
      <c r="N122" s="221"/>
      <c r="O122" s="221"/>
      <c r="P122" s="220"/>
      <c r="AF122" s="199"/>
      <c r="AG122" s="199"/>
      <c r="AH122" s="199"/>
      <c r="AI122" s="279"/>
      <c r="AJ122" s="199"/>
      <c r="AK122" s="199"/>
      <c r="AL122" s="199"/>
      <c r="AM122" s="199"/>
      <c r="AN122" s="199"/>
      <c r="AO122" s="199"/>
      <c r="AP122" s="199"/>
      <c r="AQ122" s="199"/>
      <c r="AR122" s="199"/>
      <c r="AS122" s="199"/>
      <c r="AT122" s="199"/>
      <c r="AU122" s="199"/>
      <c r="AV122" s="199"/>
      <c r="AW122" s="199"/>
      <c r="AX122" s="199"/>
      <c r="AY122" s="199"/>
      <c r="AZ122" s="199"/>
      <c r="BA122" s="199"/>
      <c r="BB122" s="199"/>
      <c r="BF122" s="199"/>
      <c r="BG122" s="199"/>
      <c r="BI122" s="279"/>
      <c r="BJ122" s="279"/>
      <c r="BL122" s="199"/>
      <c r="BX122" s="172">
        <v>84</v>
      </c>
    </row>
    <row r="123" spans="1:76" s="171" customFormat="1" ht="23.25" customHeight="1">
      <c r="A123" s="199"/>
      <c r="F123" s="199"/>
      <c r="G123" s="198"/>
      <c r="H123" s="198"/>
      <c r="I123" s="198"/>
      <c r="J123" s="199"/>
      <c r="K123" s="199"/>
      <c r="L123" s="199"/>
      <c r="M123" s="220"/>
      <c r="N123" s="221"/>
      <c r="O123" s="221"/>
      <c r="P123" s="220"/>
      <c r="AF123" s="199"/>
      <c r="AG123" s="199"/>
      <c r="AH123" s="199"/>
      <c r="AI123" s="279"/>
      <c r="AJ123" s="199"/>
      <c r="AK123" s="199"/>
      <c r="AL123" s="199"/>
      <c r="AM123" s="199"/>
      <c r="AN123" s="199"/>
      <c r="AO123" s="199"/>
      <c r="AP123" s="199"/>
      <c r="AQ123" s="199"/>
      <c r="AR123" s="199"/>
      <c r="AS123" s="199"/>
      <c r="AT123" s="199"/>
      <c r="AU123" s="199"/>
      <c r="AV123" s="199"/>
      <c r="AW123" s="199"/>
      <c r="AX123" s="199"/>
      <c r="AY123" s="199"/>
      <c r="AZ123" s="199"/>
      <c r="BA123" s="199"/>
      <c r="BB123" s="199"/>
      <c r="BF123" s="199"/>
      <c r="BG123" s="199"/>
      <c r="BI123" s="279"/>
      <c r="BJ123" s="279"/>
      <c r="BL123" s="199"/>
      <c r="BX123" s="172">
        <v>85</v>
      </c>
    </row>
    <row r="124" spans="1:76" s="171" customFormat="1" ht="23.25" customHeight="1">
      <c r="A124" s="199"/>
      <c r="F124" s="199"/>
      <c r="G124" s="198"/>
      <c r="H124" s="198"/>
      <c r="I124" s="198"/>
      <c r="J124" s="199"/>
      <c r="K124" s="199"/>
      <c r="L124" s="199"/>
      <c r="M124" s="220"/>
      <c r="N124" s="221"/>
      <c r="O124" s="221"/>
      <c r="P124" s="220"/>
      <c r="AF124" s="199"/>
      <c r="AG124" s="199"/>
      <c r="AH124" s="199"/>
      <c r="AI124" s="279"/>
      <c r="AJ124" s="199"/>
      <c r="AK124" s="199"/>
      <c r="AL124" s="199"/>
      <c r="AM124" s="199"/>
      <c r="AN124" s="199"/>
      <c r="AO124" s="199"/>
      <c r="AP124" s="199"/>
      <c r="AQ124" s="199"/>
      <c r="AR124" s="199"/>
      <c r="AS124" s="199"/>
      <c r="AT124" s="199"/>
      <c r="AU124" s="199"/>
      <c r="AV124" s="199"/>
      <c r="AW124" s="199"/>
      <c r="AX124" s="199"/>
      <c r="AY124" s="199"/>
      <c r="AZ124" s="199"/>
      <c r="BA124" s="199"/>
      <c r="BB124" s="199"/>
      <c r="BF124" s="199"/>
      <c r="BG124" s="199"/>
      <c r="BI124" s="279"/>
      <c r="BJ124" s="279"/>
      <c r="BL124" s="199"/>
      <c r="BX124" s="172">
        <v>86</v>
      </c>
    </row>
    <row r="125" spans="1:76" s="171" customFormat="1" ht="23.25" customHeight="1">
      <c r="A125" s="199"/>
      <c r="F125" s="199"/>
      <c r="G125" s="198"/>
      <c r="H125" s="198"/>
      <c r="I125" s="198"/>
      <c r="J125" s="199"/>
      <c r="K125" s="199"/>
      <c r="L125" s="199"/>
      <c r="M125" s="220"/>
      <c r="N125" s="221"/>
      <c r="O125" s="221"/>
      <c r="P125" s="220"/>
      <c r="AF125" s="199"/>
      <c r="AG125" s="199"/>
      <c r="AH125" s="199"/>
      <c r="AI125" s="279"/>
      <c r="AJ125" s="199"/>
      <c r="AK125" s="199"/>
      <c r="AL125" s="199"/>
      <c r="AM125" s="199"/>
      <c r="AN125" s="199"/>
      <c r="AO125" s="199"/>
      <c r="AP125" s="199"/>
      <c r="AQ125" s="199"/>
      <c r="AR125" s="199"/>
      <c r="AS125" s="199"/>
      <c r="AT125" s="199"/>
      <c r="AU125" s="199"/>
      <c r="AV125" s="199"/>
      <c r="AW125" s="199"/>
      <c r="AX125" s="199"/>
      <c r="AY125" s="199"/>
      <c r="AZ125" s="199"/>
      <c r="BA125" s="199"/>
      <c r="BB125" s="199"/>
      <c r="BF125" s="199"/>
      <c r="BG125" s="199"/>
      <c r="BI125" s="279"/>
      <c r="BJ125" s="279"/>
      <c r="BL125" s="199"/>
      <c r="BX125" s="172">
        <v>87</v>
      </c>
    </row>
    <row r="126" spans="1:76" s="171" customFormat="1" ht="23.25" customHeight="1">
      <c r="A126" s="199"/>
      <c r="F126" s="199"/>
      <c r="G126" s="198"/>
      <c r="H126" s="198"/>
      <c r="I126" s="198"/>
      <c r="J126" s="199"/>
      <c r="K126" s="199"/>
      <c r="L126" s="199"/>
      <c r="M126" s="220"/>
      <c r="N126" s="221"/>
      <c r="O126" s="221"/>
      <c r="P126" s="220"/>
      <c r="AF126" s="199"/>
      <c r="AG126" s="199"/>
      <c r="AH126" s="199"/>
      <c r="AI126" s="279"/>
      <c r="AJ126" s="199"/>
      <c r="AK126" s="199"/>
      <c r="AL126" s="199"/>
      <c r="AM126" s="199"/>
      <c r="AN126" s="199"/>
      <c r="AO126" s="199"/>
      <c r="AP126" s="199"/>
      <c r="AQ126" s="199"/>
      <c r="AR126" s="199"/>
      <c r="AS126" s="199"/>
      <c r="AT126" s="199"/>
      <c r="AU126" s="199"/>
      <c r="AV126" s="199"/>
      <c r="AW126" s="199"/>
      <c r="AX126" s="199"/>
      <c r="AY126" s="199"/>
      <c r="AZ126" s="199"/>
      <c r="BA126" s="199"/>
      <c r="BB126" s="199"/>
      <c r="BF126" s="199"/>
      <c r="BG126" s="199"/>
      <c r="BI126" s="279"/>
      <c r="BJ126" s="279"/>
      <c r="BL126" s="199"/>
      <c r="BX126" s="172">
        <v>88</v>
      </c>
    </row>
    <row r="127" spans="1:76" s="171" customFormat="1" ht="23.25" customHeight="1">
      <c r="A127" s="199"/>
      <c r="F127" s="199"/>
      <c r="G127" s="198"/>
      <c r="H127" s="198"/>
      <c r="I127" s="198"/>
      <c r="J127" s="199"/>
      <c r="K127" s="199"/>
      <c r="L127" s="199"/>
      <c r="M127" s="220"/>
      <c r="N127" s="221"/>
      <c r="O127" s="221"/>
      <c r="P127" s="220"/>
      <c r="AF127" s="199"/>
      <c r="AG127" s="199"/>
      <c r="AH127" s="199"/>
      <c r="AI127" s="279"/>
      <c r="AJ127" s="199"/>
      <c r="AK127" s="199"/>
      <c r="AL127" s="199"/>
      <c r="AM127" s="199"/>
      <c r="AN127" s="199"/>
      <c r="AO127" s="199"/>
      <c r="AP127" s="199"/>
      <c r="AQ127" s="199"/>
      <c r="AR127" s="199"/>
      <c r="AS127" s="199"/>
      <c r="AT127" s="199"/>
      <c r="AU127" s="199"/>
      <c r="AV127" s="199"/>
      <c r="AW127" s="199"/>
      <c r="AX127" s="199"/>
      <c r="AY127" s="199"/>
      <c r="AZ127" s="199"/>
      <c r="BA127" s="199"/>
      <c r="BB127" s="199"/>
      <c r="BF127" s="199"/>
      <c r="BG127" s="199"/>
      <c r="BI127" s="279"/>
      <c r="BJ127" s="279"/>
      <c r="BL127" s="199"/>
      <c r="BX127" s="172">
        <v>89</v>
      </c>
    </row>
    <row r="128" spans="1:76" s="171" customFormat="1" ht="23.25" customHeight="1">
      <c r="A128" s="199"/>
      <c r="F128" s="199"/>
      <c r="G128" s="198"/>
      <c r="H128" s="198"/>
      <c r="I128" s="198"/>
      <c r="J128" s="199"/>
      <c r="K128" s="199"/>
      <c r="L128" s="199"/>
      <c r="M128" s="220"/>
      <c r="N128" s="221"/>
      <c r="O128" s="221"/>
      <c r="P128" s="220"/>
      <c r="AF128" s="199"/>
      <c r="AG128" s="199"/>
      <c r="AH128" s="199"/>
      <c r="AI128" s="279"/>
      <c r="AJ128" s="199"/>
      <c r="AK128" s="199"/>
      <c r="AL128" s="199"/>
      <c r="AM128" s="199"/>
      <c r="AN128" s="199"/>
      <c r="AO128" s="199"/>
      <c r="AP128" s="199"/>
      <c r="AQ128" s="199"/>
      <c r="AR128" s="199"/>
      <c r="AS128" s="199"/>
      <c r="AT128" s="199"/>
      <c r="AU128" s="199"/>
      <c r="AV128" s="199"/>
      <c r="AW128" s="199"/>
      <c r="AX128" s="199"/>
      <c r="AY128" s="199"/>
      <c r="AZ128" s="199"/>
      <c r="BA128" s="199"/>
      <c r="BB128" s="199"/>
      <c r="BF128" s="199"/>
      <c r="BG128" s="199"/>
      <c r="BI128" s="279"/>
      <c r="BJ128" s="279"/>
      <c r="BL128" s="199"/>
      <c r="BX128" s="172">
        <v>90</v>
      </c>
    </row>
    <row r="129" spans="1:76" s="171" customFormat="1" ht="23.25" customHeight="1">
      <c r="A129" s="199"/>
      <c r="F129" s="199"/>
      <c r="G129" s="198"/>
      <c r="H129" s="198"/>
      <c r="I129" s="198"/>
      <c r="J129" s="199"/>
      <c r="K129" s="199"/>
      <c r="L129" s="199"/>
      <c r="M129" s="220"/>
      <c r="N129" s="221"/>
      <c r="O129" s="221"/>
      <c r="P129" s="220"/>
      <c r="AF129" s="199"/>
      <c r="AG129" s="199"/>
      <c r="AH129" s="199"/>
      <c r="AI129" s="279"/>
      <c r="AJ129" s="199"/>
      <c r="AK129" s="199"/>
      <c r="AL129" s="199"/>
      <c r="AM129" s="199"/>
      <c r="AN129" s="199"/>
      <c r="AO129" s="199"/>
      <c r="AP129" s="199"/>
      <c r="AQ129" s="199"/>
      <c r="AR129" s="199"/>
      <c r="AS129" s="199"/>
      <c r="AT129" s="199"/>
      <c r="AU129" s="199"/>
      <c r="AV129" s="199"/>
      <c r="AW129" s="199"/>
      <c r="AX129" s="199"/>
      <c r="AY129" s="199"/>
      <c r="AZ129" s="199"/>
      <c r="BA129" s="199"/>
      <c r="BB129" s="199"/>
      <c r="BF129" s="199"/>
      <c r="BG129" s="199"/>
      <c r="BI129" s="279"/>
      <c r="BJ129" s="279"/>
      <c r="BL129" s="199"/>
      <c r="BX129" s="172">
        <v>91</v>
      </c>
    </row>
    <row r="130" spans="1:76" s="171" customFormat="1" ht="23.25" customHeight="1">
      <c r="A130" s="199"/>
      <c r="F130" s="199"/>
      <c r="G130" s="198"/>
      <c r="H130" s="198"/>
      <c r="I130" s="198"/>
      <c r="J130" s="199"/>
      <c r="K130" s="199"/>
      <c r="L130" s="199"/>
      <c r="M130" s="220"/>
      <c r="N130" s="221"/>
      <c r="O130" s="221"/>
      <c r="P130" s="220"/>
      <c r="AF130" s="199"/>
      <c r="AG130" s="199"/>
      <c r="AH130" s="199"/>
      <c r="AI130" s="279"/>
      <c r="AJ130" s="199"/>
      <c r="AK130" s="199"/>
      <c r="AL130" s="199"/>
      <c r="AM130" s="199"/>
      <c r="AN130" s="199"/>
      <c r="AO130" s="199"/>
      <c r="AP130" s="199"/>
      <c r="AQ130" s="199"/>
      <c r="AR130" s="199"/>
      <c r="AS130" s="199"/>
      <c r="AT130" s="199"/>
      <c r="AU130" s="199"/>
      <c r="AV130" s="199"/>
      <c r="AW130" s="199"/>
      <c r="AX130" s="199"/>
      <c r="AY130" s="199"/>
      <c r="AZ130" s="199"/>
      <c r="BA130" s="199"/>
      <c r="BB130" s="199"/>
      <c r="BF130" s="199"/>
      <c r="BG130" s="199"/>
      <c r="BI130" s="279"/>
      <c r="BJ130" s="279"/>
      <c r="BL130" s="199"/>
      <c r="BX130" s="172">
        <v>92</v>
      </c>
    </row>
    <row r="131" spans="1:76" s="171" customFormat="1" ht="23.25" customHeight="1">
      <c r="A131" s="199"/>
      <c r="F131" s="199"/>
      <c r="G131" s="198"/>
      <c r="H131" s="198"/>
      <c r="I131" s="198"/>
      <c r="J131" s="199"/>
      <c r="K131" s="199"/>
      <c r="L131" s="199"/>
      <c r="M131" s="220"/>
      <c r="N131" s="221"/>
      <c r="O131" s="221"/>
      <c r="P131" s="220"/>
      <c r="AF131" s="199"/>
      <c r="AG131" s="199"/>
      <c r="AH131" s="199"/>
      <c r="AI131" s="279"/>
      <c r="AJ131" s="199"/>
      <c r="AK131" s="199"/>
      <c r="AL131" s="199"/>
      <c r="AM131" s="199"/>
      <c r="AN131" s="199"/>
      <c r="AO131" s="199"/>
      <c r="AP131" s="199"/>
      <c r="AQ131" s="199"/>
      <c r="AR131" s="199"/>
      <c r="AS131" s="199"/>
      <c r="AT131" s="199"/>
      <c r="AU131" s="199"/>
      <c r="AV131" s="199"/>
      <c r="AW131" s="199"/>
      <c r="AX131" s="199"/>
      <c r="AY131" s="199"/>
      <c r="AZ131" s="199"/>
      <c r="BA131" s="199"/>
      <c r="BB131" s="199"/>
      <c r="BF131" s="199"/>
      <c r="BG131" s="199"/>
      <c r="BI131" s="279"/>
      <c r="BJ131" s="279"/>
      <c r="BL131" s="199"/>
      <c r="BX131" s="172">
        <v>93</v>
      </c>
    </row>
    <row r="132" spans="1:76" s="171" customFormat="1" ht="23.25" customHeight="1">
      <c r="A132" s="199"/>
      <c r="F132" s="199"/>
      <c r="G132" s="198"/>
      <c r="H132" s="198"/>
      <c r="I132" s="198"/>
      <c r="J132" s="199"/>
      <c r="K132" s="199"/>
      <c r="L132" s="199"/>
      <c r="M132" s="220"/>
      <c r="N132" s="221"/>
      <c r="O132" s="221"/>
      <c r="P132" s="220"/>
      <c r="AF132" s="199"/>
      <c r="AG132" s="199"/>
      <c r="AH132" s="199"/>
      <c r="AI132" s="279"/>
      <c r="AJ132" s="199"/>
      <c r="AK132" s="199"/>
      <c r="AL132" s="199"/>
      <c r="AM132" s="199"/>
      <c r="AN132" s="199"/>
      <c r="AO132" s="199"/>
      <c r="AP132" s="199"/>
      <c r="AQ132" s="199"/>
      <c r="AR132" s="199"/>
      <c r="AS132" s="199"/>
      <c r="AT132" s="199"/>
      <c r="AU132" s="199"/>
      <c r="AV132" s="199"/>
      <c r="AW132" s="199"/>
      <c r="AX132" s="199"/>
      <c r="AY132" s="199"/>
      <c r="AZ132" s="199"/>
      <c r="BA132" s="199"/>
      <c r="BB132" s="199"/>
      <c r="BF132" s="199"/>
      <c r="BG132" s="199"/>
      <c r="BI132" s="279"/>
      <c r="BJ132" s="279"/>
      <c r="BL132" s="199"/>
      <c r="BX132" s="172">
        <v>94</v>
      </c>
    </row>
    <row r="133" spans="1:76" s="171" customFormat="1" ht="23.25" customHeight="1">
      <c r="A133" s="199"/>
      <c r="F133" s="199"/>
      <c r="G133" s="198"/>
      <c r="H133" s="198"/>
      <c r="I133" s="198"/>
      <c r="J133" s="199"/>
      <c r="K133" s="199"/>
      <c r="L133" s="199"/>
      <c r="M133" s="220"/>
      <c r="N133" s="221"/>
      <c r="O133" s="221"/>
      <c r="P133" s="220"/>
      <c r="AF133" s="199"/>
      <c r="AG133" s="199"/>
      <c r="AH133" s="199"/>
      <c r="AI133" s="279"/>
      <c r="AJ133" s="199"/>
      <c r="AK133" s="199"/>
      <c r="AL133" s="199"/>
      <c r="AM133" s="199"/>
      <c r="AN133" s="199"/>
      <c r="AO133" s="199"/>
      <c r="AP133" s="199"/>
      <c r="AQ133" s="199"/>
      <c r="AR133" s="199"/>
      <c r="AS133" s="199"/>
      <c r="AT133" s="199"/>
      <c r="AU133" s="199"/>
      <c r="AV133" s="199"/>
      <c r="AW133" s="199"/>
      <c r="AX133" s="199"/>
      <c r="AY133" s="199"/>
      <c r="AZ133" s="199"/>
      <c r="BA133" s="199"/>
      <c r="BB133" s="199"/>
      <c r="BF133" s="199"/>
      <c r="BG133" s="199"/>
      <c r="BI133" s="279"/>
      <c r="BJ133" s="279"/>
      <c r="BL133" s="199"/>
      <c r="BX133" s="172">
        <v>95</v>
      </c>
    </row>
    <row r="134" spans="1:76" s="171" customFormat="1" ht="23.25" customHeight="1">
      <c r="A134" s="199"/>
      <c r="F134" s="199"/>
      <c r="G134" s="198"/>
      <c r="H134" s="198"/>
      <c r="I134" s="198"/>
      <c r="J134" s="199"/>
      <c r="K134" s="199"/>
      <c r="L134" s="199"/>
      <c r="M134" s="220"/>
      <c r="N134" s="221"/>
      <c r="O134" s="221"/>
      <c r="P134" s="220"/>
      <c r="AF134" s="199"/>
      <c r="AG134" s="199"/>
      <c r="AH134" s="199"/>
      <c r="AI134" s="279"/>
      <c r="AJ134" s="199"/>
      <c r="AK134" s="199"/>
      <c r="AL134" s="199"/>
      <c r="AM134" s="199"/>
      <c r="AN134" s="199"/>
      <c r="AO134" s="199"/>
      <c r="AP134" s="199"/>
      <c r="AQ134" s="199"/>
      <c r="AR134" s="199"/>
      <c r="AS134" s="199"/>
      <c r="AT134" s="199"/>
      <c r="AU134" s="199"/>
      <c r="AV134" s="199"/>
      <c r="AW134" s="199"/>
      <c r="AX134" s="199"/>
      <c r="AY134" s="199"/>
      <c r="AZ134" s="199"/>
      <c r="BA134" s="199"/>
      <c r="BB134" s="199"/>
      <c r="BF134" s="199"/>
      <c r="BG134" s="199"/>
      <c r="BI134" s="279"/>
      <c r="BJ134" s="279"/>
      <c r="BL134" s="199"/>
      <c r="BX134" s="172">
        <v>96</v>
      </c>
    </row>
    <row r="135" spans="1:76" s="171" customFormat="1" ht="23.25" customHeight="1">
      <c r="A135" s="199"/>
      <c r="F135" s="199"/>
      <c r="G135" s="198"/>
      <c r="H135" s="198"/>
      <c r="I135" s="198"/>
      <c r="J135" s="199"/>
      <c r="K135" s="199"/>
      <c r="L135" s="199"/>
      <c r="M135" s="220"/>
      <c r="N135" s="221"/>
      <c r="O135" s="221"/>
      <c r="P135" s="220"/>
      <c r="AF135" s="199"/>
      <c r="AG135" s="199"/>
      <c r="AH135" s="199"/>
      <c r="AI135" s="279"/>
      <c r="AJ135" s="199"/>
      <c r="AK135" s="199"/>
      <c r="AL135" s="199"/>
      <c r="AM135" s="199"/>
      <c r="AN135" s="199"/>
      <c r="AO135" s="199"/>
      <c r="AP135" s="199"/>
      <c r="AQ135" s="199"/>
      <c r="AR135" s="199"/>
      <c r="AS135" s="199"/>
      <c r="AT135" s="199"/>
      <c r="AU135" s="199"/>
      <c r="AV135" s="199"/>
      <c r="AW135" s="199"/>
      <c r="AX135" s="199"/>
      <c r="AY135" s="199"/>
      <c r="AZ135" s="199"/>
      <c r="BA135" s="199"/>
      <c r="BB135" s="199"/>
      <c r="BF135" s="199"/>
      <c r="BG135" s="199"/>
      <c r="BI135" s="279"/>
      <c r="BJ135" s="279"/>
      <c r="BL135" s="199"/>
      <c r="BX135" s="172">
        <v>97</v>
      </c>
    </row>
    <row r="136" spans="1:76" s="171" customFormat="1" ht="23.25" customHeight="1">
      <c r="A136" s="199"/>
      <c r="F136" s="199"/>
      <c r="G136" s="198"/>
      <c r="H136" s="198"/>
      <c r="I136" s="198"/>
      <c r="J136" s="199"/>
      <c r="K136" s="199"/>
      <c r="L136" s="199"/>
      <c r="M136" s="220"/>
      <c r="N136" s="221"/>
      <c r="O136" s="221"/>
      <c r="P136" s="220"/>
      <c r="AF136" s="199"/>
      <c r="AG136" s="199"/>
      <c r="AH136" s="199"/>
      <c r="AI136" s="279"/>
      <c r="AJ136" s="199"/>
      <c r="AK136" s="199"/>
      <c r="AL136" s="199"/>
      <c r="AM136" s="199"/>
      <c r="AN136" s="199"/>
      <c r="AO136" s="199"/>
      <c r="AP136" s="199"/>
      <c r="AQ136" s="199"/>
      <c r="AR136" s="199"/>
      <c r="AS136" s="199"/>
      <c r="AT136" s="199"/>
      <c r="AU136" s="199"/>
      <c r="AV136" s="199"/>
      <c r="AW136" s="199"/>
      <c r="AX136" s="199"/>
      <c r="AY136" s="199"/>
      <c r="AZ136" s="199"/>
      <c r="BA136" s="199"/>
      <c r="BB136" s="199"/>
      <c r="BF136" s="199"/>
      <c r="BG136" s="199"/>
      <c r="BI136" s="279"/>
      <c r="BJ136" s="279"/>
      <c r="BL136" s="199"/>
      <c r="BX136" s="172">
        <v>98</v>
      </c>
    </row>
    <row r="137" spans="1:76" s="171" customFormat="1" ht="23.25" customHeight="1">
      <c r="A137" s="199"/>
      <c r="F137" s="199"/>
      <c r="G137" s="198"/>
      <c r="H137" s="198"/>
      <c r="I137" s="198"/>
      <c r="J137" s="199"/>
      <c r="K137" s="199"/>
      <c r="L137" s="199"/>
      <c r="M137" s="220"/>
      <c r="N137" s="221"/>
      <c r="O137" s="221"/>
      <c r="P137" s="220"/>
      <c r="AF137" s="199"/>
      <c r="AG137" s="199"/>
      <c r="AH137" s="199"/>
      <c r="AI137" s="279"/>
      <c r="AJ137" s="199"/>
      <c r="AK137" s="199"/>
      <c r="AL137" s="199"/>
      <c r="AM137" s="199"/>
      <c r="AN137" s="199"/>
      <c r="AO137" s="199"/>
      <c r="AP137" s="199"/>
      <c r="AQ137" s="199"/>
      <c r="AR137" s="199"/>
      <c r="AS137" s="199"/>
      <c r="AT137" s="199"/>
      <c r="AU137" s="199"/>
      <c r="AV137" s="199"/>
      <c r="AW137" s="199"/>
      <c r="AX137" s="199"/>
      <c r="AY137" s="199"/>
      <c r="AZ137" s="199"/>
      <c r="BA137" s="199"/>
      <c r="BB137" s="199"/>
      <c r="BF137" s="199"/>
      <c r="BG137" s="199"/>
      <c r="BI137" s="279"/>
      <c r="BJ137" s="279"/>
      <c r="BL137" s="199"/>
      <c r="BX137" s="172">
        <v>99</v>
      </c>
    </row>
    <row r="138" spans="1:76" s="171" customFormat="1" ht="23.25" customHeight="1">
      <c r="A138" s="199"/>
      <c r="F138" s="199"/>
      <c r="G138" s="198"/>
      <c r="H138" s="198"/>
      <c r="I138" s="198"/>
      <c r="J138" s="199"/>
      <c r="K138" s="199"/>
      <c r="L138" s="199"/>
      <c r="M138" s="220"/>
      <c r="N138" s="221"/>
      <c r="O138" s="221"/>
      <c r="P138" s="220"/>
      <c r="AF138" s="199"/>
      <c r="AG138" s="199"/>
      <c r="AH138" s="199"/>
      <c r="AI138" s="279"/>
      <c r="AJ138" s="199"/>
      <c r="AK138" s="199"/>
      <c r="AL138" s="199"/>
      <c r="AM138" s="199"/>
      <c r="AN138" s="199"/>
      <c r="AO138" s="199"/>
      <c r="AP138" s="199"/>
      <c r="AQ138" s="199"/>
      <c r="AR138" s="199"/>
      <c r="AS138" s="199"/>
      <c r="AT138" s="199"/>
      <c r="AU138" s="199"/>
      <c r="AV138" s="199"/>
      <c r="AW138" s="199"/>
      <c r="AX138" s="199"/>
      <c r="AY138" s="199"/>
      <c r="AZ138" s="199"/>
      <c r="BA138" s="199"/>
      <c r="BB138" s="199"/>
      <c r="BF138" s="199"/>
      <c r="BG138" s="199"/>
      <c r="BI138" s="279"/>
      <c r="BJ138" s="279"/>
      <c r="BL138" s="199"/>
      <c r="BX138" s="172">
        <v>100</v>
      </c>
    </row>
    <row r="139" spans="1:76" s="171" customFormat="1" ht="23.25" customHeight="1">
      <c r="A139" s="199"/>
      <c r="F139" s="199"/>
      <c r="G139" s="198"/>
      <c r="H139" s="198"/>
      <c r="I139" s="198"/>
      <c r="J139" s="199"/>
      <c r="K139" s="199"/>
      <c r="L139" s="199"/>
      <c r="M139" s="220"/>
      <c r="N139" s="221"/>
      <c r="O139" s="221"/>
      <c r="P139" s="220"/>
      <c r="AF139" s="199"/>
      <c r="AG139" s="199"/>
      <c r="AH139" s="199"/>
      <c r="AI139" s="279"/>
      <c r="AJ139" s="199"/>
      <c r="AK139" s="199"/>
      <c r="AL139" s="199"/>
      <c r="AM139" s="199"/>
      <c r="AN139" s="199"/>
      <c r="AO139" s="199"/>
      <c r="AP139" s="199"/>
      <c r="AQ139" s="199"/>
      <c r="AR139" s="199"/>
      <c r="AS139" s="199"/>
      <c r="AT139" s="199"/>
      <c r="AU139" s="199"/>
      <c r="AV139" s="199"/>
      <c r="AW139" s="199"/>
      <c r="AX139" s="199"/>
      <c r="AY139" s="199"/>
      <c r="AZ139" s="199"/>
      <c r="BA139" s="199"/>
      <c r="BB139" s="199"/>
      <c r="BF139" s="199"/>
      <c r="BG139" s="199"/>
      <c r="BI139" s="279"/>
      <c r="BJ139" s="279"/>
      <c r="BL139" s="199"/>
      <c r="BX139" s="172">
        <v>101</v>
      </c>
    </row>
    <row r="140" spans="1:76" s="171" customFormat="1" ht="23.25" customHeight="1">
      <c r="A140" s="199"/>
      <c r="F140" s="199"/>
      <c r="G140" s="198"/>
      <c r="H140" s="198"/>
      <c r="I140" s="198"/>
      <c r="J140" s="199"/>
      <c r="K140" s="199"/>
      <c r="L140" s="199"/>
      <c r="M140" s="220"/>
      <c r="N140" s="221"/>
      <c r="O140" s="221"/>
      <c r="P140" s="220"/>
      <c r="AF140" s="199"/>
      <c r="AG140" s="199"/>
      <c r="AH140" s="199"/>
      <c r="AI140" s="279"/>
      <c r="AJ140" s="199"/>
      <c r="AK140" s="199"/>
      <c r="AL140" s="199"/>
      <c r="AM140" s="199"/>
      <c r="AN140" s="199"/>
      <c r="AO140" s="199"/>
      <c r="AP140" s="199"/>
      <c r="AQ140" s="199"/>
      <c r="AR140" s="199"/>
      <c r="AS140" s="199"/>
      <c r="AT140" s="199"/>
      <c r="AU140" s="199"/>
      <c r="AV140" s="199"/>
      <c r="AW140" s="199"/>
      <c r="AX140" s="199"/>
      <c r="AY140" s="199"/>
      <c r="AZ140" s="199"/>
      <c r="BA140" s="199"/>
      <c r="BB140" s="199"/>
      <c r="BF140" s="199"/>
      <c r="BG140" s="199"/>
      <c r="BI140" s="279"/>
      <c r="BJ140" s="279"/>
      <c r="BL140" s="199"/>
      <c r="BX140" s="172">
        <v>102</v>
      </c>
    </row>
    <row r="141" spans="1:76" s="171" customFormat="1" ht="23.25" customHeight="1">
      <c r="A141" s="199"/>
      <c r="F141" s="199"/>
      <c r="G141" s="198"/>
      <c r="H141" s="198"/>
      <c r="I141" s="198"/>
      <c r="J141" s="199"/>
      <c r="K141" s="199"/>
      <c r="L141" s="199"/>
      <c r="M141" s="220"/>
      <c r="N141" s="221"/>
      <c r="O141" s="221"/>
      <c r="P141" s="220"/>
      <c r="AF141" s="199"/>
      <c r="AG141" s="199"/>
      <c r="AH141" s="199"/>
      <c r="AI141" s="279"/>
      <c r="AJ141" s="199"/>
      <c r="AK141" s="199"/>
      <c r="AL141" s="199"/>
      <c r="AM141" s="199"/>
      <c r="AN141" s="199"/>
      <c r="AO141" s="199"/>
      <c r="AP141" s="199"/>
      <c r="AQ141" s="199"/>
      <c r="AR141" s="199"/>
      <c r="AS141" s="199"/>
      <c r="AT141" s="199"/>
      <c r="AU141" s="199"/>
      <c r="AV141" s="199"/>
      <c r="AW141" s="199"/>
      <c r="AX141" s="199"/>
      <c r="AY141" s="199"/>
      <c r="AZ141" s="199"/>
      <c r="BA141" s="199"/>
      <c r="BB141" s="199"/>
      <c r="BF141" s="199"/>
      <c r="BG141" s="199"/>
      <c r="BI141" s="279"/>
      <c r="BJ141" s="279"/>
      <c r="BL141" s="199"/>
      <c r="BX141" s="172">
        <v>103</v>
      </c>
    </row>
    <row r="142" spans="1:76" s="171" customFormat="1" ht="23.25" customHeight="1">
      <c r="A142" s="199"/>
      <c r="F142" s="199"/>
      <c r="G142" s="198"/>
      <c r="H142" s="198"/>
      <c r="I142" s="198"/>
      <c r="J142" s="199"/>
      <c r="K142" s="199"/>
      <c r="L142" s="199"/>
      <c r="M142" s="220"/>
      <c r="N142" s="221"/>
      <c r="O142" s="221"/>
      <c r="P142" s="220"/>
      <c r="AF142" s="199"/>
      <c r="AG142" s="199"/>
      <c r="AH142" s="199"/>
      <c r="AI142" s="279"/>
      <c r="AJ142" s="199"/>
      <c r="AK142" s="199"/>
      <c r="AL142" s="199"/>
      <c r="AM142" s="199"/>
      <c r="AN142" s="199"/>
      <c r="AO142" s="199"/>
      <c r="AP142" s="199"/>
      <c r="AQ142" s="199"/>
      <c r="AR142" s="199"/>
      <c r="AS142" s="199"/>
      <c r="AT142" s="199"/>
      <c r="AU142" s="199"/>
      <c r="AV142" s="199"/>
      <c r="AW142" s="199"/>
      <c r="AX142" s="199"/>
      <c r="AY142" s="199"/>
      <c r="AZ142" s="199"/>
      <c r="BA142" s="199"/>
      <c r="BB142" s="199"/>
      <c r="BF142" s="199"/>
      <c r="BG142" s="199"/>
      <c r="BI142" s="279"/>
      <c r="BJ142" s="279"/>
      <c r="BL142" s="199"/>
      <c r="BX142" s="172">
        <v>104</v>
      </c>
    </row>
    <row r="143" spans="1:76" s="171" customFormat="1" ht="23.25" customHeight="1">
      <c r="A143" s="199"/>
      <c r="F143" s="199"/>
      <c r="G143" s="198"/>
      <c r="H143" s="198"/>
      <c r="I143" s="198"/>
      <c r="J143" s="199"/>
      <c r="K143" s="199"/>
      <c r="L143" s="199"/>
      <c r="M143" s="220"/>
      <c r="N143" s="221"/>
      <c r="O143" s="221"/>
      <c r="P143" s="220"/>
      <c r="AF143" s="199"/>
      <c r="AG143" s="199"/>
      <c r="AH143" s="199"/>
      <c r="AI143" s="279"/>
      <c r="AJ143" s="199"/>
      <c r="AK143" s="199"/>
      <c r="AL143" s="199"/>
      <c r="AM143" s="199"/>
      <c r="AN143" s="199"/>
      <c r="AO143" s="199"/>
      <c r="AP143" s="199"/>
      <c r="AQ143" s="199"/>
      <c r="AR143" s="199"/>
      <c r="AS143" s="199"/>
      <c r="AT143" s="199"/>
      <c r="AU143" s="199"/>
      <c r="AV143" s="199"/>
      <c r="AW143" s="199"/>
      <c r="AX143" s="199"/>
      <c r="AY143" s="199"/>
      <c r="AZ143" s="199"/>
      <c r="BA143" s="199"/>
      <c r="BB143" s="199"/>
      <c r="BF143" s="199"/>
      <c r="BG143" s="199"/>
      <c r="BI143" s="279"/>
      <c r="BJ143" s="279"/>
      <c r="BL143" s="199"/>
      <c r="BX143" s="172">
        <v>105</v>
      </c>
    </row>
    <row r="144" spans="1:76" s="171" customFormat="1" ht="23.25" customHeight="1">
      <c r="A144" s="199"/>
      <c r="F144" s="199"/>
      <c r="G144" s="198"/>
      <c r="H144" s="198"/>
      <c r="I144" s="198"/>
      <c r="J144" s="199"/>
      <c r="K144" s="199"/>
      <c r="L144" s="199"/>
      <c r="M144" s="220"/>
      <c r="N144" s="221"/>
      <c r="O144" s="221"/>
      <c r="P144" s="220"/>
      <c r="AF144" s="199"/>
      <c r="AG144" s="199"/>
      <c r="AH144" s="199"/>
      <c r="AI144" s="279"/>
      <c r="AJ144" s="199"/>
      <c r="AK144" s="199"/>
      <c r="AL144" s="199"/>
      <c r="AM144" s="199"/>
      <c r="AN144" s="199"/>
      <c r="AO144" s="199"/>
      <c r="AP144" s="199"/>
      <c r="AQ144" s="199"/>
      <c r="AR144" s="199"/>
      <c r="AS144" s="199"/>
      <c r="AT144" s="199"/>
      <c r="AU144" s="199"/>
      <c r="AV144" s="199"/>
      <c r="AW144" s="199"/>
      <c r="AX144" s="199"/>
      <c r="AY144" s="199"/>
      <c r="AZ144" s="199"/>
      <c r="BA144" s="199"/>
      <c r="BB144" s="199"/>
      <c r="BF144" s="199"/>
      <c r="BG144" s="199"/>
      <c r="BI144" s="279"/>
      <c r="BJ144" s="279"/>
      <c r="BL144" s="199"/>
      <c r="BX144" s="172">
        <v>106</v>
      </c>
    </row>
    <row r="145" spans="1:76" s="171" customFormat="1" ht="23.25" customHeight="1">
      <c r="A145" s="199"/>
      <c r="F145" s="199"/>
      <c r="G145" s="198"/>
      <c r="H145" s="198"/>
      <c r="I145" s="198"/>
      <c r="J145" s="199"/>
      <c r="K145" s="199"/>
      <c r="L145" s="199"/>
      <c r="M145" s="220"/>
      <c r="N145" s="221"/>
      <c r="O145" s="221"/>
      <c r="P145" s="220"/>
      <c r="AF145" s="199"/>
      <c r="AG145" s="199"/>
      <c r="AH145" s="199"/>
      <c r="AI145" s="279"/>
      <c r="AJ145" s="199"/>
      <c r="AK145" s="199"/>
      <c r="AL145" s="199"/>
      <c r="AM145" s="199"/>
      <c r="AN145" s="199"/>
      <c r="AO145" s="199"/>
      <c r="AP145" s="199"/>
      <c r="AQ145" s="199"/>
      <c r="AR145" s="199"/>
      <c r="AS145" s="199"/>
      <c r="AT145" s="199"/>
      <c r="AU145" s="199"/>
      <c r="AV145" s="199"/>
      <c r="AW145" s="199"/>
      <c r="AX145" s="199"/>
      <c r="AY145" s="199"/>
      <c r="AZ145" s="199"/>
      <c r="BA145" s="199"/>
      <c r="BB145" s="199"/>
      <c r="BF145" s="199"/>
      <c r="BG145" s="199"/>
      <c r="BI145" s="279"/>
      <c r="BJ145" s="279"/>
      <c r="BL145" s="199"/>
      <c r="BX145" s="172">
        <v>107</v>
      </c>
    </row>
    <row r="146" spans="1:76" s="171" customFormat="1" ht="23.25" customHeight="1">
      <c r="A146" s="199"/>
      <c r="F146" s="199"/>
      <c r="G146" s="198"/>
      <c r="H146" s="198"/>
      <c r="I146" s="198"/>
      <c r="J146" s="199"/>
      <c r="K146" s="199"/>
      <c r="L146" s="199"/>
      <c r="M146" s="220"/>
      <c r="N146" s="221"/>
      <c r="O146" s="221"/>
      <c r="P146" s="220"/>
      <c r="AF146" s="199"/>
      <c r="AG146" s="199"/>
      <c r="AH146" s="199"/>
      <c r="AI146" s="279"/>
      <c r="AJ146" s="199"/>
      <c r="AK146" s="199"/>
      <c r="AL146" s="199"/>
      <c r="AM146" s="199"/>
      <c r="AN146" s="199"/>
      <c r="AO146" s="199"/>
      <c r="AP146" s="199"/>
      <c r="AQ146" s="199"/>
      <c r="AR146" s="199"/>
      <c r="AS146" s="199"/>
      <c r="AT146" s="199"/>
      <c r="AU146" s="199"/>
      <c r="AV146" s="199"/>
      <c r="AW146" s="199"/>
      <c r="AX146" s="199"/>
      <c r="AY146" s="199"/>
      <c r="AZ146" s="199"/>
      <c r="BA146" s="199"/>
      <c r="BB146" s="199"/>
      <c r="BF146" s="199"/>
      <c r="BG146" s="199"/>
      <c r="BI146" s="279"/>
      <c r="BJ146" s="279"/>
      <c r="BL146" s="199"/>
      <c r="BX146" s="172">
        <v>108</v>
      </c>
    </row>
    <row r="147" spans="1:76" s="171" customFormat="1" ht="23.25" customHeight="1">
      <c r="A147" s="199"/>
      <c r="F147" s="199"/>
      <c r="G147" s="198"/>
      <c r="H147" s="198"/>
      <c r="I147" s="198"/>
      <c r="J147" s="199"/>
      <c r="K147" s="199"/>
      <c r="L147" s="199"/>
      <c r="M147" s="220"/>
      <c r="N147" s="221"/>
      <c r="O147" s="221"/>
      <c r="P147" s="220"/>
      <c r="AF147" s="199"/>
      <c r="AG147" s="199"/>
      <c r="AH147" s="199"/>
      <c r="AI147" s="279"/>
      <c r="AJ147" s="199"/>
      <c r="AK147" s="199"/>
      <c r="AL147" s="199"/>
      <c r="AM147" s="199"/>
      <c r="AN147" s="199"/>
      <c r="AO147" s="199"/>
      <c r="AP147" s="199"/>
      <c r="AQ147" s="199"/>
      <c r="AR147" s="199"/>
      <c r="AS147" s="199"/>
      <c r="AT147" s="199"/>
      <c r="AU147" s="199"/>
      <c r="AV147" s="199"/>
      <c r="AW147" s="199"/>
      <c r="AX147" s="199"/>
      <c r="AY147" s="199"/>
      <c r="AZ147" s="199"/>
      <c r="BA147" s="199"/>
      <c r="BB147" s="199"/>
      <c r="BF147" s="199"/>
      <c r="BG147" s="199"/>
      <c r="BI147" s="279"/>
      <c r="BJ147" s="279"/>
      <c r="BL147" s="199"/>
      <c r="BX147" s="172">
        <v>109</v>
      </c>
    </row>
    <row r="148" spans="1:76" s="171" customFormat="1" ht="23.25" customHeight="1">
      <c r="A148" s="199"/>
      <c r="F148" s="199"/>
      <c r="G148" s="198"/>
      <c r="H148" s="198"/>
      <c r="I148" s="198"/>
      <c r="J148" s="199"/>
      <c r="K148" s="199"/>
      <c r="L148" s="199"/>
      <c r="M148" s="220"/>
      <c r="N148" s="221"/>
      <c r="O148" s="221"/>
      <c r="P148" s="220"/>
      <c r="AF148" s="199"/>
      <c r="AG148" s="199"/>
      <c r="AH148" s="199"/>
      <c r="AI148" s="279"/>
      <c r="AJ148" s="199"/>
      <c r="AK148" s="199"/>
      <c r="AL148" s="199"/>
      <c r="AM148" s="199"/>
      <c r="AN148" s="199"/>
      <c r="AO148" s="199"/>
      <c r="AP148" s="199"/>
      <c r="AQ148" s="199"/>
      <c r="AR148" s="199"/>
      <c r="AS148" s="199"/>
      <c r="AT148" s="199"/>
      <c r="AU148" s="199"/>
      <c r="AV148" s="199"/>
      <c r="AW148" s="199"/>
      <c r="AX148" s="199"/>
      <c r="AY148" s="199"/>
      <c r="AZ148" s="199"/>
      <c r="BA148" s="199"/>
      <c r="BB148" s="199"/>
      <c r="BF148" s="199"/>
      <c r="BG148" s="199"/>
      <c r="BI148" s="279"/>
      <c r="BJ148" s="279"/>
      <c r="BL148" s="199"/>
      <c r="BX148" s="172">
        <v>110</v>
      </c>
    </row>
    <row r="149" spans="1:76" s="171" customFormat="1" ht="23.25" customHeight="1">
      <c r="A149" s="199"/>
      <c r="F149" s="199"/>
      <c r="G149" s="198"/>
      <c r="H149" s="198"/>
      <c r="I149" s="198"/>
      <c r="J149" s="199"/>
      <c r="K149" s="199"/>
      <c r="L149" s="199"/>
      <c r="M149" s="220"/>
      <c r="N149" s="221"/>
      <c r="O149" s="221"/>
      <c r="P149" s="220"/>
      <c r="AF149" s="199"/>
      <c r="AG149" s="199"/>
      <c r="AH149" s="199"/>
      <c r="AI149" s="279"/>
      <c r="AJ149" s="199"/>
      <c r="AK149" s="199"/>
      <c r="AL149" s="199"/>
      <c r="AM149" s="199"/>
      <c r="AN149" s="199"/>
      <c r="AO149" s="199"/>
      <c r="AP149" s="199"/>
      <c r="AQ149" s="199"/>
      <c r="AR149" s="199"/>
      <c r="AS149" s="199"/>
      <c r="AT149" s="199"/>
      <c r="AU149" s="199"/>
      <c r="AV149" s="199"/>
      <c r="AW149" s="199"/>
      <c r="AX149" s="199"/>
      <c r="AY149" s="199"/>
      <c r="AZ149" s="199"/>
      <c r="BA149" s="199"/>
      <c r="BB149" s="199"/>
      <c r="BF149" s="199"/>
      <c r="BG149" s="199"/>
      <c r="BI149" s="279"/>
      <c r="BJ149" s="279"/>
      <c r="BL149" s="199"/>
      <c r="BX149" s="172">
        <v>111</v>
      </c>
    </row>
    <row r="150" spans="1:76" s="171" customFormat="1" ht="23.25" customHeight="1">
      <c r="A150" s="199"/>
      <c r="F150" s="199"/>
      <c r="G150" s="198"/>
      <c r="H150" s="198"/>
      <c r="I150" s="198"/>
      <c r="J150" s="199"/>
      <c r="K150" s="199"/>
      <c r="L150" s="199"/>
      <c r="M150" s="220"/>
      <c r="N150" s="221"/>
      <c r="O150" s="221"/>
      <c r="P150" s="220"/>
      <c r="AF150" s="199"/>
      <c r="AG150" s="199"/>
      <c r="AH150" s="199"/>
      <c r="AI150" s="279"/>
      <c r="AJ150" s="199"/>
      <c r="AK150" s="199"/>
      <c r="AL150" s="199"/>
      <c r="AM150" s="199"/>
      <c r="AN150" s="199"/>
      <c r="AO150" s="199"/>
      <c r="AP150" s="199"/>
      <c r="AQ150" s="199"/>
      <c r="AR150" s="199"/>
      <c r="AS150" s="199"/>
      <c r="AT150" s="199"/>
      <c r="AU150" s="199"/>
      <c r="AV150" s="199"/>
      <c r="AW150" s="199"/>
      <c r="AX150" s="199"/>
      <c r="AY150" s="199"/>
      <c r="AZ150" s="199"/>
      <c r="BA150" s="199"/>
      <c r="BB150" s="199"/>
      <c r="BF150" s="199"/>
      <c r="BG150" s="199"/>
      <c r="BI150" s="279"/>
      <c r="BJ150" s="279"/>
      <c r="BL150" s="199"/>
      <c r="BX150" s="172">
        <v>112</v>
      </c>
    </row>
    <row r="151" spans="1:76" s="171" customFormat="1" ht="23.25" customHeight="1">
      <c r="A151" s="199"/>
      <c r="F151" s="199"/>
      <c r="G151" s="198"/>
      <c r="H151" s="198"/>
      <c r="I151" s="198"/>
      <c r="J151" s="199"/>
      <c r="K151" s="199"/>
      <c r="L151" s="199"/>
      <c r="M151" s="220"/>
      <c r="N151" s="221"/>
      <c r="O151" s="221"/>
      <c r="P151" s="220"/>
      <c r="AF151" s="199"/>
      <c r="AG151" s="199"/>
      <c r="AH151" s="199"/>
      <c r="AI151" s="279"/>
      <c r="AJ151" s="199"/>
      <c r="AK151" s="199"/>
      <c r="AL151" s="199"/>
      <c r="AM151" s="199"/>
      <c r="AN151" s="199"/>
      <c r="AO151" s="199"/>
      <c r="AP151" s="199"/>
      <c r="AQ151" s="199"/>
      <c r="AR151" s="199"/>
      <c r="AS151" s="199"/>
      <c r="AT151" s="199"/>
      <c r="AU151" s="199"/>
      <c r="AV151" s="199"/>
      <c r="AW151" s="199"/>
      <c r="AX151" s="199"/>
      <c r="AY151" s="199"/>
      <c r="AZ151" s="199"/>
      <c r="BA151" s="199"/>
      <c r="BB151" s="199"/>
      <c r="BF151" s="199"/>
      <c r="BG151" s="199"/>
      <c r="BI151" s="279"/>
      <c r="BJ151" s="279"/>
      <c r="BL151" s="199"/>
      <c r="BX151" s="172">
        <v>113</v>
      </c>
    </row>
    <row r="152" spans="1:76" s="171" customFormat="1" ht="23.25" customHeight="1">
      <c r="A152" s="199"/>
      <c r="F152" s="199"/>
      <c r="G152" s="198"/>
      <c r="H152" s="198"/>
      <c r="I152" s="198"/>
      <c r="J152" s="199"/>
      <c r="K152" s="199"/>
      <c r="L152" s="199"/>
      <c r="M152" s="220"/>
      <c r="N152" s="221"/>
      <c r="O152" s="221"/>
      <c r="P152" s="220"/>
      <c r="AF152" s="199"/>
      <c r="AG152" s="199"/>
      <c r="AH152" s="199"/>
      <c r="AI152" s="279"/>
      <c r="AJ152" s="199"/>
      <c r="AK152" s="199"/>
      <c r="AL152" s="199"/>
      <c r="AM152" s="199"/>
      <c r="AN152" s="199"/>
      <c r="AO152" s="199"/>
      <c r="AP152" s="199"/>
      <c r="AQ152" s="199"/>
      <c r="AR152" s="199"/>
      <c r="AS152" s="199"/>
      <c r="AT152" s="199"/>
      <c r="AU152" s="199"/>
      <c r="AV152" s="199"/>
      <c r="AW152" s="199"/>
      <c r="AX152" s="199"/>
      <c r="AY152" s="199"/>
      <c r="AZ152" s="199"/>
      <c r="BA152" s="199"/>
      <c r="BB152" s="199"/>
      <c r="BF152" s="199"/>
      <c r="BG152" s="199"/>
      <c r="BI152" s="279"/>
      <c r="BJ152" s="279"/>
      <c r="BL152" s="199"/>
      <c r="BX152" s="172">
        <v>114</v>
      </c>
    </row>
    <row r="153" spans="1:76" s="171" customFormat="1" ht="23.25" customHeight="1">
      <c r="A153" s="199"/>
      <c r="F153" s="199"/>
      <c r="G153" s="198"/>
      <c r="H153" s="198"/>
      <c r="I153" s="198"/>
      <c r="J153" s="199"/>
      <c r="K153" s="199"/>
      <c r="L153" s="199"/>
      <c r="M153" s="220"/>
      <c r="N153" s="221"/>
      <c r="O153" s="221"/>
      <c r="P153" s="220"/>
      <c r="AF153" s="199"/>
      <c r="AG153" s="199"/>
      <c r="AH153" s="199"/>
      <c r="AI153" s="279"/>
      <c r="AJ153" s="199"/>
      <c r="AK153" s="199"/>
      <c r="AL153" s="199"/>
      <c r="AM153" s="199"/>
      <c r="AN153" s="199"/>
      <c r="AO153" s="199"/>
      <c r="AP153" s="199"/>
      <c r="AQ153" s="199"/>
      <c r="AR153" s="199"/>
      <c r="AS153" s="199"/>
      <c r="AT153" s="199"/>
      <c r="AU153" s="199"/>
      <c r="AV153" s="199"/>
      <c r="AW153" s="199"/>
      <c r="AX153" s="199"/>
      <c r="AY153" s="199"/>
      <c r="AZ153" s="199"/>
      <c r="BA153" s="199"/>
      <c r="BB153" s="199"/>
      <c r="BF153" s="199"/>
      <c r="BG153" s="199"/>
      <c r="BI153" s="279"/>
      <c r="BJ153" s="279"/>
      <c r="BL153" s="199"/>
      <c r="BX153" s="172">
        <v>115</v>
      </c>
    </row>
    <row r="154" spans="1:76" s="171" customFormat="1" ht="23.25" customHeight="1">
      <c r="A154" s="199"/>
      <c r="F154" s="199"/>
      <c r="G154" s="198"/>
      <c r="H154" s="198"/>
      <c r="I154" s="198"/>
      <c r="J154" s="199"/>
      <c r="K154" s="199"/>
      <c r="L154" s="199"/>
      <c r="M154" s="220"/>
      <c r="N154" s="221"/>
      <c r="O154" s="221"/>
      <c r="P154" s="220"/>
      <c r="AF154" s="199"/>
      <c r="AG154" s="199"/>
      <c r="AH154" s="199"/>
      <c r="AI154" s="279"/>
      <c r="AJ154" s="199"/>
      <c r="AK154" s="199"/>
      <c r="AL154" s="199"/>
      <c r="AM154" s="199"/>
      <c r="AN154" s="199"/>
      <c r="AO154" s="199"/>
      <c r="AP154" s="199"/>
      <c r="AQ154" s="199"/>
      <c r="AR154" s="199"/>
      <c r="AS154" s="199"/>
      <c r="AT154" s="199"/>
      <c r="AU154" s="199"/>
      <c r="AV154" s="199"/>
      <c r="AW154" s="199"/>
      <c r="AX154" s="199"/>
      <c r="AY154" s="199"/>
      <c r="AZ154" s="199"/>
      <c r="BA154" s="199"/>
      <c r="BB154" s="199"/>
      <c r="BF154" s="199"/>
      <c r="BG154" s="199"/>
      <c r="BI154" s="279"/>
      <c r="BJ154" s="279"/>
      <c r="BL154" s="199"/>
      <c r="BX154" s="172">
        <v>116</v>
      </c>
    </row>
    <row r="155" spans="1:76" s="171" customFormat="1" ht="23.25" customHeight="1">
      <c r="A155" s="199"/>
      <c r="F155" s="199"/>
      <c r="G155" s="198"/>
      <c r="H155" s="198"/>
      <c r="I155" s="198"/>
      <c r="J155" s="199"/>
      <c r="K155" s="199"/>
      <c r="L155" s="199"/>
      <c r="M155" s="220"/>
      <c r="N155" s="221"/>
      <c r="O155" s="221"/>
      <c r="P155" s="220"/>
      <c r="AF155" s="199"/>
      <c r="AG155" s="199"/>
      <c r="AH155" s="199"/>
      <c r="AI155" s="279"/>
      <c r="AJ155" s="199"/>
      <c r="AK155" s="199"/>
      <c r="AL155" s="199"/>
      <c r="AM155" s="199"/>
      <c r="AN155" s="199"/>
      <c r="AO155" s="199"/>
      <c r="AP155" s="199"/>
      <c r="AQ155" s="199"/>
      <c r="AR155" s="199"/>
      <c r="AS155" s="199"/>
      <c r="AT155" s="199"/>
      <c r="AU155" s="199"/>
      <c r="AV155" s="199"/>
      <c r="AW155" s="199"/>
      <c r="AX155" s="199"/>
      <c r="AY155" s="199"/>
      <c r="AZ155" s="199"/>
      <c r="BA155" s="199"/>
      <c r="BB155" s="199"/>
      <c r="BF155" s="199"/>
      <c r="BG155" s="199"/>
      <c r="BI155" s="279"/>
      <c r="BJ155" s="279"/>
      <c r="BL155" s="199"/>
      <c r="BX155" s="172">
        <v>117</v>
      </c>
    </row>
    <row r="156" spans="1:76" s="171" customFormat="1" ht="23.25" customHeight="1">
      <c r="A156" s="199"/>
      <c r="F156" s="199"/>
      <c r="G156" s="198"/>
      <c r="H156" s="198"/>
      <c r="I156" s="198"/>
      <c r="J156" s="199"/>
      <c r="K156" s="199"/>
      <c r="L156" s="199"/>
      <c r="M156" s="220"/>
      <c r="N156" s="221"/>
      <c r="O156" s="221"/>
      <c r="P156" s="220"/>
      <c r="AF156" s="199"/>
      <c r="AG156" s="199"/>
      <c r="AH156" s="199"/>
      <c r="AI156" s="279"/>
      <c r="AJ156" s="199"/>
      <c r="AK156" s="199"/>
      <c r="AL156" s="199"/>
      <c r="AM156" s="199"/>
      <c r="AN156" s="199"/>
      <c r="AO156" s="199"/>
      <c r="AP156" s="199"/>
      <c r="AQ156" s="199"/>
      <c r="AR156" s="199"/>
      <c r="AS156" s="199"/>
      <c r="AT156" s="199"/>
      <c r="AU156" s="199"/>
      <c r="AV156" s="199"/>
      <c r="AW156" s="199"/>
      <c r="AX156" s="199"/>
      <c r="AY156" s="199"/>
      <c r="AZ156" s="199"/>
      <c r="BA156" s="199"/>
      <c r="BB156" s="199"/>
      <c r="BF156" s="199"/>
      <c r="BG156" s="199"/>
      <c r="BI156" s="279"/>
      <c r="BJ156" s="279"/>
      <c r="BL156" s="199"/>
      <c r="BX156" s="172">
        <v>118</v>
      </c>
    </row>
    <row r="157" spans="1:76" s="171" customFormat="1" ht="23.25" customHeight="1">
      <c r="A157" s="199"/>
      <c r="F157" s="199"/>
      <c r="G157" s="198"/>
      <c r="H157" s="198"/>
      <c r="I157" s="198"/>
      <c r="J157" s="199"/>
      <c r="K157" s="199"/>
      <c r="L157" s="199"/>
      <c r="M157" s="220"/>
      <c r="N157" s="221"/>
      <c r="O157" s="221"/>
      <c r="P157" s="220"/>
      <c r="AF157" s="199"/>
      <c r="AG157" s="199"/>
      <c r="AH157" s="199"/>
      <c r="AI157" s="279"/>
      <c r="AJ157" s="199"/>
      <c r="AK157" s="199"/>
      <c r="AL157" s="199"/>
      <c r="AM157" s="199"/>
      <c r="AN157" s="199"/>
      <c r="AO157" s="199"/>
      <c r="AP157" s="199"/>
      <c r="AQ157" s="199"/>
      <c r="AR157" s="199"/>
      <c r="AS157" s="199"/>
      <c r="AT157" s="199"/>
      <c r="AU157" s="199"/>
      <c r="AV157" s="199"/>
      <c r="AW157" s="199"/>
      <c r="AX157" s="199"/>
      <c r="AY157" s="199"/>
      <c r="AZ157" s="199"/>
      <c r="BA157" s="199"/>
      <c r="BB157" s="199"/>
      <c r="BF157" s="199"/>
      <c r="BG157" s="199"/>
      <c r="BI157" s="279"/>
      <c r="BJ157" s="279"/>
      <c r="BL157" s="199"/>
      <c r="BX157" s="172">
        <v>119</v>
      </c>
    </row>
    <row r="158" spans="1:76" s="171" customFormat="1" ht="23.25" customHeight="1">
      <c r="A158" s="199"/>
      <c r="F158" s="199"/>
      <c r="G158" s="198"/>
      <c r="H158" s="198"/>
      <c r="I158" s="198"/>
      <c r="J158" s="199"/>
      <c r="K158" s="199"/>
      <c r="L158" s="199"/>
      <c r="M158" s="220"/>
      <c r="N158" s="221"/>
      <c r="O158" s="221"/>
      <c r="P158" s="220"/>
      <c r="AF158" s="199"/>
      <c r="AG158" s="199"/>
      <c r="AH158" s="199"/>
      <c r="AI158" s="279"/>
      <c r="AJ158" s="199"/>
      <c r="AK158" s="199"/>
      <c r="AL158" s="199"/>
      <c r="AM158" s="199"/>
      <c r="AN158" s="199"/>
      <c r="AO158" s="199"/>
      <c r="AP158" s="199"/>
      <c r="AQ158" s="199"/>
      <c r="AR158" s="199"/>
      <c r="AS158" s="199"/>
      <c r="AT158" s="199"/>
      <c r="AU158" s="199"/>
      <c r="AV158" s="199"/>
      <c r="AW158" s="199"/>
      <c r="AX158" s="199"/>
      <c r="AY158" s="199"/>
      <c r="AZ158" s="199"/>
      <c r="BA158" s="199"/>
      <c r="BB158" s="199"/>
      <c r="BF158" s="199"/>
      <c r="BG158" s="199"/>
      <c r="BI158" s="279"/>
      <c r="BJ158" s="279"/>
      <c r="BL158" s="199"/>
      <c r="BX158" s="172">
        <v>120</v>
      </c>
    </row>
    <row r="159" spans="1:76" s="171" customFormat="1" ht="23.25" customHeight="1">
      <c r="A159" s="199"/>
      <c r="F159" s="199"/>
      <c r="G159" s="198"/>
      <c r="H159" s="198"/>
      <c r="I159" s="198"/>
      <c r="J159" s="199"/>
      <c r="K159" s="199"/>
      <c r="L159" s="199"/>
      <c r="M159" s="220"/>
      <c r="N159" s="221"/>
      <c r="O159" s="221"/>
      <c r="P159" s="220"/>
      <c r="AF159" s="199"/>
      <c r="AG159" s="199"/>
      <c r="AH159" s="199"/>
      <c r="AI159" s="279"/>
      <c r="AJ159" s="199"/>
      <c r="AK159" s="199"/>
      <c r="AL159" s="199"/>
      <c r="AM159" s="199"/>
      <c r="AN159" s="199"/>
      <c r="AO159" s="199"/>
      <c r="AP159" s="199"/>
      <c r="AQ159" s="199"/>
      <c r="AR159" s="199"/>
      <c r="AS159" s="199"/>
      <c r="AT159" s="199"/>
      <c r="AU159" s="199"/>
      <c r="AV159" s="199"/>
      <c r="AW159" s="199"/>
      <c r="AX159" s="199"/>
      <c r="AY159" s="199"/>
      <c r="AZ159" s="199"/>
      <c r="BA159" s="199"/>
      <c r="BB159" s="199"/>
      <c r="BF159" s="199"/>
      <c r="BG159" s="199"/>
      <c r="BI159" s="279"/>
      <c r="BJ159" s="279"/>
      <c r="BL159" s="199"/>
      <c r="BX159" s="172">
        <v>121</v>
      </c>
    </row>
    <row r="160" spans="1:76" s="171" customFormat="1" ht="23.25" customHeight="1">
      <c r="A160" s="199"/>
      <c r="F160" s="199"/>
      <c r="G160" s="198"/>
      <c r="H160" s="198"/>
      <c r="I160" s="198"/>
      <c r="J160" s="199"/>
      <c r="K160" s="199"/>
      <c r="L160" s="199"/>
      <c r="M160" s="220"/>
      <c r="N160" s="221"/>
      <c r="O160" s="221"/>
      <c r="P160" s="220"/>
      <c r="AF160" s="199"/>
      <c r="AG160" s="199"/>
      <c r="AH160" s="199"/>
      <c r="AI160" s="279"/>
      <c r="AJ160" s="199"/>
      <c r="AK160" s="199"/>
      <c r="AL160" s="199"/>
      <c r="AM160" s="199"/>
      <c r="AN160" s="199"/>
      <c r="AO160" s="199"/>
      <c r="AP160" s="199"/>
      <c r="AQ160" s="199"/>
      <c r="AR160" s="199"/>
      <c r="AS160" s="199"/>
      <c r="AT160" s="199"/>
      <c r="AU160" s="199"/>
      <c r="AV160" s="199"/>
      <c r="AW160" s="199"/>
      <c r="AX160" s="199"/>
      <c r="AY160" s="199"/>
      <c r="AZ160" s="199"/>
      <c r="BA160" s="199"/>
      <c r="BB160" s="199"/>
      <c r="BF160" s="199"/>
      <c r="BG160" s="199"/>
      <c r="BI160" s="279"/>
      <c r="BJ160" s="279"/>
      <c r="BL160" s="199"/>
      <c r="BX160" s="172">
        <v>122</v>
      </c>
    </row>
    <row r="161" spans="1:76" s="171" customFormat="1" ht="23.25" customHeight="1">
      <c r="A161" s="199"/>
      <c r="F161" s="199"/>
      <c r="G161" s="198"/>
      <c r="H161" s="198"/>
      <c r="I161" s="198"/>
      <c r="J161" s="199"/>
      <c r="K161" s="199"/>
      <c r="L161" s="199"/>
      <c r="M161" s="220"/>
      <c r="N161" s="221"/>
      <c r="O161" s="221"/>
      <c r="P161" s="220"/>
      <c r="AF161" s="199"/>
      <c r="AG161" s="199"/>
      <c r="AH161" s="199"/>
      <c r="AI161" s="279"/>
      <c r="AJ161" s="199"/>
      <c r="AK161" s="199"/>
      <c r="AL161" s="199"/>
      <c r="AM161" s="199"/>
      <c r="AN161" s="199"/>
      <c r="AO161" s="199"/>
      <c r="AP161" s="199"/>
      <c r="AQ161" s="199"/>
      <c r="AR161" s="199"/>
      <c r="AS161" s="199"/>
      <c r="AT161" s="199"/>
      <c r="AU161" s="199"/>
      <c r="AV161" s="199"/>
      <c r="AW161" s="199"/>
      <c r="AX161" s="199"/>
      <c r="AY161" s="199"/>
      <c r="AZ161" s="199"/>
      <c r="BA161" s="199"/>
      <c r="BB161" s="199"/>
      <c r="BF161" s="199"/>
      <c r="BG161" s="199"/>
      <c r="BI161" s="279"/>
      <c r="BJ161" s="279"/>
      <c r="BL161" s="199"/>
      <c r="BX161" s="172">
        <v>123</v>
      </c>
    </row>
    <row r="162" spans="1:76" s="171" customFormat="1" ht="23.25" customHeight="1">
      <c r="A162" s="199"/>
      <c r="F162" s="199"/>
      <c r="G162" s="198"/>
      <c r="H162" s="198"/>
      <c r="I162" s="198"/>
      <c r="J162" s="199"/>
      <c r="K162" s="199"/>
      <c r="L162" s="199"/>
      <c r="M162" s="220"/>
      <c r="N162" s="221"/>
      <c r="O162" s="221"/>
      <c r="P162" s="220"/>
      <c r="AF162" s="199"/>
      <c r="AG162" s="199"/>
      <c r="AH162" s="199"/>
      <c r="AI162" s="279"/>
      <c r="AJ162" s="199"/>
      <c r="AK162" s="199"/>
      <c r="AL162" s="199"/>
      <c r="AM162" s="199"/>
      <c r="AN162" s="199"/>
      <c r="AO162" s="199"/>
      <c r="AP162" s="199"/>
      <c r="AQ162" s="199"/>
      <c r="AR162" s="199"/>
      <c r="AS162" s="199"/>
      <c r="AT162" s="199"/>
      <c r="AU162" s="199"/>
      <c r="AV162" s="199"/>
      <c r="AW162" s="199"/>
      <c r="AX162" s="199"/>
      <c r="AY162" s="199"/>
      <c r="AZ162" s="199"/>
      <c r="BA162" s="199"/>
      <c r="BB162" s="199"/>
      <c r="BF162" s="199"/>
      <c r="BG162" s="199"/>
      <c r="BI162" s="279"/>
      <c r="BJ162" s="279"/>
      <c r="BL162" s="199"/>
      <c r="BX162" s="172">
        <v>124</v>
      </c>
    </row>
    <row r="163" spans="1:76" s="171" customFormat="1" ht="23.25" customHeight="1">
      <c r="A163" s="199"/>
      <c r="F163" s="199"/>
      <c r="G163" s="198"/>
      <c r="H163" s="198"/>
      <c r="I163" s="198"/>
      <c r="J163" s="199"/>
      <c r="K163" s="199"/>
      <c r="L163" s="199"/>
      <c r="M163" s="220"/>
      <c r="N163" s="221"/>
      <c r="O163" s="221"/>
      <c r="P163" s="220"/>
      <c r="AF163" s="199"/>
      <c r="AG163" s="199"/>
      <c r="AH163" s="199"/>
      <c r="AI163" s="279"/>
      <c r="AJ163" s="199"/>
      <c r="AK163" s="199"/>
      <c r="AL163" s="199"/>
      <c r="AM163" s="199"/>
      <c r="AN163" s="199"/>
      <c r="AO163" s="199"/>
      <c r="AP163" s="199"/>
      <c r="AQ163" s="199"/>
      <c r="AR163" s="199"/>
      <c r="AS163" s="199"/>
      <c r="AT163" s="199"/>
      <c r="AU163" s="199"/>
      <c r="AV163" s="199"/>
      <c r="AW163" s="199"/>
      <c r="AX163" s="199"/>
      <c r="AY163" s="199"/>
      <c r="AZ163" s="199"/>
      <c r="BA163" s="199"/>
      <c r="BB163" s="199"/>
      <c r="BF163" s="199"/>
      <c r="BG163" s="199"/>
      <c r="BI163" s="279"/>
      <c r="BJ163" s="279"/>
      <c r="BL163" s="199"/>
      <c r="BX163" s="172">
        <v>125</v>
      </c>
    </row>
    <row r="164" spans="1:76" s="171" customFormat="1" ht="23.25" customHeight="1">
      <c r="A164" s="199"/>
      <c r="F164" s="199"/>
      <c r="G164" s="198"/>
      <c r="H164" s="198"/>
      <c r="I164" s="198"/>
      <c r="J164" s="199"/>
      <c r="K164" s="199"/>
      <c r="L164" s="199"/>
      <c r="M164" s="220"/>
      <c r="N164" s="221"/>
      <c r="O164" s="221"/>
      <c r="P164" s="220"/>
      <c r="AF164" s="199"/>
      <c r="AG164" s="199"/>
      <c r="AH164" s="199"/>
      <c r="AI164" s="279"/>
      <c r="AJ164" s="199"/>
      <c r="AK164" s="199"/>
      <c r="AL164" s="199"/>
      <c r="AM164" s="199"/>
      <c r="AN164" s="199"/>
      <c r="AO164" s="199"/>
      <c r="AP164" s="199"/>
      <c r="AQ164" s="199"/>
      <c r="AR164" s="199"/>
      <c r="AS164" s="199"/>
      <c r="AT164" s="199"/>
      <c r="AU164" s="199"/>
      <c r="AV164" s="199"/>
      <c r="AW164" s="199"/>
      <c r="AX164" s="199"/>
      <c r="AY164" s="199"/>
      <c r="AZ164" s="199"/>
      <c r="BA164" s="199"/>
      <c r="BB164" s="199"/>
      <c r="BF164" s="199"/>
      <c r="BG164" s="199"/>
      <c r="BI164" s="279"/>
      <c r="BJ164" s="279"/>
      <c r="BL164" s="199"/>
      <c r="BX164" s="172">
        <v>126</v>
      </c>
    </row>
    <row r="165" spans="1:76" s="171" customFormat="1" ht="23.25" customHeight="1">
      <c r="A165" s="199"/>
      <c r="F165" s="199"/>
      <c r="G165" s="198"/>
      <c r="H165" s="198"/>
      <c r="I165" s="198"/>
      <c r="J165" s="199"/>
      <c r="K165" s="199"/>
      <c r="L165" s="199"/>
      <c r="M165" s="220"/>
      <c r="N165" s="221"/>
      <c r="O165" s="221"/>
      <c r="P165" s="220"/>
      <c r="AF165" s="199"/>
      <c r="AG165" s="199"/>
      <c r="AH165" s="199"/>
      <c r="AI165" s="279"/>
      <c r="AJ165" s="199"/>
      <c r="AK165" s="199"/>
      <c r="AL165" s="199"/>
      <c r="AM165" s="199"/>
      <c r="AN165" s="199"/>
      <c r="AO165" s="199"/>
      <c r="AP165" s="199"/>
      <c r="AQ165" s="199"/>
      <c r="AR165" s="199"/>
      <c r="AS165" s="199"/>
      <c r="AT165" s="199"/>
      <c r="AU165" s="199"/>
      <c r="AV165" s="199"/>
      <c r="AW165" s="199"/>
      <c r="AX165" s="199"/>
      <c r="AY165" s="199"/>
      <c r="AZ165" s="199"/>
      <c r="BA165" s="199"/>
      <c r="BB165" s="199"/>
      <c r="BF165" s="199"/>
      <c r="BG165" s="199"/>
      <c r="BI165" s="279"/>
      <c r="BJ165" s="279"/>
      <c r="BL165" s="199"/>
      <c r="BX165" s="172">
        <v>127</v>
      </c>
    </row>
    <row r="166" spans="1:76" s="171" customFormat="1" ht="23.25" customHeight="1">
      <c r="A166" s="199"/>
      <c r="F166" s="199"/>
      <c r="G166" s="198"/>
      <c r="H166" s="198"/>
      <c r="I166" s="198"/>
      <c r="J166" s="199"/>
      <c r="K166" s="199"/>
      <c r="L166" s="199"/>
      <c r="M166" s="220"/>
      <c r="N166" s="221"/>
      <c r="O166" s="221"/>
      <c r="P166" s="220"/>
      <c r="AF166" s="199"/>
      <c r="AG166" s="199"/>
      <c r="AH166" s="199"/>
      <c r="AI166" s="279"/>
      <c r="AJ166" s="199"/>
      <c r="AK166" s="199"/>
      <c r="AL166" s="199"/>
      <c r="AM166" s="199"/>
      <c r="AN166" s="199"/>
      <c r="AO166" s="199"/>
      <c r="AP166" s="199"/>
      <c r="AQ166" s="199"/>
      <c r="AR166" s="199"/>
      <c r="AS166" s="199"/>
      <c r="AT166" s="199"/>
      <c r="AU166" s="199"/>
      <c r="AV166" s="199"/>
      <c r="AW166" s="199"/>
      <c r="AX166" s="199"/>
      <c r="AY166" s="199"/>
      <c r="AZ166" s="199"/>
      <c r="BA166" s="199"/>
      <c r="BB166" s="199"/>
      <c r="BF166" s="199"/>
      <c r="BG166" s="199"/>
      <c r="BI166" s="279"/>
      <c r="BJ166" s="279"/>
      <c r="BL166" s="199"/>
      <c r="BX166" s="172">
        <v>128</v>
      </c>
    </row>
    <row r="167" spans="1:76" s="171" customFormat="1" ht="23.25" customHeight="1">
      <c r="A167" s="199"/>
      <c r="F167" s="199"/>
      <c r="G167" s="198"/>
      <c r="H167" s="198"/>
      <c r="I167" s="198"/>
      <c r="J167" s="199"/>
      <c r="K167" s="199"/>
      <c r="L167" s="199"/>
      <c r="M167" s="220"/>
      <c r="N167" s="221"/>
      <c r="O167" s="221"/>
      <c r="P167" s="220"/>
      <c r="AF167" s="199"/>
      <c r="AG167" s="199"/>
      <c r="AH167" s="199"/>
      <c r="AI167" s="279"/>
      <c r="AJ167" s="199"/>
      <c r="AK167" s="199"/>
      <c r="AL167" s="199"/>
      <c r="AM167" s="199"/>
      <c r="AN167" s="199"/>
      <c r="AO167" s="199"/>
      <c r="AP167" s="199"/>
      <c r="AQ167" s="199"/>
      <c r="AR167" s="199"/>
      <c r="AS167" s="199"/>
      <c r="AT167" s="199"/>
      <c r="AU167" s="199"/>
      <c r="AV167" s="199"/>
      <c r="AW167" s="199"/>
      <c r="AX167" s="199"/>
      <c r="AY167" s="199"/>
      <c r="AZ167" s="199"/>
      <c r="BA167" s="199"/>
      <c r="BB167" s="199"/>
      <c r="BF167" s="199"/>
      <c r="BG167" s="199"/>
      <c r="BI167" s="279"/>
      <c r="BJ167" s="279"/>
      <c r="BL167" s="199"/>
      <c r="BX167" s="172">
        <v>129</v>
      </c>
    </row>
    <row r="168" spans="1:76" s="171" customFormat="1" ht="23.25" customHeight="1">
      <c r="A168" s="199"/>
      <c r="F168" s="199"/>
      <c r="G168" s="198"/>
      <c r="H168" s="198"/>
      <c r="I168" s="198"/>
      <c r="J168" s="199"/>
      <c r="K168" s="199"/>
      <c r="L168" s="199"/>
      <c r="M168" s="220"/>
      <c r="N168" s="221"/>
      <c r="O168" s="221"/>
      <c r="P168" s="220"/>
      <c r="AF168" s="199"/>
      <c r="AG168" s="199"/>
      <c r="AH168" s="199"/>
      <c r="AI168" s="279"/>
      <c r="AJ168" s="199"/>
      <c r="AK168" s="199"/>
      <c r="AL168" s="199"/>
      <c r="AM168" s="199"/>
      <c r="AN168" s="199"/>
      <c r="AO168" s="199"/>
      <c r="AP168" s="199"/>
      <c r="AQ168" s="199"/>
      <c r="AR168" s="199"/>
      <c r="AS168" s="199"/>
      <c r="AT168" s="199"/>
      <c r="AU168" s="199"/>
      <c r="AV168" s="199"/>
      <c r="AW168" s="199"/>
      <c r="AX168" s="199"/>
      <c r="AY168" s="199"/>
      <c r="AZ168" s="199"/>
      <c r="BA168" s="199"/>
      <c r="BB168" s="199"/>
      <c r="BF168" s="199"/>
      <c r="BG168" s="199"/>
      <c r="BI168" s="279"/>
      <c r="BJ168" s="279"/>
      <c r="BL168" s="199"/>
      <c r="BX168" s="172">
        <v>130</v>
      </c>
    </row>
    <row r="169" spans="1:76" s="171" customFormat="1" ht="23.25" customHeight="1">
      <c r="A169" s="199"/>
      <c r="F169" s="199"/>
      <c r="G169" s="198"/>
      <c r="H169" s="198"/>
      <c r="I169" s="198"/>
      <c r="J169" s="199"/>
      <c r="K169" s="199"/>
      <c r="L169" s="199"/>
      <c r="M169" s="220"/>
      <c r="N169" s="221"/>
      <c r="O169" s="221"/>
      <c r="P169" s="220"/>
      <c r="AF169" s="199"/>
      <c r="AG169" s="199"/>
      <c r="AH169" s="199"/>
      <c r="AI169" s="279"/>
      <c r="AJ169" s="199"/>
      <c r="AK169" s="199"/>
      <c r="AL169" s="199"/>
      <c r="AM169" s="199"/>
      <c r="AN169" s="199"/>
      <c r="AO169" s="199"/>
      <c r="AP169" s="199"/>
      <c r="AQ169" s="199"/>
      <c r="AR169" s="199"/>
      <c r="AS169" s="199"/>
      <c r="AT169" s="199"/>
      <c r="AU169" s="199"/>
      <c r="AV169" s="199"/>
      <c r="AW169" s="199"/>
      <c r="AX169" s="199"/>
      <c r="AY169" s="199"/>
      <c r="AZ169" s="199"/>
      <c r="BA169" s="199"/>
      <c r="BB169" s="199"/>
      <c r="BF169" s="199"/>
      <c r="BG169" s="199"/>
      <c r="BI169" s="279"/>
      <c r="BJ169" s="279"/>
      <c r="BL169" s="199"/>
      <c r="BX169" s="172">
        <v>131</v>
      </c>
    </row>
    <row r="170" spans="1:76" s="171" customFormat="1" ht="23.25" customHeight="1">
      <c r="A170" s="199"/>
      <c r="F170" s="199"/>
      <c r="G170" s="198"/>
      <c r="H170" s="198"/>
      <c r="I170" s="198"/>
      <c r="J170" s="199"/>
      <c r="K170" s="199"/>
      <c r="L170" s="199"/>
      <c r="M170" s="220"/>
      <c r="N170" s="221"/>
      <c r="O170" s="221"/>
      <c r="P170" s="220"/>
      <c r="AF170" s="199"/>
      <c r="AG170" s="199"/>
      <c r="AH170" s="199"/>
      <c r="AI170" s="279"/>
      <c r="AJ170" s="199"/>
      <c r="AK170" s="199"/>
      <c r="AL170" s="199"/>
      <c r="AM170" s="199"/>
      <c r="AN170" s="199"/>
      <c r="AO170" s="199"/>
      <c r="AP170" s="199"/>
      <c r="AQ170" s="199"/>
      <c r="AR170" s="199"/>
      <c r="AS170" s="199"/>
      <c r="AT170" s="199"/>
      <c r="AU170" s="199"/>
      <c r="AV170" s="199"/>
      <c r="AW170" s="199"/>
      <c r="AX170" s="199"/>
      <c r="AY170" s="199"/>
      <c r="AZ170" s="199"/>
      <c r="BA170" s="199"/>
      <c r="BB170" s="199"/>
      <c r="BF170" s="199"/>
      <c r="BG170" s="199"/>
      <c r="BI170" s="279"/>
      <c r="BJ170" s="279"/>
      <c r="BL170" s="199"/>
      <c r="BX170" s="172">
        <v>132</v>
      </c>
    </row>
    <row r="171" spans="1:76" s="171" customFormat="1" ht="23.25" customHeight="1">
      <c r="A171" s="199"/>
      <c r="F171" s="199"/>
      <c r="G171" s="198"/>
      <c r="H171" s="198"/>
      <c r="I171" s="198"/>
      <c r="J171" s="199"/>
      <c r="K171" s="199"/>
      <c r="L171" s="199"/>
      <c r="M171" s="220"/>
      <c r="N171" s="221"/>
      <c r="O171" s="221"/>
      <c r="P171" s="220"/>
      <c r="AF171" s="199"/>
      <c r="AG171" s="199"/>
      <c r="AH171" s="199"/>
      <c r="AI171" s="279"/>
      <c r="AJ171" s="199"/>
      <c r="AK171" s="199"/>
      <c r="AL171" s="199"/>
      <c r="AM171" s="199"/>
      <c r="AN171" s="199"/>
      <c r="AO171" s="199"/>
      <c r="AP171" s="199"/>
      <c r="AQ171" s="199"/>
      <c r="AR171" s="199"/>
      <c r="AS171" s="199"/>
      <c r="AT171" s="199"/>
      <c r="AU171" s="199"/>
      <c r="AV171" s="199"/>
      <c r="AW171" s="199"/>
      <c r="AX171" s="199"/>
      <c r="AY171" s="199"/>
      <c r="AZ171" s="199"/>
      <c r="BA171" s="199"/>
      <c r="BB171" s="199"/>
      <c r="BF171" s="199"/>
      <c r="BG171" s="199"/>
      <c r="BI171" s="279"/>
      <c r="BJ171" s="279"/>
      <c r="BL171" s="199"/>
      <c r="BX171" s="172">
        <v>133</v>
      </c>
    </row>
    <row r="172" spans="1:76" s="171" customFormat="1" ht="23.25" customHeight="1">
      <c r="A172" s="199"/>
      <c r="F172" s="199"/>
      <c r="G172" s="198"/>
      <c r="H172" s="198"/>
      <c r="I172" s="198"/>
      <c r="J172" s="199"/>
      <c r="K172" s="199"/>
      <c r="L172" s="199"/>
      <c r="M172" s="220"/>
      <c r="N172" s="221"/>
      <c r="O172" s="221"/>
      <c r="P172" s="220"/>
      <c r="AF172" s="199"/>
      <c r="AG172" s="199"/>
      <c r="AH172" s="199"/>
      <c r="AI172" s="279"/>
      <c r="AJ172" s="199"/>
      <c r="AK172" s="199"/>
      <c r="AL172" s="199"/>
      <c r="AM172" s="199"/>
      <c r="AN172" s="199"/>
      <c r="AO172" s="199"/>
      <c r="AP172" s="199"/>
      <c r="AQ172" s="199"/>
      <c r="AR172" s="199"/>
      <c r="AS172" s="199"/>
      <c r="AT172" s="199"/>
      <c r="AU172" s="199"/>
      <c r="AV172" s="199"/>
      <c r="AW172" s="199"/>
      <c r="AX172" s="199"/>
      <c r="AY172" s="199"/>
      <c r="AZ172" s="199"/>
      <c r="BA172" s="199"/>
      <c r="BB172" s="199"/>
      <c r="BF172" s="199"/>
      <c r="BG172" s="199"/>
      <c r="BI172" s="279"/>
      <c r="BJ172" s="279"/>
      <c r="BL172" s="199"/>
      <c r="BX172" s="172">
        <v>134</v>
      </c>
    </row>
    <row r="173" spans="1:76" s="171" customFormat="1" ht="23.25" customHeight="1">
      <c r="A173" s="199"/>
      <c r="F173" s="199"/>
      <c r="G173" s="198"/>
      <c r="H173" s="198"/>
      <c r="I173" s="198"/>
      <c r="J173" s="199"/>
      <c r="K173" s="199"/>
      <c r="L173" s="199"/>
      <c r="M173" s="220"/>
      <c r="N173" s="221"/>
      <c r="O173" s="221"/>
      <c r="P173" s="220"/>
      <c r="AF173" s="199"/>
      <c r="AG173" s="199"/>
      <c r="AH173" s="199"/>
      <c r="AI173" s="279"/>
      <c r="AJ173" s="199"/>
      <c r="AK173" s="199"/>
      <c r="AL173" s="199"/>
      <c r="AM173" s="199"/>
      <c r="AN173" s="199"/>
      <c r="AO173" s="199"/>
      <c r="AP173" s="199"/>
      <c r="AQ173" s="199"/>
      <c r="AR173" s="199"/>
      <c r="AS173" s="199"/>
      <c r="AT173" s="199"/>
      <c r="AU173" s="199"/>
      <c r="AV173" s="199"/>
      <c r="AW173" s="199"/>
      <c r="AX173" s="199"/>
      <c r="AY173" s="199"/>
      <c r="AZ173" s="199"/>
      <c r="BA173" s="199"/>
      <c r="BB173" s="199"/>
      <c r="BF173" s="199"/>
      <c r="BG173" s="199"/>
      <c r="BI173" s="279"/>
      <c r="BJ173" s="279"/>
      <c r="BL173" s="199"/>
      <c r="BX173" s="172">
        <v>135</v>
      </c>
    </row>
    <row r="174" spans="1:76" s="171" customFormat="1" ht="23.25" customHeight="1">
      <c r="A174" s="199"/>
      <c r="F174" s="199"/>
      <c r="G174" s="198"/>
      <c r="H174" s="198"/>
      <c r="I174" s="198"/>
      <c r="J174" s="199"/>
      <c r="K174" s="199"/>
      <c r="L174" s="199"/>
      <c r="M174" s="220"/>
      <c r="N174" s="221"/>
      <c r="O174" s="221"/>
      <c r="P174" s="220"/>
      <c r="AF174" s="199"/>
      <c r="AG174" s="199"/>
      <c r="AH174" s="199"/>
      <c r="AI174" s="279"/>
      <c r="AJ174" s="199"/>
      <c r="AK174" s="199"/>
      <c r="AL174" s="199"/>
      <c r="AM174" s="199"/>
      <c r="AN174" s="199"/>
      <c r="AO174" s="199"/>
      <c r="AP174" s="199"/>
      <c r="AQ174" s="199"/>
      <c r="AR174" s="199"/>
      <c r="AS174" s="199"/>
      <c r="AT174" s="199"/>
      <c r="AU174" s="199"/>
      <c r="AV174" s="199"/>
      <c r="AW174" s="199"/>
      <c r="AX174" s="199"/>
      <c r="AY174" s="199"/>
      <c r="AZ174" s="199"/>
      <c r="BA174" s="199"/>
      <c r="BB174" s="199"/>
      <c r="BF174" s="199"/>
      <c r="BG174" s="199"/>
      <c r="BI174" s="279"/>
      <c r="BJ174" s="279"/>
      <c r="BL174" s="199"/>
      <c r="BX174" s="172">
        <v>136</v>
      </c>
    </row>
    <row r="175" spans="1:76" s="171" customFormat="1" ht="23.25" customHeight="1">
      <c r="A175" s="199"/>
      <c r="F175" s="199"/>
      <c r="G175" s="198"/>
      <c r="H175" s="198"/>
      <c r="I175" s="198"/>
      <c r="J175" s="199"/>
      <c r="K175" s="199"/>
      <c r="L175" s="199"/>
      <c r="M175" s="220"/>
      <c r="N175" s="221"/>
      <c r="O175" s="221"/>
      <c r="P175" s="220"/>
      <c r="AF175" s="199"/>
      <c r="AG175" s="199"/>
      <c r="AH175" s="199"/>
      <c r="AI175" s="279"/>
      <c r="AJ175" s="199"/>
      <c r="AK175" s="199"/>
      <c r="AL175" s="199"/>
      <c r="AM175" s="199"/>
      <c r="AN175" s="199"/>
      <c r="AO175" s="199"/>
      <c r="AP175" s="199"/>
      <c r="AQ175" s="199"/>
      <c r="AR175" s="199"/>
      <c r="AS175" s="199"/>
      <c r="AT175" s="199"/>
      <c r="AU175" s="199"/>
      <c r="AV175" s="199"/>
      <c r="AW175" s="199"/>
      <c r="AX175" s="199"/>
      <c r="AY175" s="199"/>
      <c r="AZ175" s="199"/>
      <c r="BA175" s="199"/>
      <c r="BB175" s="199"/>
      <c r="BF175" s="199"/>
      <c r="BG175" s="199"/>
      <c r="BI175" s="279"/>
      <c r="BJ175" s="279"/>
      <c r="BL175" s="199"/>
      <c r="BX175" s="172">
        <v>137</v>
      </c>
    </row>
    <row r="176" spans="1:76" s="171" customFormat="1" ht="23.25" customHeight="1">
      <c r="A176" s="199"/>
      <c r="F176" s="199"/>
      <c r="G176" s="198"/>
      <c r="H176" s="198"/>
      <c r="I176" s="198"/>
      <c r="J176" s="199"/>
      <c r="K176" s="199"/>
      <c r="L176" s="199"/>
      <c r="M176" s="220"/>
      <c r="N176" s="221"/>
      <c r="O176" s="221"/>
      <c r="P176" s="220"/>
      <c r="AF176" s="199"/>
      <c r="AG176" s="199"/>
      <c r="AH176" s="199"/>
      <c r="AI176" s="279"/>
      <c r="AJ176" s="199"/>
      <c r="AK176" s="199"/>
      <c r="AL176" s="199"/>
      <c r="AM176" s="199"/>
      <c r="AN176" s="199"/>
      <c r="AO176" s="199"/>
      <c r="AP176" s="199"/>
      <c r="AQ176" s="199"/>
      <c r="AR176" s="199"/>
      <c r="AS176" s="199"/>
      <c r="AT176" s="199"/>
      <c r="AU176" s="199"/>
      <c r="AV176" s="199"/>
      <c r="AW176" s="199"/>
      <c r="AX176" s="199"/>
      <c r="AY176" s="199"/>
      <c r="AZ176" s="199"/>
      <c r="BA176" s="199"/>
      <c r="BB176" s="199"/>
      <c r="BF176" s="199"/>
      <c r="BG176" s="199"/>
      <c r="BI176" s="279"/>
      <c r="BJ176" s="279"/>
      <c r="BL176" s="199"/>
      <c r="BX176" s="172">
        <v>138</v>
      </c>
    </row>
    <row r="177" spans="1:76" s="171" customFormat="1" ht="23.25" customHeight="1">
      <c r="A177" s="199"/>
      <c r="F177" s="199"/>
      <c r="G177" s="198"/>
      <c r="H177" s="198"/>
      <c r="I177" s="198"/>
      <c r="J177" s="199"/>
      <c r="K177" s="199"/>
      <c r="L177" s="199"/>
      <c r="M177" s="220"/>
      <c r="N177" s="221"/>
      <c r="O177" s="221"/>
      <c r="P177" s="220"/>
      <c r="AF177" s="199"/>
      <c r="AG177" s="199"/>
      <c r="AH177" s="199"/>
      <c r="AI177" s="279"/>
      <c r="AJ177" s="199"/>
      <c r="AK177" s="199"/>
      <c r="AL177" s="199"/>
      <c r="AM177" s="199"/>
      <c r="AN177" s="199"/>
      <c r="AO177" s="199"/>
      <c r="AP177" s="199"/>
      <c r="AQ177" s="199"/>
      <c r="AR177" s="199"/>
      <c r="AS177" s="199"/>
      <c r="AT177" s="199"/>
      <c r="AU177" s="199"/>
      <c r="AV177" s="199"/>
      <c r="AW177" s="199"/>
      <c r="AX177" s="199"/>
      <c r="AY177" s="199"/>
      <c r="AZ177" s="199"/>
      <c r="BA177" s="199"/>
      <c r="BB177" s="199"/>
      <c r="BF177" s="199"/>
      <c r="BG177" s="199"/>
      <c r="BI177" s="279"/>
      <c r="BJ177" s="279"/>
      <c r="BL177" s="199"/>
      <c r="BX177" s="172">
        <v>139</v>
      </c>
    </row>
    <row r="178" spans="1:76" s="171" customFormat="1" ht="23.25" customHeight="1">
      <c r="A178" s="199"/>
      <c r="F178" s="199"/>
      <c r="G178" s="198"/>
      <c r="H178" s="198"/>
      <c r="I178" s="198"/>
      <c r="J178" s="199"/>
      <c r="K178" s="199"/>
      <c r="L178" s="199"/>
      <c r="M178" s="220"/>
      <c r="N178" s="221"/>
      <c r="O178" s="221"/>
      <c r="P178" s="220"/>
      <c r="AF178" s="199"/>
      <c r="AG178" s="199"/>
      <c r="AH178" s="199"/>
      <c r="AI178" s="279"/>
      <c r="AJ178" s="199"/>
      <c r="AK178" s="199"/>
      <c r="AL178" s="199"/>
      <c r="AM178" s="199"/>
      <c r="AN178" s="199"/>
      <c r="AO178" s="199"/>
      <c r="AP178" s="199"/>
      <c r="AQ178" s="199"/>
      <c r="AR178" s="199"/>
      <c r="AS178" s="199"/>
      <c r="AT178" s="199"/>
      <c r="AU178" s="199"/>
      <c r="AV178" s="199"/>
      <c r="AW178" s="199"/>
      <c r="AX178" s="199"/>
      <c r="AY178" s="199"/>
      <c r="AZ178" s="199"/>
      <c r="BA178" s="199"/>
      <c r="BB178" s="199"/>
      <c r="BF178" s="199"/>
      <c r="BG178" s="199"/>
      <c r="BI178" s="279"/>
      <c r="BJ178" s="279"/>
      <c r="BL178" s="199"/>
      <c r="BX178" s="172">
        <v>140</v>
      </c>
    </row>
    <row r="179" spans="1:76" s="171" customFormat="1" ht="23.25" customHeight="1">
      <c r="A179" s="199"/>
      <c r="F179" s="199"/>
      <c r="G179" s="198"/>
      <c r="H179" s="198"/>
      <c r="I179" s="198"/>
      <c r="J179" s="199"/>
      <c r="K179" s="199"/>
      <c r="L179" s="199"/>
      <c r="M179" s="220"/>
      <c r="N179" s="221"/>
      <c r="O179" s="221"/>
      <c r="P179" s="220"/>
      <c r="AF179" s="199"/>
      <c r="AG179" s="199"/>
      <c r="AH179" s="199"/>
      <c r="AI179" s="279"/>
      <c r="AJ179" s="199"/>
      <c r="AK179" s="199"/>
      <c r="AL179" s="199"/>
      <c r="AM179" s="199"/>
      <c r="AN179" s="199"/>
      <c r="AO179" s="199"/>
      <c r="AP179" s="199"/>
      <c r="AQ179" s="199"/>
      <c r="AR179" s="199"/>
      <c r="AS179" s="199"/>
      <c r="AT179" s="199"/>
      <c r="AU179" s="199"/>
      <c r="AV179" s="199"/>
      <c r="AW179" s="199"/>
      <c r="AX179" s="199"/>
      <c r="AY179" s="199"/>
      <c r="AZ179" s="199"/>
      <c r="BA179" s="199"/>
      <c r="BB179" s="199"/>
      <c r="BF179" s="199"/>
      <c r="BG179" s="199"/>
      <c r="BI179" s="279"/>
      <c r="BJ179" s="279"/>
      <c r="BL179" s="199"/>
      <c r="BX179" s="172">
        <v>141</v>
      </c>
    </row>
    <row r="180" spans="1:76" s="171" customFormat="1" ht="23.25" customHeight="1">
      <c r="A180" s="199"/>
      <c r="F180" s="199"/>
      <c r="G180" s="198"/>
      <c r="H180" s="198"/>
      <c r="I180" s="198"/>
      <c r="J180" s="199"/>
      <c r="K180" s="199"/>
      <c r="L180" s="199"/>
      <c r="M180" s="220"/>
      <c r="N180" s="221"/>
      <c r="O180" s="221"/>
      <c r="P180" s="220"/>
      <c r="AF180" s="199"/>
      <c r="AG180" s="199"/>
      <c r="AH180" s="199"/>
      <c r="AI180" s="279"/>
      <c r="AJ180" s="199"/>
      <c r="AK180" s="199"/>
      <c r="AL180" s="199"/>
      <c r="AM180" s="199"/>
      <c r="AN180" s="199"/>
      <c r="AO180" s="199"/>
      <c r="AP180" s="199"/>
      <c r="AQ180" s="199"/>
      <c r="AR180" s="199"/>
      <c r="AS180" s="199"/>
      <c r="AT180" s="199"/>
      <c r="AU180" s="199"/>
      <c r="AV180" s="199"/>
      <c r="AW180" s="199"/>
      <c r="AX180" s="199"/>
      <c r="AY180" s="199"/>
      <c r="AZ180" s="199"/>
      <c r="BA180" s="199"/>
      <c r="BB180" s="199"/>
      <c r="BF180" s="199"/>
      <c r="BG180" s="199"/>
      <c r="BI180" s="279"/>
      <c r="BJ180" s="279"/>
      <c r="BL180" s="199"/>
      <c r="BX180" s="172">
        <v>142</v>
      </c>
    </row>
    <row r="181" spans="1:76" s="171" customFormat="1" ht="23.25" customHeight="1">
      <c r="A181" s="199"/>
      <c r="F181" s="199"/>
      <c r="G181" s="198"/>
      <c r="H181" s="198"/>
      <c r="I181" s="198"/>
      <c r="J181" s="199"/>
      <c r="K181" s="199"/>
      <c r="L181" s="199"/>
      <c r="M181" s="220"/>
      <c r="N181" s="221"/>
      <c r="O181" s="221"/>
      <c r="P181" s="220"/>
      <c r="AF181" s="199"/>
      <c r="AG181" s="199"/>
      <c r="AH181" s="199"/>
      <c r="AI181" s="279"/>
      <c r="AJ181" s="199"/>
      <c r="AK181" s="199"/>
      <c r="AL181" s="199"/>
      <c r="AM181" s="199"/>
      <c r="AN181" s="199"/>
      <c r="AO181" s="199"/>
      <c r="AP181" s="199"/>
      <c r="AQ181" s="199"/>
      <c r="AR181" s="199"/>
      <c r="AS181" s="199"/>
      <c r="AT181" s="199"/>
      <c r="AU181" s="199"/>
      <c r="AV181" s="199"/>
      <c r="AW181" s="199"/>
      <c r="AX181" s="199"/>
      <c r="AY181" s="199"/>
      <c r="AZ181" s="199"/>
      <c r="BA181" s="199"/>
      <c r="BB181" s="199"/>
      <c r="BF181" s="199"/>
      <c r="BG181" s="199"/>
      <c r="BI181" s="279"/>
      <c r="BJ181" s="279"/>
      <c r="BL181" s="199"/>
      <c r="BX181" s="172">
        <v>143</v>
      </c>
    </row>
    <row r="182" spans="1:76" s="171" customFormat="1" ht="23.25" customHeight="1">
      <c r="A182" s="199"/>
      <c r="F182" s="199"/>
      <c r="G182" s="198"/>
      <c r="H182" s="198"/>
      <c r="I182" s="198"/>
      <c r="J182" s="199"/>
      <c r="K182" s="199"/>
      <c r="L182" s="199"/>
      <c r="M182" s="220"/>
      <c r="N182" s="221"/>
      <c r="O182" s="221"/>
      <c r="P182" s="220"/>
      <c r="AF182" s="199"/>
      <c r="AG182" s="199"/>
      <c r="AH182" s="199"/>
      <c r="AI182" s="279"/>
      <c r="AJ182" s="199"/>
      <c r="AK182" s="199"/>
      <c r="AL182" s="199"/>
      <c r="AM182" s="199"/>
      <c r="AN182" s="199"/>
      <c r="AO182" s="199"/>
      <c r="AP182" s="199"/>
      <c r="AQ182" s="199"/>
      <c r="AR182" s="199"/>
      <c r="AS182" s="199"/>
      <c r="AT182" s="199"/>
      <c r="AU182" s="199"/>
      <c r="AV182" s="199"/>
      <c r="AW182" s="199"/>
      <c r="AX182" s="199"/>
      <c r="AY182" s="199"/>
      <c r="AZ182" s="199"/>
      <c r="BA182" s="199"/>
      <c r="BB182" s="199"/>
      <c r="BF182" s="199"/>
      <c r="BG182" s="199"/>
      <c r="BI182" s="279"/>
      <c r="BJ182" s="279"/>
      <c r="BL182" s="199"/>
      <c r="BX182" s="172">
        <v>144</v>
      </c>
    </row>
    <row r="183" spans="1:76" s="171" customFormat="1" ht="23.25" customHeight="1">
      <c r="A183" s="199"/>
      <c r="F183" s="199"/>
      <c r="G183" s="198"/>
      <c r="H183" s="198"/>
      <c r="I183" s="198"/>
      <c r="J183" s="199"/>
      <c r="K183" s="199"/>
      <c r="L183" s="199"/>
      <c r="M183" s="220"/>
      <c r="N183" s="221"/>
      <c r="O183" s="221"/>
      <c r="P183" s="220"/>
      <c r="AF183" s="199"/>
      <c r="AG183" s="199"/>
      <c r="AH183" s="199"/>
      <c r="AI183" s="279"/>
      <c r="AJ183" s="199"/>
      <c r="AK183" s="199"/>
      <c r="AL183" s="199"/>
      <c r="AM183" s="199"/>
      <c r="AN183" s="199"/>
      <c r="AO183" s="199"/>
      <c r="AP183" s="199"/>
      <c r="AQ183" s="199"/>
      <c r="AR183" s="199"/>
      <c r="AS183" s="199"/>
      <c r="AT183" s="199"/>
      <c r="AU183" s="199"/>
      <c r="AV183" s="199"/>
      <c r="AW183" s="199"/>
      <c r="AX183" s="199"/>
      <c r="AY183" s="199"/>
      <c r="AZ183" s="199"/>
      <c r="BA183" s="199"/>
      <c r="BB183" s="199"/>
      <c r="BF183" s="199"/>
      <c r="BG183" s="199"/>
      <c r="BI183" s="279"/>
      <c r="BJ183" s="279"/>
      <c r="BL183" s="199"/>
      <c r="BX183" s="172">
        <v>145</v>
      </c>
    </row>
    <row r="184" spans="1:76" s="171" customFormat="1" ht="23.25" customHeight="1">
      <c r="A184" s="199"/>
      <c r="F184" s="199"/>
      <c r="G184" s="198"/>
      <c r="H184" s="198"/>
      <c r="I184" s="198"/>
      <c r="J184" s="199"/>
      <c r="K184" s="199"/>
      <c r="L184" s="199"/>
      <c r="M184" s="220"/>
      <c r="N184" s="221"/>
      <c r="O184" s="221"/>
      <c r="P184" s="220"/>
      <c r="AF184" s="199"/>
      <c r="AG184" s="199"/>
      <c r="AH184" s="199"/>
      <c r="AI184" s="279"/>
      <c r="AJ184" s="199"/>
      <c r="AK184" s="199"/>
      <c r="AL184" s="199"/>
      <c r="AM184" s="199"/>
      <c r="AN184" s="199"/>
      <c r="AO184" s="199"/>
      <c r="AP184" s="199"/>
      <c r="AQ184" s="199"/>
      <c r="AR184" s="199"/>
      <c r="AS184" s="199"/>
      <c r="AT184" s="199"/>
      <c r="AU184" s="199"/>
      <c r="AV184" s="199"/>
      <c r="AW184" s="199"/>
      <c r="AX184" s="199"/>
      <c r="AY184" s="199"/>
      <c r="AZ184" s="199"/>
      <c r="BA184" s="199"/>
      <c r="BB184" s="199"/>
      <c r="BF184" s="199"/>
      <c r="BG184" s="199"/>
      <c r="BI184" s="279"/>
      <c r="BJ184" s="279"/>
      <c r="BL184" s="199"/>
      <c r="BX184" s="172">
        <v>146</v>
      </c>
    </row>
    <row r="185" spans="1:76" s="171" customFormat="1" ht="23.25" customHeight="1">
      <c r="A185" s="199"/>
      <c r="F185" s="199"/>
      <c r="G185" s="198"/>
      <c r="H185" s="198"/>
      <c r="I185" s="198"/>
      <c r="J185" s="199"/>
      <c r="K185" s="199"/>
      <c r="L185" s="199"/>
      <c r="M185" s="220"/>
      <c r="N185" s="221"/>
      <c r="O185" s="221"/>
      <c r="P185" s="220"/>
      <c r="AF185" s="199"/>
      <c r="AG185" s="199"/>
      <c r="AH185" s="199"/>
      <c r="AI185" s="279"/>
      <c r="AJ185" s="199"/>
      <c r="AK185" s="199"/>
      <c r="AL185" s="199"/>
      <c r="AM185" s="199"/>
      <c r="AN185" s="199"/>
      <c r="AO185" s="199"/>
      <c r="AP185" s="199"/>
      <c r="AQ185" s="199"/>
      <c r="AR185" s="199"/>
      <c r="AS185" s="199"/>
      <c r="AT185" s="199"/>
      <c r="AU185" s="199"/>
      <c r="AV185" s="199"/>
      <c r="AW185" s="199"/>
      <c r="AX185" s="199"/>
      <c r="AY185" s="199"/>
      <c r="AZ185" s="199"/>
      <c r="BA185" s="199"/>
      <c r="BB185" s="199"/>
      <c r="BF185" s="199"/>
      <c r="BG185" s="199"/>
      <c r="BI185" s="279"/>
      <c r="BJ185" s="279"/>
      <c r="BL185" s="199"/>
      <c r="BX185" s="172">
        <v>147</v>
      </c>
    </row>
    <row r="186" spans="1:76" s="171" customFormat="1" ht="23.25" customHeight="1">
      <c r="A186" s="199"/>
      <c r="F186" s="199"/>
      <c r="G186" s="198"/>
      <c r="H186" s="198"/>
      <c r="I186" s="198"/>
      <c r="J186" s="199"/>
      <c r="K186" s="199"/>
      <c r="L186" s="199"/>
      <c r="M186" s="220"/>
      <c r="N186" s="221"/>
      <c r="O186" s="221"/>
      <c r="P186" s="220"/>
      <c r="AF186" s="199"/>
      <c r="AG186" s="199"/>
      <c r="AH186" s="199"/>
      <c r="AI186" s="279"/>
      <c r="AJ186" s="199"/>
      <c r="AK186" s="199"/>
      <c r="AL186" s="199"/>
      <c r="AM186" s="199"/>
      <c r="AN186" s="199"/>
      <c r="AO186" s="199"/>
      <c r="AP186" s="199"/>
      <c r="AQ186" s="199"/>
      <c r="AR186" s="199"/>
      <c r="AS186" s="199"/>
      <c r="AT186" s="199"/>
      <c r="AU186" s="199"/>
      <c r="AV186" s="199"/>
      <c r="AW186" s="199"/>
      <c r="AX186" s="199"/>
      <c r="AY186" s="199"/>
      <c r="AZ186" s="199"/>
      <c r="BA186" s="199"/>
      <c r="BB186" s="199"/>
      <c r="BF186" s="199"/>
      <c r="BG186" s="199"/>
      <c r="BI186" s="279"/>
      <c r="BJ186" s="279"/>
      <c r="BL186" s="199"/>
      <c r="BX186" s="172">
        <v>148</v>
      </c>
    </row>
    <row r="187" spans="1:76" s="171" customFormat="1" ht="23.25" customHeight="1">
      <c r="A187" s="199"/>
      <c r="F187" s="199"/>
      <c r="G187" s="198"/>
      <c r="H187" s="198"/>
      <c r="I187" s="198"/>
      <c r="J187" s="199"/>
      <c r="K187" s="199"/>
      <c r="L187" s="199"/>
      <c r="M187" s="220"/>
      <c r="N187" s="221"/>
      <c r="O187" s="221"/>
      <c r="P187" s="220"/>
      <c r="AF187" s="199"/>
      <c r="AG187" s="199"/>
      <c r="AH187" s="199"/>
      <c r="AI187" s="279"/>
      <c r="AJ187" s="199"/>
      <c r="AK187" s="199"/>
      <c r="AL187" s="199"/>
      <c r="AM187" s="199"/>
      <c r="AN187" s="199"/>
      <c r="AO187" s="199"/>
      <c r="AP187" s="199"/>
      <c r="AQ187" s="199"/>
      <c r="AR187" s="199"/>
      <c r="AS187" s="199"/>
      <c r="AT187" s="199"/>
      <c r="AU187" s="199"/>
      <c r="AV187" s="199"/>
      <c r="AW187" s="199"/>
      <c r="AX187" s="199"/>
      <c r="AY187" s="199"/>
      <c r="AZ187" s="199"/>
      <c r="BA187" s="199"/>
      <c r="BB187" s="199"/>
      <c r="BF187" s="199"/>
      <c r="BG187" s="199"/>
      <c r="BI187" s="279"/>
      <c r="BJ187" s="279"/>
      <c r="BL187" s="199"/>
      <c r="BX187" s="172">
        <v>149</v>
      </c>
    </row>
    <row r="188" spans="1:76" s="171" customFormat="1" ht="23.25" customHeight="1">
      <c r="A188" s="199"/>
      <c r="F188" s="199"/>
      <c r="G188" s="198"/>
      <c r="H188" s="198"/>
      <c r="I188" s="198"/>
      <c r="J188" s="199"/>
      <c r="K188" s="199"/>
      <c r="L188" s="199"/>
      <c r="M188" s="220"/>
      <c r="N188" s="221"/>
      <c r="O188" s="221"/>
      <c r="P188" s="220"/>
      <c r="AF188" s="199"/>
      <c r="AG188" s="199"/>
      <c r="AH188" s="199"/>
      <c r="AI188" s="279"/>
      <c r="AJ188" s="199"/>
      <c r="AK188" s="199"/>
      <c r="AL188" s="199"/>
      <c r="AM188" s="199"/>
      <c r="AN188" s="199"/>
      <c r="AO188" s="199"/>
      <c r="AP188" s="199"/>
      <c r="AQ188" s="199"/>
      <c r="AR188" s="199"/>
      <c r="AS188" s="199"/>
      <c r="AT188" s="199"/>
      <c r="AU188" s="199"/>
      <c r="AV188" s="199"/>
      <c r="AW188" s="199"/>
      <c r="AX188" s="199"/>
      <c r="AY188" s="199"/>
      <c r="AZ188" s="199"/>
      <c r="BA188" s="199"/>
      <c r="BB188" s="199"/>
      <c r="BF188" s="199"/>
      <c r="BG188" s="199"/>
      <c r="BI188" s="279"/>
      <c r="BJ188" s="279"/>
      <c r="BL188" s="199"/>
      <c r="BX188" s="172">
        <v>150</v>
      </c>
    </row>
    <row r="189" spans="1:76" s="171" customFormat="1" ht="23.25" customHeight="1">
      <c r="A189" s="199"/>
      <c r="F189" s="199"/>
      <c r="G189" s="198"/>
      <c r="H189" s="198"/>
      <c r="I189" s="198"/>
      <c r="J189" s="199"/>
      <c r="K189" s="199"/>
      <c r="L189" s="199"/>
      <c r="M189" s="220"/>
      <c r="N189" s="221"/>
      <c r="O189" s="221"/>
      <c r="P189" s="220"/>
      <c r="AF189" s="199"/>
      <c r="AG189" s="199"/>
      <c r="AH189" s="199"/>
      <c r="AI189" s="279"/>
      <c r="AJ189" s="199"/>
      <c r="AK189" s="199"/>
      <c r="AL189" s="199"/>
      <c r="AM189" s="199"/>
      <c r="AN189" s="199"/>
      <c r="AO189" s="199"/>
      <c r="AP189" s="199"/>
      <c r="AQ189" s="199"/>
      <c r="AR189" s="199"/>
      <c r="AS189" s="199"/>
      <c r="AT189" s="199"/>
      <c r="AU189" s="199"/>
      <c r="AV189" s="199"/>
      <c r="AW189" s="199"/>
      <c r="AX189" s="199"/>
      <c r="AY189" s="199"/>
      <c r="AZ189" s="199"/>
      <c r="BA189" s="199"/>
      <c r="BB189" s="199"/>
      <c r="BF189" s="199"/>
      <c r="BG189" s="199"/>
      <c r="BI189" s="279"/>
      <c r="BJ189" s="279"/>
      <c r="BL189" s="199"/>
      <c r="BX189" s="172">
        <v>151</v>
      </c>
    </row>
    <row r="190" spans="1:76" s="171" customFormat="1" ht="23.25" customHeight="1">
      <c r="A190" s="199"/>
      <c r="F190" s="199"/>
      <c r="G190" s="198"/>
      <c r="H190" s="198"/>
      <c r="I190" s="198"/>
      <c r="J190" s="199"/>
      <c r="K190" s="199"/>
      <c r="L190" s="199"/>
      <c r="M190" s="220"/>
      <c r="N190" s="221"/>
      <c r="O190" s="221"/>
      <c r="P190" s="220"/>
      <c r="AF190" s="199"/>
      <c r="AG190" s="199"/>
      <c r="AH190" s="199"/>
      <c r="AI190" s="279"/>
      <c r="AJ190" s="199"/>
      <c r="AK190" s="199"/>
      <c r="AL190" s="199"/>
      <c r="AM190" s="199"/>
      <c r="AN190" s="199"/>
      <c r="AO190" s="199"/>
      <c r="AP190" s="199"/>
      <c r="AQ190" s="199"/>
      <c r="AR190" s="199"/>
      <c r="AS190" s="199"/>
      <c r="AT190" s="199"/>
      <c r="AU190" s="199"/>
      <c r="AV190" s="199"/>
      <c r="AW190" s="199"/>
      <c r="AX190" s="199"/>
      <c r="AY190" s="199"/>
      <c r="AZ190" s="199"/>
      <c r="BA190" s="199"/>
      <c r="BB190" s="199"/>
      <c r="BF190" s="199"/>
      <c r="BG190" s="199"/>
      <c r="BI190" s="279"/>
      <c r="BJ190" s="279"/>
      <c r="BL190" s="199"/>
      <c r="BX190" s="172">
        <v>152</v>
      </c>
    </row>
    <row r="191" spans="1:76" s="171" customFormat="1" ht="23.25" customHeight="1">
      <c r="A191" s="199"/>
      <c r="F191" s="199"/>
      <c r="G191" s="198"/>
      <c r="H191" s="198"/>
      <c r="I191" s="198"/>
      <c r="J191" s="199"/>
      <c r="K191" s="199"/>
      <c r="L191" s="199"/>
      <c r="M191" s="220"/>
      <c r="N191" s="221"/>
      <c r="O191" s="221"/>
      <c r="P191" s="220"/>
      <c r="AF191" s="199"/>
      <c r="AG191" s="199"/>
      <c r="AH191" s="199"/>
      <c r="AI191" s="279"/>
      <c r="AJ191" s="199"/>
      <c r="AK191" s="199"/>
      <c r="AL191" s="199"/>
      <c r="AM191" s="199"/>
      <c r="AN191" s="199"/>
      <c r="AO191" s="199"/>
      <c r="AP191" s="199"/>
      <c r="AQ191" s="199"/>
      <c r="AR191" s="199"/>
      <c r="AS191" s="199"/>
      <c r="AT191" s="199"/>
      <c r="AU191" s="199"/>
      <c r="AV191" s="199"/>
      <c r="AW191" s="199"/>
      <c r="AX191" s="199"/>
      <c r="AY191" s="199"/>
      <c r="AZ191" s="199"/>
      <c r="BA191" s="199"/>
      <c r="BB191" s="199"/>
      <c r="BF191" s="199"/>
      <c r="BG191" s="199"/>
      <c r="BI191" s="279"/>
      <c r="BJ191" s="279"/>
      <c r="BL191" s="199"/>
      <c r="BX191" s="172">
        <v>153</v>
      </c>
    </row>
    <row r="192" spans="1:76" s="171" customFormat="1" ht="23.25" customHeight="1">
      <c r="A192" s="199"/>
      <c r="F192" s="199"/>
      <c r="G192" s="198"/>
      <c r="H192" s="198"/>
      <c r="I192" s="198"/>
      <c r="J192" s="199"/>
      <c r="K192" s="199"/>
      <c r="L192" s="199"/>
      <c r="M192" s="220"/>
      <c r="N192" s="221"/>
      <c r="O192" s="221"/>
      <c r="P192" s="220"/>
      <c r="AF192" s="199"/>
      <c r="AG192" s="199"/>
      <c r="AH192" s="199"/>
      <c r="AI192" s="279"/>
      <c r="AJ192" s="199"/>
      <c r="AK192" s="199"/>
      <c r="AL192" s="199"/>
      <c r="AM192" s="199"/>
      <c r="AN192" s="199"/>
      <c r="AO192" s="199"/>
      <c r="AP192" s="199"/>
      <c r="AQ192" s="199"/>
      <c r="AR192" s="199"/>
      <c r="AS192" s="199"/>
      <c r="AT192" s="199"/>
      <c r="AU192" s="199"/>
      <c r="AV192" s="199"/>
      <c r="AW192" s="199"/>
      <c r="AX192" s="199"/>
      <c r="AY192" s="199"/>
      <c r="AZ192" s="199"/>
      <c r="BA192" s="199"/>
      <c r="BB192" s="199"/>
      <c r="BF192" s="199"/>
      <c r="BG192" s="199"/>
      <c r="BI192" s="279"/>
      <c r="BJ192" s="279"/>
      <c r="BL192" s="199"/>
      <c r="BX192" s="172">
        <v>154</v>
      </c>
    </row>
    <row r="193" spans="1:76" s="171" customFormat="1" ht="23.25" customHeight="1">
      <c r="A193" s="199"/>
      <c r="F193" s="199"/>
      <c r="G193" s="198"/>
      <c r="H193" s="198"/>
      <c r="I193" s="198"/>
      <c r="J193" s="199"/>
      <c r="K193" s="199"/>
      <c r="L193" s="199"/>
      <c r="M193" s="220"/>
      <c r="N193" s="221"/>
      <c r="O193" s="221"/>
      <c r="P193" s="220"/>
      <c r="AF193" s="199"/>
      <c r="AG193" s="199"/>
      <c r="AH193" s="199"/>
      <c r="AI193" s="279"/>
      <c r="AJ193" s="199"/>
      <c r="AK193" s="199"/>
      <c r="AL193" s="199"/>
      <c r="AM193" s="199"/>
      <c r="AN193" s="199"/>
      <c r="AO193" s="199"/>
      <c r="AP193" s="199"/>
      <c r="AQ193" s="199"/>
      <c r="AR193" s="199"/>
      <c r="AS193" s="199"/>
      <c r="AT193" s="199"/>
      <c r="AU193" s="199"/>
      <c r="AV193" s="199"/>
      <c r="AW193" s="199"/>
      <c r="AX193" s="199"/>
      <c r="AY193" s="199"/>
      <c r="AZ193" s="199"/>
      <c r="BA193" s="199"/>
      <c r="BB193" s="199"/>
      <c r="BF193" s="199"/>
      <c r="BG193" s="199"/>
      <c r="BI193" s="279"/>
      <c r="BJ193" s="279"/>
      <c r="BL193" s="199"/>
      <c r="BX193" s="172">
        <v>155</v>
      </c>
    </row>
    <row r="194" spans="1:76" s="171" customFormat="1" ht="23.25" customHeight="1">
      <c r="A194" s="199"/>
      <c r="F194" s="199"/>
      <c r="G194" s="198"/>
      <c r="H194" s="198"/>
      <c r="I194" s="198"/>
      <c r="J194" s="199"/>
      <c r="K194" s="199"/>
      <c r="L194" s="199"/>
      <c r="M194" s="220"/>
      <c r="N194" s="221"/>
      <c r="O194" s="221"/>
      <c r="P194" s="220"/>
      <c r="AF194" s="199"/>
      <c r="AG194" s="199"/>
      <c r="AH194" s="199"/>
      <c r="AI194" s="279"/>
      <c r="AJ194" s="199"/>
      <c r="AK194" s="199"/>
      <c r="AL194" s="199"/>
      <c r="AM194" s="199"/>
      <c r="AN194" s="199"/>
      <c r="AO194" s="199"/>
      <c r="AP194" s="199"/>
      <c r="AQ194" s="199"/>
      <c r="AR194" s="199"/>
      <c r="AS194" s="199"/>
      <c r="AT194" s="199"/>
      <c r="AU194" s="199"/>
      <c r="AV194" s="199"/>
      <c r="AW194" s="199"/>
      <c r="AX194" s="199"/>
      <c r="AY194" s="199"/>
      <c r="AZ194" s="199"/>
      <c r="BA194" s="199"/>
      <c r="BB194" s="199"/>
      <c r="BF194" s="199"/>
      <c r="BG194" s="199"/>
      <c r="BI194" s="279"/>
      <c r="BJ194" s="279"/>
      <c r="BL194" s="199"/>
      <c r="BX194" s="172">
        <v>156</v>
      </c>
    </row>
    <row r="195" spans="1:76" s="171" customFormat="1" ht="23.25" customHeight="1">
      <c r="A195" s="199"/>
      <c r="F195" s="199"/>
      <c r="G195" s="198"/>
      <c r="H195" s="198"/>
      <c r="I195" s="198"/>
      <c r="J195" s="199"/>
      <c r="K195" s="199"/>
      <c r="L195" s="199"/>
      <c r="M195" s="220"/>
      <c r="N195" s="221"/>
      <c r="O195" s="221"/>
      <c r="P195" s="220"/>
      <c r="AF195" s="199"/>
      <c r="AG195" s="199"/>
      <c r="AH195" s="199"/>
      <c r="AI195" s="279"/>
      <c r="AJ195" s="199"/>
      <c r="AK195" s="199"/>
      <c r="AL195" s="199"/>
      <c r="AM195" s="199"/>
      <c r="AN195" s="199"/>
      <c r="AO195" s="199"/>
      <c r="AP195" s="199"/>
      <c r="AQ195" s="199"/>
      <c r="AR195" s="199"/>
      <c r="AS195" s="199"/>
      <c r="AT195" s="199"/>
      <c r="AU195" s="199"/>
      <c r="AV195" s="199"/>
      <c r="AW195" s="199"/>
      <c r="AX195" s="199"/>
      <c r="AY195" s="199"/>
      <c r="AZ195" s="199"/>
      <c r="BA195" s="199"/>
      <c r="BB195" s="199"/>
      <c r="BF195" s="199"/>
      <c r="BG195" s="199"/>
      <c r="BI195" s="279"/>
      <c r="BJ195" s="279"/>
      <c r="BL195" s="199"/>
      <c r="BX195" s="172">
        <v>157</v>
      </c>
    </row>
    <row r="196" spans="1:76" s="171" customFormat="1" ht="23.25" customHeight="1">
      <c r="A196" s="199"/>
      <c r="F196" s="199"/>
      <c r="G196" s="198"/>
      <c r="H196" s="198"/>
      <c r="I196" s="198"/>
      <c r="J196" s="199"/>
      <c r="K196" s="199"/>
      <c r="L196" s="199"/>
      <c r="M196" s="220"/>
      <c r="N196" s="221"/>
      <c r="O196" s="221"/>
      <c r="P196" s="220"/>
      <c r="AF196" s="199"/>
      <c r="AG196" s="199"/>
      <c r="AH196" s="199"/>
      <c r="AI196" s="279"/>
      <c r="AJ196" s="199"/>
      <c r="AK196" s="199"/>
      <c r="AL196" s="199"/>
      <c r="AM196" s="199"/>
      <c r="AN196" s="199"/>
      <c r="AO196" s="199"/>
      <c r="AP196" s="199"/>
      <c r="AQ196" s="199"/>
      <c r="AR196" s="199"/>
      <c r="AS196" s="199"/>
      <c r="AT196" s="199"/>
      <c r="AU196" s="199"/>
      <c r="AV196" s="199"/>
      <c r="AW196" s="199"/>
      <c r="AX196" s="199"/>
      <c r="AY196" s="199"/>
      <c r="AZ196" s="199"/>
      <c r="BA196" s="199"/>
      <c r="BB196" s="199"/>
      <c r="BF196" s="199"/>
      <c r="BG196" s="199"/>
      <c r="BI196" s="279"/>
      <c r="BJ196" s="279"/>
      <c r="BL196" s="199"/>
      <c r="BX196" s="172">
        <v>158</v>
      </c>
    </row>
    <row r="197" spans="1:76" s="171" customFormat="1" ht="23.25" customHeight="1">
      <c r="A197" s="199"/>
      <c r="F197" s="199"/>
      <c r="G197" s="198"/>
      <c r="H197" s="198"/>
      <c r="I197" s="198"/>
      <c r="J197" s="199"/>
      <c r="K197" s="199"/>
      <c r="L197" s="199"/>
      <c r="M197" s="220"/>
      <c r="N197" s="221"/>
      <c r="O197" s="221"/>
      <c r="P197" s="220"/>
      <c r="AF197" s="199"/>
      <c r="AG197" s="199"/>
      <c r="AH197" s="199"/>
      <c r="AI197" s="279"/>
      <c r="AJ197" s="199"/>
      <c r="AK197" s="199"/>
      <c r="AL197" s="199"/>
      <c r="AM197" s="199"/>
      <c r="AN197" s="199"/>
      <c r="AO197" s="199"/>
      <c r="AP197" s="199"/>
      <c r="AQ197" s="199"/>
      <c r="AR197" s="199"/>
      <c r="AS197" s="199"/>
      <c r="AT197" s="199"/>
      <c r="AU197" s="199"/>
      <c r="AV197" s="199"/>
      <c r="AW197" s="199"/>
      <c r="AX197" s="199"/>
      <c r="AY197" s="199"/>
      <c r="AZ197" s="199"/>
      <c r="BA197" s="199"/>
      <c r="BB197" s="199"/>
      <c r="BF197" s="199"/>
      <c r="BG197" s="199"/>
      <c r="BI197" s="279"/>
      <c r="BJ197" s="279"/>
      <c r="BL197" s="199"/>
      <c r="BX197" s="172">
        <v>159</v>
      </c>
    </row>
    <row r="198" spans="1:76" s="171" customFormat="1" ht="23.25" customHeight="1">
      <c r="A198" s="199"/>
      <c r="F198" s="199"/>
      <c r="G198" s="198"/>
      <c r="H198" s="198"/>
      <c r="I198" s="198"/>
      <c r="J198" s="199"/>
      <c r="K198" s="199"/>
      <c r="L198" s="199"/>
      <c r="M198" s="220"/>
      <c r="N198" s="221"/>
      <c r="O198" s="221"/>
      <c r="P198" s="220"/>
      <c r="AF198" s="199"/>
      <c r="AG198" s="199"/>
      <c r="AH198" s="199"/>
      <c r="AI198" s="279"/>
      <c r="AJ198" s="199"/>
      <c r="AK198" s="199"/>
      <c r="AL198" s="199"/>
      <c r="AM198" s="199"/>
      <c r="AN198" s="199"/>
      <c r="AO198" s="199"/>
      <c r="AP198" s="199"/>
      <c r="AQ198" s="199"/>
      <c r="AR198" s="199"/>
      <c r="AS198" s="199"/>
      <c r="AT198" s="199"/>
      <c r="AU198" s="199"/>
      <c r="AV198" s="199"/>
      <c r="AW198" s="199"/>
      <c r="AX198" s="199"/>
      <c r="AY198" s="199"/>
      <c r="AZ198" s="199"/>
      <c r="BA198" s="199"/>
      <c r="BB198" s="199"/>
      <c r="BF198" s="199"/>
      <c r="BG198" s="199"/>
      <c r="BI198" s="279"/>
      <c r="BJ198" s="279"/>
      <c r="BL198" s="199"/>
      <c r="BX198" s="172">
        <v>160</v>
      </c>
    </row>
    <row r="199" spans="1:76" s="171" customFormat="1" ht="23.25" customHeight="1">
      <c r="A199" s="199"/>
      <c r="F199" s="199"/>
      <c r="G199" s="198"/>
      <c r="H199" s="198"/>
      <c r="I199" s="198"/>
      <c r="J199" s="199"/>
      <c r="K199" s="199"/>
      <c r="L199" s="199"/>
      <c r="M199" s="220"/>
      <c r="N199" s="221"/>
      <c r="O199" s="221"/>
      <c r="P199" s="220"/>
      <c r="AF199" s="199"/>
      <c r="AG199" s="199"/>
      <c r="AH199" s="199"/>
      <c r="AI199" s="279"/>
      <c r="AJ199" s="199"/>
      <c r="AK199" s="199"/>
      <c r="AL199" s="199"/>
      <c r="AM199" s="199"/>
      <c r="AN199" s="199"/>
      <c r="AO199" s="199"/>
      <c r="AP199" s="199"/>
      <c r="AQ199" s="199"/>
      <c r="AR199" s="199"/>
      <c r="AS199" s="199"/>
      <c r="AT199" s="199"/>
      <c r="AU199" s="199"/>
      <c r="AV199" s="199"/>
      <c r="AW199" s="199"/>
      <c r="AX199" s="199"/>
      <c r="AY199" s="199"/>
      <c r="AZ199" s="199"/>
      <c r="BA199" s="199"/>
      <c r="BB199" s="199"/>
      <c r="BF199" s="199"/>
      <c r="BG199" s="199"/>
      <c r="BI199" s="279"/>
      <c r="BJ199" s="279"/>
      <c r="BL199" s="199"/>
      <c r="BX199" s="172">
        <v>161</v>
      </c>
    </row>
    <row r="200" spans="1:76" s="171" customFormat="1" ht="23.25" customHeight="1">
      <c r="A200" s="199"/>
      <c r="F200" s="199"/>
      <c r="G200" s="198"/>
      <c r="H200" s="198"/>
      <c r="I200" s="198"/>
      <c r="J200" s="199"/>
      <c r="K200" s="199"/>
      <c r="L200" s="199"/>
      <c r="M200" s="220"/>
      <c r="N200" s="221"/>
      <c r="O200" s="221"/>
      <c r="P200" s="220"/>
      <c r="AF200" s="199"/>
      <c r="AG200" s="199"/>
      <c r="AH200" s="199"/>
      <c r="AI200" s="279"/>
      <c r="AJ200" s="199"/>
      <c r="AK200" s="199"/>
      <c r="AL200" s="199"/>
      <c r="AM200" s="199"/>
      <c r="AN200" s="199"/>
      <c r="AO200" s="199"/>
      <c r="AP200" s="199"/>
      <c r="AQ200" s="199"/>
      <c r="AR200" s="199"/>
      <c r="AS200" s="199"/>
      <c r="AT200" s="199"/>
      <c r="AU200" s="199"/>
      <c r="AV200" s="199"/>
      <c r="AW200" s="199"/>
      <c r="AX200" s="199"/>
      <c r="AY200" s="199"/>
      <c r="AZ200" s="199"/>
      <c r="BA200" s="199"/>
      <c r="BB200" s="199"/>
      <c r="BF200" s="199"/>
      <c r="BG200" s="199"/>
      <c r="BI200" s="279"/>
      <c r="BJ200" s="279"/>
      <c r="BL200" s="199"/>
      <c r="BX200" s="172">
        <v>162</v>
      </c>
    </row>
    <row r="201" spans="1:76" s="171" customFormat="1" ht="23.25" customHeight="1">
      <c r="A201" s="199"/>
      <c r="F201" s="199"/>
      <c r="G201" s="198"/>
      <c r="H201" s="198"/>
      <c r="I201" s="198"/>
      <c r="J201" s="199"/>
      <c r="K201" s="199"/>
      <c r="L201" s="199"/>
      <c r="M201" s="220"/>
      <c r="N201" s="221"/>
      <c r="O201" s="221"/>
      <c r="P201" s="220"/>
      <c r="AF201" s="199"/>
      <c r="AG201" s="199"/>
      <c r="AH201" s="199"/>
      <c r="AI201" s="279"/>
      <c r="AJ201" s="199"/>
      <c r="AK201" s="199"/>
      <c r="AL201" s="199"/>
      <c r="AM201" s="199"/>
      <c r="AN201" s="199"/>
      <c r="AO201" s="199"/>
      <c r="AP201" s="199"/>
      <c r="AQ201" s="199"/>
      <c r="AR201" s="199"/>
      <c r="AS201" s="199"/>
      <c r="AT201" s="199"/>
      <c r="AU201" s="199"/>
      <c r="AV201" s="199"/>
      <c r="AW201" s="199"/>
      <c r="AX201" s="199"/>
      <c r="AY201" s="199"/>
      <c r="AZ201" s="199"/>
      <c r="BA201" s="199"/>
      <c r="BB201" s="199"/>
      <c r="BF201" s="199"/>
      <c r="BG201" s="199"/>
      <c r="BI201" s="279"/>
      <c r="BJ201" s="279"/>
      <c r="BL201" s="199"/>
      <c r="BX201" s="172">
        <v>163</v>
      </c>
    </row>
    <row r="202" spans="1:76" s="171" customFormat="1" ht="23.25" customHeight="1">
      <c r="A202" s="199"/>
      <c r="F202" s="199"/>
      <c r="G202" s="198"/>
      <c r="H202" s="198"/>
      <c r="I202" s="198"/>
      <c r="J202" s="199"/>
      <c r="K202" s="199"/>
      <c r="L202" s="199"/>
      <c r="M202" s="220"/>
      <c r="N202" s="221"/>
      <c r="O202" s="221"/>
      <c r="P202" s="220"/>
      <c r="AF202" s="199"/>
      <c r="AG202" s="199"/>
      <c r="AH202" s="199"/>
      <c r="AI202" s="279"/>
      <c r="AJ202" s="199"/>
      <c r="AK202" s="199"/>
      <c r="AL202" s="199"/>
      <c r="AM202" s="199"/>
      <c r="AN202" s="199"/>
      <c r="AO202" s="199"/>
      <c r="AP202" s="199"/>
      <c r="AQ202" s="199"/>
      <c r="AR202" s="199"/>
      <c r="AS202" s="199"/>
      <c r="AT202" s="199"/>
      <c r="AU202" s="199"/>
      <c r="AV202" s="199"/>
      <c r="AW202" s="199"/>
      <c r="AX202" s="199"/>
      <c r="AY202" s="199"/>
      <c r="AZ202" s="199"/>
      <c r="BA202" s="199"/>
      <c r="BB202" s="199"/>
      <c r="BF202" s="199"/>
      <c r="BG202" s="199"/>
      <c r="BI202" s="279"/>
      <c r="BJ202" s="279"/>
      <c r="BL202" s="199"/>
      <c r="BX202" s="172">
        <v>164</v>
      </c>
    </row>
    <row r="203" spans="1:76" s="171" customFormat="1" ht="23.25" customHeight="1">
      <c r="A203" s="199"/>
      <c r="F203" s="199"/>
      <c r="G203" s="198"/>
      <c r="H203" s="198"/>
      <c r="I203" s="198"/>
      <c r="J203" s="199"/>
      <c r="K203" s="199"/>
      <c r="L203" s="199"/>
      <c r="M203" s="220"/>
      <c r="N203" s="221"/>
      <c r="O203" s="221"/>
      <c r="P203" s="220"/>
      <c r="AF203" s="199"/>
      <c r="AG203" s="199"/>
      <c r="AH203" s="199"/>
      <c r="AI203" s="279"/>
      <c r="AJ203" s="199"/>
      <c r="AK203" s="199"/>
      <c r="AL203" s="199"/>
      <c r="AM203" s="199"/>
      <c r="AN203" s="199"/>
      <c r="AO203" s="199"/>
      <c r="AP203" s="199"/>
      <c r="AQ203" s="199"/>
      <c r="AR203" s="199"/>
      <c r="AS203" s="199"/>
      <c r="AT203" s="199"/>
      <c r="AU203" s="199"/>
      <c r="AV203" s="199"/>
      <c r="AW203" s="199"/>
      <c r="AX203" s="199"/>
      <c r="AY203" s="199"/>
      <c r="AZ203" s="199"/>
      <c r="BA203" s="199"/>
      <c r="BB203" s="199"/>
      <c r="BF203" s="199"/>
      <c r="BG203" s="199"/>
      <c r="BI203" s="279"/>
      <c r="BJ203" s="279"/>
      <c r="BL203" s="199"/>
      <c r="BX203" s="172">
        <v>165</v>
      </c>
    </row>
    <row r="204" spans="1:76" s="171" customFormat="1" ht="23.25" customHeight="1">
      <c r="A204" s="199"/>
      <c r="F204" s="199"/>
      <c r="G204" s="198"/>
      <c r="H204" s="198"/>
      <c r="I204" s="198"/>
      <c r="J204" s="199"/>
      <c r="K204" s="199"/>
      <c r="L204" s="199"/>
      <c r="M204" s="220"/>
      <c r="N204" s="221"/>
      <c r="O204" s="221"/>
      <c r="P204" s="220"/>
      <c r="AF204" s="199"/>
      <c r="AG204" s="199"/>
      <c r="AH204" s="199"/>
      <c r="AI204" s="279"/>
      <c r="AJ204" s="199"/>
      <c r="AK204" s="199"/>
      <c r="AL204" s="199"/>
      <c r="AM204" s="199"/>
      <c r="AN204" s="199"/>
      <c r="AO204" s="199"/>
      <c r="AP204" s="199"/>
      <c r="AQ204" s="199"/>
      <c r="AR204" s="199"/>
      <c r="AS204" s="199"/>
      <c r="AT204" s="199"/>
      <c r="AU204" s="199"/>
      <c r="AV204" s="199"/>
      <c r="AW204" s="199"/>
      <c r="AX204" s="199"/>
      <c r="AY204" s="199"/>
      <c r="AZ204" s="199"/>
      <c r="BA204" s="199"/>
      <c r="BB204" s="199"/>
      <c r="BF204" s="199"/>
      <c r="BG204" s="199"/>
      <c r="BI204" s="279"/>
      <c r="BJ204" s="279"/>
      <c r="BL204" s="199"/>
      <c r="BX204" s="172">
        <v>166</v>
      </c>
    </row>
    <row r="205" spans="1:76" s="171" customFormat="1" ht="23.25" customHeight="1">
      <c r="A205" s="199"/>
      <c r="F205" s="199"/>
      <c r="G205" s="198"/>
      <c r="H205" s="198"/>
      <c r="I205" s="198"/>
      <c r="J205" s="199"/>
      <c r="K205" s="199"/>
      <c r="L205" s="199"/>
      <c r="M205" s="220"/>
      <c r="N205" s="221"/>
      <c r="O205" s="221"/>
      <c r="P205" s="220"/>
      <c r="AF205" s="199"/>
      <c r="AG205" s="199"/>
      <c r="AH205" s="199"/>
      <c r="AI205" s="279"/>
      <c r="AJ205" s="199"/>
      <c r="AK205" s="199"/>
      <c r="AL205" s="199"/>
      <c r="AM205" s="199"/>
      <c r="AN205" s="199"/>
      <c r="AO205" s="199"/>
      <c r="AP205" s="199"/>
      <c r="AQ205" s="199"/>
      <c r="AR205" s="199"/>
      <c r="AS205" s="199"/>
      <c r="AT205" s="199"/>
      <c r="AU205" s="199"/>
      <c r="AV205" s="199"/>
      <c r="AW205" s="199"/>
      <c r="AX205" s="199"/>
      <c r="AY205" s="199"/>
      <c r="AZ205" s="199"/>
      <c r="BA205" s="199"/>
      <c r="BB205" s="199"/>
      <c r="BF205" s="199"/>
      <c r="BG205" s="199"/>
      <c r="BI205" s="279"/>
      <c r="BJ205" s="279"/>
      <c r="BL205" s="199"/>
      <c r="BX205" s="172">
        <v>167</v>
      </c>
    </row>
    <row r="206" spans="1:76" s="171" customFormat="1" ht="23.25" customHeight="1">
      <c r="A206" s="199"/>
      <c r="F206" s="199"/>
      <c r="G206" s="198"/>
      <c r="H206" s="198"/>
      <c r="I206" s="198"/>
      <c r="J206" s="199"/>
      <c r="K206" s="199"/>
      <c r="L206" s="199"/>
      <c r="M206" s="220"/>
      <c r="N206" s="221"/>
      <c r="O206" s="221"/>
      <c r="P206" s="220"/>
      <c r="AF206" s="199"/>
      <c r="AG206" s="199"/>
      <c r="AH206" s="199"/>
      <c r="AI206" s="279"/>
      <c r="AJ206" s="199"/>
      <c r="AK206" s="199"/>
      <c r="AL206" s="199"/>
      <c r="AM206" s="199"/>
      <c r="AN206" s="199"/>
      <c r="AO206" s="199"/>
      <c r="AP206" s="199"/>
      <c r="AQ206" s="199"/>
      <c r="AR206" s="199"/>
      <c r="AS206" s="199"/>
      <c r="AT206" s="199"/>
      <c r="AU206" s="199"/>
      <c r="AV206" s="199"/>
      <c r="AW206" s="199"/>
      <c r="AX206" s="199"/>
      <c r="AY206" s="199"/>
      <c r="AZ206" s="199"/>
      <c r="BA206" s="199"/>
      <c r="BB206" s="199"/>
      <c r="BF206" s="199"/>
      <c r="BG206" s="199"/>
      <c r="BI206" s="279"/>
      <c r="BJ206" s="279"/>
      <c r="BL206" s="199"/>
      <c r="BX206" s="172">
        <v>168</v>
      </c>
    </row>
    <row r="207" spans="1:76" s="171" customFormat="1" ht="23.25" customHeight="1">
      <c r="A207" s="199"/>
      <c r="F207" s="199"/>
      <c r="G207" s="198"/>
      <c r="H207" s="198"/>
      <c r="I207" s="198"/>
      <c r="J207" s="199"/>
      <c r="K207" s="199"/>
      <c r="L207" s="199"/>
      <c r="M207" s="220"/>
      <c r="N207" s="221"/>
      <c r="O207" s="221"/>
      <c r="P207" s="220"/>
      <c r="AF207" s="199"/>
      <c r="AG207" s="199"/>
      <c r="AH207" s="199"/>
      <c r="AI207" s="279"/>
      <c r="AJ207" s="199"/>
      <c r="AK207" s="199"/>
      <c r="AL207" s="199"/>
      <c r="AM207" s="199"/>
      <c r="AN207" s="199"/>
      <c r="AO207" s="199"/>
      <c r="AP207" s="199"/>
      <c r="AQ207" s="199"/>
      <c r="AR207" s="199"/>
      <c r="AS207" s="199"/>
      <c r="AT207" s="199"/>
      <c r="AU207" s="199"/>
      <c r="AV207" s="199"/>
      <c r="AW207" s="199"/>
      <c r="AX207" s="199"/>
      <c r="AY207" s="199"/>
      <c r="AZ207" s="199"/>
      <c r="BA207" s="199"/>
      <c r="BB207" s="199"/>
      <c r="BF207" s="199"/>
      <c r="BG207" s="199"/>
      <c r="BI207" s="279"/>
      <c r="BJ207" s="279"/>
      <c r="BL207" s="199"/>
      <c r="BX207" s="172">
        <v>169</v>
      </c>
    </row>
    <row r="208" spans="1:76" s="171" customFormat="1" ht="23.25" customHeight="1">
      <c r="A208" s="199"/>
      <c r="F208" s="199"/>
      <c r="G208" s="198"/>
      <c r="H208" s="198"/>
      <c r="I208" s="198"/>
      <c r="J208" s="199"/>
      <c r="K208" s="199"/>
      <c r="L208" s="199"/>
      <c r="M208" s="220"/>
      <c r="N208" s="221"/>
      <c r="O208" s="221"/>
      <c r="P208" s="220"/>
      <c r="AF208" s="199"/>
      <c r="AG208" s="199"/>
      <c r="AH208" s="199"/>
      <c r="AI208" s="279"/>
      <c r="AJ208" s="199"/>
      <c r="AK208" s="199"/>
      <c r="AL208" s="199"/>
      <c r="AM208" s="199"/>
      <c r="AN208" s="199"/>
      <c r="AO208" s="199"/>
      <c r="AP208" s="199"/>
      <c r="AQ208" s="199"/>
      <c r="AR208" s="199"/>
      <c r="AS208" s="199"/>
      <c r="AT208" s="199"/>
      <c r="AU208" s="199"/>
      <c r="AV208" s="199"/>
      <c r="AW208" s="199"/>
      <c r="AX208" s="199"/>
      <c r="AY208" s="199"/>
      <c r="AZ208" s="199"/>
      <c r="BA208" s="199"/>
      <c r="BB208" s="199"/>
      <c r="BF208" s="199"/>
      <c r="BG208" s="199"/>
      <c r="BI208" s="279"/>
      <c r="BJ208" s="279"/>
      <c r="BL208" s="199"/>
      <c r="BX208" s="172">
        <v>170</v>
      </c>
    </row>
    <row r="209" spans="1:76" s="171" customFormat="1" ht="23.25" customHeight="1">
      <c r="A209" s="199"/>
      <c r="F209" s="199"/>
      <c r="G209" s="198"/>
      <c r="H209" s="198"/>
      <c r="I209" s="198"/>
      <c r="J209" s="199"/>
      <c r="K209" s="199"/>
      <c r="L209" s="199"/>
      <c r="M209" s="220"/>
      <c r="N209" s="221"/>
      <c r="O209" s="221"/>
      <c r="P209" s="220"/>
      <c r="AF209" s="199"/>
      <c r="AG209" s="199"/>
      <c r="AH209" s="199"/>
      <c r="AI209" s="279"/>
      <c r="AJ209" s="199"/>
      <c r="AK209" s="199"/>
      <c r="AL209" s="199"/>
      <c r="AM209" s="199"/>
      <c r="AN209" s="199"/>
      <c r="AO209" s="199"/>
      <c r="AP209" s="199"/>
      <c r="AQ209" s="199"/>
      <c r="AR209" s="199"/>
      <c r="AS209" s="199"/>
      <c r="AT209" s="199"/>
      <c r="AU209" s="199"/>
      <c r="AV209" s="199"/>
      <c r="AW209" s="199"/>
      <c r="AX209" s="199"/>
      <c r="AY209" s="199"/>
      <c r="AZ209" s="199"/>
      <c r="BA209" s="199"/>
      <c r="BB209" s="199"/>
      <c r="BF209" s="199"/>
      <c r="BG209" s="199"/>
      <c r="BI209" s="279"/>
      <c r="BJ209" s="279"/>
      <c r="BL209" s="199"/>
      <c r="BX209" s="172">
        <v>171</v>
      </c>
    </row>
    <row r="210" spans="1:76" s="171" customFormat="1" ht="23.25" customHeight="1">
      <c r="A210" s="199"/>
      <c r="F210" s="199"/>
      <c r="G210" s="198"/>
      <c r="H210" s="198"/>
      <c r="I210" s="198"/>
      <c r="J210" s="199"/>
      <c r="K210" s="199"/>
      <c r="L210" s="199"/>
      <c r="M210" s="220"/>
      <c r="N210" s="221"/>
      <c r="O210" s="221"/>
      <c r="P210" s="220"/>
      <c r="AF210" s="199"/>
      <c r="AG210" s="199"/>
      <c r="AH210" s="199"/>
      <c r="AI210" s="279"/>
      <c r="AJ210" s="199"/>
      <c r="AK210" s="199"/>
      <c r="AL210" s="199"/>
      <c r="AM210" s="199"/>
      <c r="AN210" s="199"/>
      <c r="AO210" s="199"/>
      <c r="AP210" s="199"/>
      <c r="AQ210" s="199"/>
      <c r="AR210" s="199"/>
      <c r="AS210" s="199"/>
      <c r="AT210" s="199"/>
      <c r="AU210" s="199"/>
      <c r="AV210" s="199"/>
      <c r="AW210" s="199"/>
      <c r="AX210" s="199"/>
      <c r="AY210" s="199"/>
      <c r="AZ210" s="199"/>
      <c r="BA210" s="199"/>
      <c r="BB210" s="199"/>
      <c r="BF210" s="199"/>
      <c r="BG210" s="199"/>
      <c r="BI210" s="279"/>
      <c r="BJ210" s="279"/>
      <c r="BL210" s="199"/>
      <c r="BX210" s="172">
        <v>172</v>
      </c>
    </row>
    <row r="211" spans="1:76" s="171" customFormat="1" ht="23.25" customHeight="1">
      <c r="A211" s="199"/>
      <c r="F211" s="199"/>
      <c r="G211" s="198"/>
      <c r="H211" s="198"/>
      <c r="I211" s="198"/>
      <c r="J211" s="199"/>
      <c r="K211" s="199"/>
      <c r="L211" s="199"/>
      <c r="M211" s="220"/>
      <c r="N211" s="221"/>
      <c r="O211" s="221"/>
      <c r="P211" s="220"/>
      <c r="AF211" s="199"/>
      <c r="AG211" s="199"/>
      <c r="AH211" s="199"/>
      <c r="AI211" s="279"/>
      <c r="AJ211" s="199"/>
      <c r="AK211" s="199"/>
      <c r="AL211" s="199"/>
      <c r="AM211" s="199"/>
      <c r="AN211" s="199"/>
      <c r="AO211" s="199"/>
      <c r="AP211" s="199"/>
      <c r="AQ211" s="199"/>
      <c r="AR211" s="199"/>
      <c r="AS211" s="199"/>
      <c r="AT211" s="199"/>
      <c r="AU211" s="199"/>
      <c r="AV211" s="199"/>
      <c r="AW211" s="199"/>
      <c r="AX211" s="199"/>
      <c r="AY211" s="199"/>
      <c r="AZ211" s="199"/>
      <c r="BA211" s="199"/>
      <c r="BB211" s="199"/>
      <c r="BF211" s="199"/>
      <c r="BG211" s="199"/>
      <c r="BI211" s="279"/>
      <c r="BJ211" s="279"/>
      <c r="BL211" s="199"/>
      <c r="BX211" s="172">
        <v>173</v>
      </c>
    </row>
    <row r="212" spans="1:76" s="171" customFormat="1" ht="23.25" customHeight="1">
      <c r="A212" s="199"/>
      <c r="F212" s="199"/>
      <c r="G212" s="198"/>
      <c r="H212" s="198"/>
      <c r="I212" s="198"/>
      <c r="J212" s="199"/>
      <c r="K212" s="199"/>
      <c r="L212" s="199"/>
      <c r="M212" s="220"/>
      <c r="N212" s="221"/>
      <c r="O212" s="221"/>
      <c r="P212" s="220"/>
      <c r="AF212" s="199"/>
      <c r="AG212" s="199"/>
      <c r="AH212" s="199"/>
      <c r="AI212" s="279"/>
      <c r="AJ212" s="199"/>
      <c r="AK212" s="199"/>
      <c r="AL212" s="199"/>
      <c r="AM212" s="199"/>
      <c r="AN212" s="199"/>
      <c r="AO212" s="199"/>
      <c r="AP212" s="199"/>
      <c r="AQ212" s="199"/>
      <c r="AR212" s="199"/>
      <c r="AS212" s="199"/>
      <c r="AT212" s="199"/>
      <c r="AU212" s="199"/>
      <c r="AV212" s="199"/>
      <c r="AW212" s="199"/>
      <c r="AX212" s="199"/>
      <c r="AY212" s="199"/>
      <c r="AZ212" s="199"/>
      <c r="BA212" s="199"/>
      <c r="BB212" s="199"/>
      <c r="BF212" s="199"/>
      <c r="BG212" s="199"/>
      <c r="BI212" s="279"/>
      <c r="BJ212" s="279"/>
      <c r="BL212" s="199"/>
      <c r="BX212" s="172">
        <v>174</v>
      </c>
    </row>
    <row r="213" spans="1:76" s="171" customFormat="1" ht="23.25" customHeight="1">
      <c r="A213" s="199"/>
      <c r="F213" s="199"/>
      <c r="G213" s="198"/>
      <c r="H213" s="198"/>
      <c r="I213" s="198"/>
      <c r="J213" s="199"/>
      <c r="K213" s="199"/>
      <c r="L213" s="199"/>
      <c r="M213" s="220"/>
      <c r="N213" s="221"/>
      <c r="O213" s="221"/>
      <c r="P213" s="220"/>
      <c r="AF213" s="199"/>
      <c r="AG213" s="199"/>
      <c r="AH213" s="199"/>
      <c r="AI213" s="279"/>
      <c r="AJ213" s="199"/>
      <c r="AK213" s="199"/>
      <c r="AL213" s="199"/>
      <c r="AM213" s="199"/>
      <c r="AN213" s="199"/>
      <c r="AO213" s="199"/>
      <c r="AP213" s="199"/>
      <c r="AQ213" s="199"/>
      <c r="AR213" s="199"/>
      <c r="AS213" s="199"/>
      <c r="AT213" s="199"/>
      <c r="AU213" s="199"/>
      <c r="AV213" s="199"/>
      <c r="AW213" s="199"/>
      <c r="AX213" s="199"/>
      <c r="AY213" s="199"/>
      <c r="AZ213" s="199"/>
      <c r="BA213" s="199"/>
      <c r="BB213" s="199"/>
      <c r="BF213" s="199"/>
      <c r="BG213" s="199"/>
      <c r="BI213" s="279"/>
      <c r="BJ213" s="279"/>
      <c r="BL213" s="199"/>
      <c r="BX213" s="172">
        <v>175</v>
      </c>
    </row>
    <row r="214" spans="1:76" s="171" customFormat="1" ht="23.25" customHeight="1">
      <c r="A214" s="199"/>
      <c r="F214" s="199"/>
      <c r="G214" s="198"/>
      <c r="H214" s="198"/>
      <c r="I214" s="198"/>
      <c r="J214" s="199"/>
      <c r="K214" s="199"/>
      <c r="L214" s="199"/>
      <c r="M214" s="220"/>
      <c r="N214" s="221"/>
      <c r="O214" s="221"/>
      <c r="P214" s="220"/>
      <c r="AF214" s="199"/>
      <c r="AG214" s="199"/>
      <c r="AH214" s="199"/>
      <c r="AI214" s="279"/>
      <c r="AJ214" s="199"/>
      <c r="AK214" s="199"/>
      <c r="AL214" s="199"/>
      <c r="AM214" s="199"/>
      <c r="AN214" s="199"/>
      <c r="AO214" s="199"/>
      <c r="AP214" s="199"/>
      <c r="AQ214" s="199"/>
      <c r="AR214" s="199"/>
      <c r="AS214" s="199"/>
      <c r="AT214" s="199"/>
      <c r="AU214" s="199"/>
      <c r="AV214" s="199"/>
      <c r="AW214" s="199"/>
      <c r="AX214" s="199"/>
      <c r="AY214" s="199"/>
      <c r="AZ214" s="199"/>
      <c r="BA214" s="199"/>
      <c r="BB214" s="199"/>
      <c r="BF214" s="199"/>
      <c r="BG214" s="199"/>
      <c r="BI214" s="279"/>
      <c r="BJ214" s="279"/>
      <c r="BL214" s="199"/>
      <c r="BX214" s="172">
        <v>176</v>
      </c>
    </row>
    <row r="215" spans="1:76" s="171" customFormat="1" ht="23.25" customHeight="1">
      <c r="A215" s="199"/>
      <c r="F215" s="199"/>
      <c r="G215" s="198"/>
      <c r="H215" s="198"/>
      <c r="I215" s="198"/>
      <c r="J215" s="199"/>
      <c r="K215" s="199"/>
      <c r="L215" s="199"/>
      <c r="M215" s="220"/>
      <c r="N215" s="221"/>
      <c r="O215" s="221"/>
      <c r="P215" s="220"/>
      <c r="AF215" s="199"/>
      <c r="AG215" s="199"/>
      <c r="AH215" s="199"/>
      <c r="AI215" s="279"/>
      <c r="AJ215" s="199"/>
      <c r="AK215" s="199"/>
      <c r="AL215" s="199"/>
      <c r="AM215" s="199"/>
      <c r="AN215" s="199"/>
      <c r="AO215" s="199"/>
      <c r="AP215" s="199"/>
      <c r="AQ215" s="199"/>
      <c r="AR215" s="199"/>
      <c r="AS215" s="199"/>
      <c r="AT215" s="199"/>
      <c r="AU215" s="199"/>
      <c r="AV215" s="199"/>
      <c r="AW215" s="199"/>
      <c r="AX215" s="199"/>
      <c r="AY215" s="199"/>
      <c r="AZ215" s="199"/>
      <c r="BA215" s="199"/>
      <c r="BB215" s="199"/>
      <c r="BF215" s="199"/>
      <c r="BG215" s="199"/>
      <c r="BI215" s="279"/>
      <c r="BJ215" s="279"/>
      <c r="BL215" s="199"/>
      <c r="BX215" s="172">
        <v>177</v>
      </c>
    </row>
    <row r="216" spans="1:76" s="171" customFormat="1" ht="23.25" customHeight="1">
      <c r="A216" s="199"/>
      <c r="F216" s="199"/>
      <c r="G216" s="198"/>
      <c r="H216" s="198"/>
      <c r="I216" s="198"/>
      <c r="J216" s="199"/>
      <c r="K216" s="199"/>
      <c r="L216" s="199"/>
      <c r="M216" s="220"/>
      <c r="N216" s="221"/>
      <c r="O216" s="221"/>
      <c r="P216" s="220"/>
      <c r="AF216" s="199"/>
      <c r="AG216" s="199"/>
      <c r="AH216" s="199"/>
      <c r="AI216" s="279"/>
      <c r="AJ216" s="199"/>
      <c r="AK216" s="199"/>
      <c r="AL216" s="199"/>
      <c r="AM216" s="199"/>
      <c r="AN216" s="199"/>
      <c r="AO216" s="199"/>
      <c r="AP216" s="199"/>
      <c r="AQ216" s="199"/>
      <c r="AR216" s="199"/>
      <c r="AS216" s="199"/>
      <c r="AT216" s="199"/>
      <c r="AU216" s="199"/>
      <c r="AV216" s="199"/>
      <c r="AW216" s="199"/>
      <c r="AX216" s="199"/>
      <c r="AY216" s="199"/>
      <c r="AZ216" s="199"/>
      <c r="BA216" s="199"/>
      <c r="BB216" s="199"/>
      <c r="BF216" s="199"/>
      <c r="BG216" s="199"/>
      <c r="BI216" s="279"/>
      <c r="BJ216" s="279"/>
      <c r="BL216" s="199"/>
      <c r="BX216" s="172">
        <v>178</v>
      </c>
    </row>
    <row r="217" spans="1:76" s="171" customFormat="1" ht="23.25" customHeight="1">
      <c r="A217" s="199"/>
      <c r="F217" s="199"/>
      <c r="G217" s="198"/>
      <c r="H217" s="198"/>
      <c r="I217" s="198"/>
      <c r="J217" s="199"/>
      <c r="K217" s="199"/>
      <c r="L217" s="199"/>
      <c r="M217" s="220"/>
      <c r="N217" s="221"/>
      <c r="O217" s="221"/>
      <c r="P217" s="220"/>
      <c r="AF217" s="199"/>
      <c r="AG217" s="199"/>
      <c r="AH217" s="199"/>
      <c r="AI217" s="279"/>
      <c r="AJ217" s="199"/>
      <c r="AK217" s="199"/>
      <c r="AL217" s="199"/>
      <c r="AM217" s="199"/>
      <c r="AN217" s="199"/>
      <c r="AO217" s="199"/>
      <c r="AP217" s="199"/>
      <c r="AQ217" s="199"/>
      <c r="AR217" s="199"/>
      <c r="AS217" s="199"/>
      <c r="AT217" s="199"/>
      <c r="AU217" s="199"/>
      <c r="AV217" s="199"/>
      <c r="AW217" s="199"/>
      <c r="AX217" s="199"/>
      <c r="AY217" s="199"/>
      <c r="AZ217" s="199"/>
      <c r="BA217" s="199"/>
      <c r="BB217" s="199"/>
      <c r="BF217" s="199"/>
      <c r="BG217" s="199"/>
      <c r="BI217" s="279"/>
      <c r="BJ217" s="279"/>
      <c r="BL217" s="199"/>
      <c r="BX217" s="172">
        <v>179</v>
      </c>
    </row>
    <row r="218" spans="1:76" s="171" customFormat="1" ht="23.25" customHeight="1">
      <c r="A218" s="199"/>
      <c r="F218" s="199"/>
      <c r="G218" s="198"/>
      <c r="H218" s="198"/>
      <c r="I218" s="198"/>
      <c r="J218" s="199"/>
      <c r="K218" s="199"/>
      <c r="L218" s="199"/>
      <c r="M218" s="220"/>
      <c r="N218" s="221"/>
      <c r="O218" s="221"/>
      <c r="P218" s="220"/>
      <c r="AF218" s="199"/>
      <c r="AG218" s="199"/>
      <c r="AH218" s="199"/>
      <c r="AI218" s="279"/>
      <c r="AJ218" s="199"/>
      <c r="AK218" s="199"/>
      <c r="AL218" s="199"/>
      <c r="AM218" s="199"/>
      <c r="AN218" s="199"/>
      <c r="AO218" s="199"/>
      <c r="AP218" s="199"/>
      <c r="AQ218" s="199"/>
      <c r="AR218" s="199"/>
      <c r="AS218" s="199"/>
      <c r="AT218" s="199"/>
      <c r="AU218" s="199"/>
      <c r="AV218" s="199"/>
      <c r="AW218" s="199"/>
      <c r="AX218" s="199"/>
      <c r="AY218" s="199"/>
      <c r="AZ218" s="199"/>
      <c r="BA218" s="199"/>
      <c r="BB218" s="199"/>
      <c r="BF218" s="199"/>
      <c r="BG218" s="199"/>
      <c r="BI218" s="279"/>
      <c r="BJ218" s="279"/>
      <c r="BL218" s="199"/>
      <c r="BX218" s="172">
        <v>180</v>
      </c>
    </row>
    <row r="219" spans="1:76" s="171" customFormat="1" ht="23.25" customHeight="1">
      <c r="A219" s="199"/>
      <c r="F219" s="199"/>
      <c r="G219" s="198"/>
      <c r="H219" s="198"/>
      <c r="I219" s="198"/>
      <c r="J219" s="199"/>
      <c r="K219" s="199"/>
      <c r="L219" s="199"/>
      <c r="M219" s="220"/>
      <c r="N219" s="221"/>
      <c r="O219" s="221"/>
      <c r="P219" s="220"/>
      <c r="AF219" s="199"/>
      <c r="AG219" s="199"/>
      <c r="AH219" s="199"/>
      <c r="AI219" s="279"/>
      <c r="AJ219" s="199"/>
      <c r="AK219" s="199"/>
      <c r="AL219" s="199"/>
      <c r="AM219" s="199"/>
      <c r="AN219" s="199"/>
      <c r="AO219" s="199"/>
      <c r="AP219" s="199"/>
      <c r="AQ219" s="199"/>
      <c r="AR219" s="199"/>
      <c r="AS219" s="199"/>
      <c r="AT219" s="199"/>
      <c r="AU219" s="199"/>
      <c r="AV219" s="199"/>
      <c r="AW219" s="199"/>
      <c r="AX219" s="199"/>
      <c r="AY219" s="199"/>
      <c r="AZ219" s="199"/>
      <c r="BA219" s="199"/>
      <c r="BB219" s="199"/>
      <c r="BF219" s="199"/>
      <c r="BG219" s="199"/>
      <c r="BI219" s="279"/>
      <c r="BJ219" s="279"/>
      <c r="BL219" s="199"/>
      <c r="BX219" s="172">
        <v>181</v>
      </c>
    </row>
    <row r="220" spans="1:76" s="171" customFormat="1" ht="23.25" customHeight="1">
      <c r="A220" s="199"/>
      <c r="F220" s="199"/>
      <c r="G220" s="198"/>
      <c r="H220" s="198"/>
      <c r="I220" s="198"/>
      <c r="J220" s="199"/>
      <c r="K220" s="199"/>
      <c r="L220" s="199"/>
      <c r="M220" s="220"/>
      <c r="N220" s="221"/>
      <c r="O220" s="221"/>
      <c r="P220" s="220"/>
      <c r="AF220" s="199"/>
      <c r="AG220" s="199"/>
      <c r="AH220" s="199"/>
      <c r="AI220" s="279"/>
      <c r="AJ220" s="199"/>
      <c r="AK220" s="199"/>
      <c r="AL220" s="199"/>
      <c r="AM220" s="199"/>
      <c r="AN220" s="199"/>
      <c r="AO220" s="199"/>
      <c r="AP220" s="199"/>
      <c r="AQ220" s="199"/>
      <c r="AR220" s="199"/>
      <c r="AS220" s="199"/>
      <c r="AT220" s="199"/>
      <c r="AU220" s="199"/>
      <c r="AV220" s="199"/>
      <c r="AW220" s="199"/>
      <c r="AX220" s="199"/>
      <c r="AY220" s="199"/>
      <c r="AZ220" s="199"/>
      <c r="BA220" s="199"/>
      <c r="BB220" s="199"/>
      <c r="BF220" s="199"/>
      <c r="BG220" s="199"/>
      <c r="BI220" s="279"/>
      <c r="BJ220" s="279"/>
      <c r="BL220" s="199"/>
      <c r="BX220" s="172">
        <v>182</v>
      </c>
    </row>
    <row r="221" spans="1:76" s="171" customFormat="1" ht="23.25" customHeight="1">
      <c r="A221" s="199"/>
      <c r="F221" s="199"/>
      <c r="G221" s="198"/>
      <c r="H221" s="198"/>
      <c r="I221" s="198"/>
      <c r="J221" s="199"/>
      <c r="K221" s="199"/>
      <c r="L221" s="199"/>
      <c r="M221" s="220"/>
      <c r="N221" s="221"/>
      <c r="O221" s="221"/>
      <c r="P221" s="220"/>
      <c r="AF221" s="199"/>
      <c r="AG221" s="199"/>
      <c r="AH221" s="199"/>
      <c r="AI221" s="279"/>
      <c r="AJ221" s="199"/>
      <c r="AK221" s="199"/>
      <c r="AL221" s="199"/>
      <c r="AM221" s="199"/>
      <c r="AN221" s="199"/>
      <c r="AO221" s="199"/>
      <c r="AP221" s="199"/>
      <c r="AQ221" s="199"/>
      <c r="AR221" s="199"/>
      <c r="AS221" s="199"/>
      <c r="AT221" s="199"/>
      <c r="AU221" s="199"/>
      <c r="AV221" s="199"/>
      <c r="AW221" s="199"/>
      <c r="AX221" s="199"/>
      <c r="AY221" s="199"/>
      <c r="AZ221" s="199"/>
      <c r="BA221" s="199"/>
      <c r="BB221" s="199"/>
      <c r="BF221" s="199"/>
      <c r="BG221" s="199"/>
      <c r="BI221" s="279"/>
      <c r="BJ221" s="279"/>
      <c r="BL221" s="199"/>
      <c r="BX221" s="172">
        <v>183</v>
      </c>
    </row>
    <row r="222" spans="1:76" s="171" customFormat="1" ht="23.25" customHeight="1">
      <c r="A222" s="199"/>
      <c r="F222" s="199"/>
      <c r="G222" s="198"/>
      <c r="H222" s="198"/>
      <c r="I222" s="198"/>
      <c r="J222" s="199"/>
      <c r="K222" s="199"/>
      <c r="L222" s="199"/>
      <c r="M222" s="220"/>
      <c r="N222" s="221"/>
      <c r="O222" s="221"/>
      <c r="P222" s="220"/>
      <c r="AF222" s="199"/>
      <c r="AG222" s="199"/>
      <c r="AH222" s="199"/>
      <c r="AI222" s="279"/>
      <c r="AJ222" s="199"/>
      <c r="AK222" s="199"/>
      <c r="AL222" s="199"/>
      <c r="AM222" s="199"/>
      <c r="AN222" s="199"/>
      <c r="AO222" s="199"/>
      <c r="AP222" s="199"/>
      <c r="AQ222" s="199"/>
      <c r="AR222" s="199"/>
      <c r="AS222" s="199"/>
      <c r="AT222" s="199"/>
      <c r="AU222" s="199"/>
      <c r="AV222" s="199"/>
      <c r="AW222" s="199"/>
      <c r="AX222" s="199"/>
      <c r="AY222" s="199"/>
      <c r="AZ222" s="199"/>
      <c r="BA222" s="199"/>
      <c r="BB222" s="199"/>
      <c r="BF222" s="199"/>
      <c r="BG222" s="199"/>
      <c r="BI222" s="279"/>
      <c r="BJ222" s="279"/>
      <c r="BL222" s="199"/>
      <c r="BX222" s="172">
        <v>184</v>
      </c>
    </row>
    <row r="223" spans="1:76" s="171" customFormat="1" ht="23.25" customHeight="1">
      <c r="A223" s="199"/>
      <c r="F223" s="199"/>
      <c r="G223" s="198"/>
      <c r="H223" s="198"/>
      <c r="I223" s="198"/>
      <c r="J223" s="199"/>
      <c r="K223" s="199"/>
      <c r="L223" s="199"/>
      <c r="M223" s="220"/>
      <c r="N223" s="221"/>
      <c r="O223" s="221"/>
      <c r="P223" s="220"/>
      <c r="AF223" s="199"/>
      <c r="AG223" s="199"/>
      <c r="AH223" s="199"/>
      <c r="AI223" s="279"/>
      <c r="AJ223" s="199"/>
      <c r="AK223" s="199"/>
      <c r="AL223" s="199"/>
      <c r="AM223" s="199"/>
      <c r="AN223" s="199"/>
      <c r="AO223" s="199"/>
      <c r="AP223" s="199"/>
      <c r="AQ223" s="199"/>
      <c r="AR223" s="199"/>
      <c r="AS223" s="199"/>
      <c r="AT223" s="199"/>
      <c r="AU223" s="199"/>
      <c r="AV223" s="199"/>
      <c r="AW223" s="199"/>
      <c r="AX223" s="199"/>
      <c r="AY223" s="199"/>
      <c r="AZ223" s="199"/>
      <c r="BA223" s="199"/>
      <c r="BB223" s="199"/>
      <c r="BF223" s="199"/>
      <c r="BG223" s="199"/>
      <c r="BI223" s="279"/>
      <c r="BJ223" s="279"/>
      <c r="BL223" s="199"/>
      <c r="BX223" s="172">
        <v>185</v>
      </c>
    </row>
    <row r="224" spans="1:76" s="171" customFormat="1" ht="23.25" customHeight="1">
      <c r="A224" s="199"/>
      <c r="F224" s="199"/>
      <c r="G224" s="198"/>
      <c r="H224" s="198"/>
      <c r="I224" s="198"/>
      <c r="J224" s="199"/>
      <c r="K224" s="199"/>
      <c r="L224" s="199"/>
      <c r="M224" s="220"/>
      <c r="N224" s="221"/>
      <c r="O224" s="221"/>
      <c r="P224" s="220"/>
      <c r="AF224" s="199"/>
      <c r="AG224" s="199"/>
      <c r="AH224" s="199"/>
      <c r="AI224" s="279"/>
      <c r="AJ224" s="199"/>
      <c r="AK224" s="199"/>
      <c r="AL224" s="199"/>
      <c r="AM224" s="199"/>
      <c r="AN224" s="199"/>
      <c r="AO224" s="199"/>
      <c r="AP224" s="199"/>
      <c r="AQ224" s="199"/>
      <c r="AR224" s="199"/>
      <c r="AS224" s="199"/>
      <c r="AT224" s="199"/>
      <c r="AU224" s="199"/>
      <c r="AV224" s="199"/>
      <c r="AW224" s="199"/>
      <c r="AX224" s="199"/>
      <c r="AY224" s="199"/>
      <c r="AZ224" s="199"/>
      <c r="BA224" s="199"/>
      <c r="BB224" s="199"/>
      <c r="BF224" s="199"/>
      <c r="BG224" s="199"/>
      <c r="BI224" s="279"/>
      <c r="BJ224" s="279"/>
      <c r="BL224" s="199"/>
      <c r="BX224" s="172">
        <v>186</v>
      </c>
    </row>
    <row r="225" spans="1:76" s="171" customFormat="1" ht="23.25" customHeight="1">
      <c r="A225" s="199"/>
      <c r="F225" s="199"/>
      <c r="G225" s="198"/>
      <c r="H225" s="198"/>
      <c r="I225" s="198"/>
      <c r="J225" s="199"/>
      <c r="K225" s="199"/>
      <c r="L225" s="199"/>
      <c r="M225" s="220"/>
      <c r="N225" s="221"/>
      <c r="O225" s="221"/>
      <c r="P225" s="220"/>
      <c r="AF225" s="199"/>
      <c r="AG225" s="199"/>
      <c r="AH225" s="199"/>
      <c r="AI225" s="279"/>
      <c r="AJ225" s="199"/>
      <c r="AK225" s="199"/>
      <c r="AL225" s="199"/>
      <c r="AM225" s="199"/>
      <c r="AN225" s="199"/>
      <c r="AO225" s="199"/>
      <c r="AP225" s="199"/>
      <c r="AQ225" s="199"/>
      <c r="AR225" s="199"/>
      <c r="AS225" s="199"/>
      <c r="AT225" s="199"/>
      <c r="AU225" s="199"/>
      <c r="AV225" s="199"/>
      <c r="AW225" s="199"/>
      <c r="AX225" s="199"/>
      <c r="AY225" s="199"/>
      <c r="AZ225" s="199"/>
      <c r="BA225" s="199"/>
      <c r="BB225" s="199"/>
      <c r="BF225" s="199"/>
      <c r="BG225" s="199"/>
      <c r="BI225" s="279"/>
      <c r="BJ225" s="279"/>
      <c r="BL225" s="199"/>
      <c r="BX225" s="172">
        <v>187</v>
      </c>
    </row>
    <row r="226" spans="1:76" s="171" customFormat="1" ht="23.25" customHeight="1">
      <c r="A226" s="199"/>
      <c r="F226" s="199"/>
      <c r="G226" s="198"/>
      <c r="H226" s="198"/>
      <c r="I226" s="198"/>
      <c r="J226" s="199"/>
      <c r="K226" s="199"/>
      <c r="L226" s="199"/>
      <c r="M226" s="220"/>
      <c r="N226" s="221"/>
      <c r="O226" s="221"/>
      <c r="P226" s="220"/>
      <c r="AF226" s="199"/>
      <c r="AG226" s="199"/>
      <c r="AH226" s="199"/>
      <c r="AI226" s="279"/>
      <c r="AJ226" s="199"/>
      <c r="AK226" s="199"/>
      <c r="AL226" s="199"/>
      <c r="AM226" s="199"/>
      <c r="AN226" s="199"/>
      <c r="AO226" s="199"/>
      <c r="AP226" s="199"/>
      <c r="AQ226" s="199"/>
      <c r="AR226" s="199"/>
      <c r="AS226" s="199"/>
      <c r="AT226" s="199"/>
      <c r="AU226" s="199"/>
      <c r="AV226" s="199"/>
      <c r="AW226" s="199"/>
      <c r="AX226" s="199"/>
      <c r="AY226" s="199"/>
      <c r="AZ226" s="199"/>
      <c r="BA226" s="199"/>
      <c r="BB226" s="199"/>
      <c r="BF226" s="199"/>
      <c r="BG226" s="199"/>
      <c r="BI226" s="279"/>
      <c r="BJ226" s="279"/>
      <c r="BL226" s="199"/>
      <c r="BX226" s="172">
        <v>188</v>
      </c>
    </row>
    <row r="227" spans="1:76" s="171" customFormat="1" ht="23.25" customHeight="1">
      <c r="A227" s="199"/>
      <c r="F227" s="199"/>
      <c r="G227" s="198"/>
      <c r="H227" s="198"/>
      <c r="I227" s="198"/>
      <c r="J227" s="199"/>
      <c r="K227" s="199"/>
      <c r="L227" s="199"/>
      <c r="M227" s="220"/>
      <c r="N227" s="221"/>
      <c r="O227" s="221"/>
      <c r="P227" s="220"/>
      <c r="AF227" s="199"/>
      <c r="AG227" s="199"/>
      <c r="AH227" s="199"/>
      <c r="AI227" s="279"/>
      <c r="AJ227" s="199"/>
      <c r="AK227" s="199"/>
      <c r="AL227" s="199"/>
      <c r="AM227" s="199"/>
      <c r="AN227" s="199"/>
      <c r="AO227" s="199"/>
      <c r="AP227" s="199"/>
      <c r="AQ227" s="199"/>
      <c r="AR227" s="199"/>
      <c r="AS227" s="199"/>
      <c r="AT227" s="199"/>
      <c r="AU227" s="199"/>
      <c r="AV227" s="199"/>
      <c r="AW227" s="199"/>
      <c r="AX227" s="199"/>
      <c r="AY227" s="199"/>
      <c r="AZ227" s="199"/>
      <c r="BA227" s="199"/>
      <c r="BB227" s="199"/>
      <c r="BF227" s="199"/>
      <c r="BG227" s="199"/>
      <c r="BI227" s="279"/>
      <c r="BJ227" s="279"/>
      <c r="BL227" s="199"/>
      <c r="BX227" s="172">
        <v>189</v>
      </c>
    </row>
    <row r="228" spans="1:76" s="171" customFormat="1" ht="23.25" customHeight="1">
      <c r="A228" s="199"/>
      <c r="F228" s="199"/>
      <c r="G228" s="198"/>
      <c r="H228" s="198"/>
      <c r="I228" s="198"/>
      <c r="J228" s="199"/>
      <c r="K228" s="199"/>
      <c r="L228" s="199"/>
      <c r="M228" s="220"/>
      <c r="N228" s="221"/>
      <c r="O228" s="221"/>
      <c r="P228" s="220"/>
      <c r="AF228" s="199"/>
      <c r="AG228" s="199"/>
      <c r="AH228" s="199"/>
      <c r="AI228" s="279"/>
      <c r="AJ228" s="199"/>
      <c r="AK228" s="199"/>
      <c r="AL228" s="199"/>
      <c r="AM228" s="199"/>
      <c r="AN228" s="199"/>
      <c r="AO228" s="199"/>
      <c r="AP228" s="199"/>
      <c r="AQ228" s="199"/>
      <c r="AR228" s="199"/>
      <c r="AS228" s="199"/>
      <c r="AT228" s="199"/>
      <c r="AU228" s="199"/>
      <c r="AV228" s="199"/>
      <c r="AW228" s="199"/>
      <c r="AX228" s="199"/>
      <c r="AY228" s="199"/>
      <c r="AZ228" s="199"/>
      <c r="BA228" s="199"/>
      <c r="BB228" s="199"/>
      <c r="BF228" s="199"/>
      <c r="BG228" s="199"/>
      <c r="BI228" s="279"/>
      <c r="BJ228" s="279"/>
      <c r="BL228" s="199"/>
      <c r="BX228" s="172">
        <v>190</v>
      </c>
    </row>
    <row r="229" spans="1:76" s="171" customFormat="1" ht="23.25" customHeight="1">
      <c r="A229" s="199"/>
      <c r="F229" s="199"/>
      <c r="G229" s="198"/>
      <c r="H229" s="198"/>
      <c r="I229" s="198"/>
      <c r="J229" s="199"/>
      <c r="K229" s="199"/>
      <c r="L229" s="199"/>
      <c r="M229" s="220"/>
      <c r="N229" s="221"/>
      <c r="O229" s="221"/>
      <c r="P229" s="220"/>
      <c r="AF229" s="199"/>
      <c r="AG229" s="199"/>
      <c r="AH229" s="199"/>
      <c r="AI229" s="279"/>
      <c r="AJ229" s="199"/>
      <c r="AK229" s="199"/>
      <c r="AL229" s="199"/>
      <c r="AM229" s="199"/>
      <c r="AN229" s="199"/>
      <c r="AO229" s="199"/>
      <c r="AP229" s="199"/>
      <c r="AQ229" s="199"/>
      <c r="AR229" s="199"/>
      <c r="AS229" s="199"/>
      <c r="AT229" s="199"/>
      <c r="AU229" s="199"/>
      <c r="AV229" s="199"/>
      <c r="AW229" s="199"/>
      <c r="AX229" s="199"/>
      <c r="AY229" s="199"/>
      <c r="AZ229" s="199"/>
      <c r="BA229" s="199"/>
      <c r="BB229" s="199"/>
      <c r="BF229" s="199"/>
      <c r="BG229" s="199"/>
      <c r="BI229" s="279"/>
      <c r="BJ229" s="279"/>
      <c r="BL229" s="199"/>
      <c r="BX229" s="172">
        <v>191</v>
      </c>
    </row>
    <row r="230" spans="1:76" s="171" customFormat="1" ht="23.25" customHeight="1">
      <c r="A230" s="199"/>
      <c r="F230" s="199"/>
      <c r="G230" s="198"/>
      <c r="H230" s="198"/>
      <c r="I230" s="198"/>
      <c r="J230" s="199"/>
      <c r="K230" s="199"/>
      <c r="L230" s="199"/>
      <c r="M230" s="220"/>
      <c r="N230" s="221"/>
      <c r="O230" s="221"/>
      <c r="P230" s="220"/>
      <c r="AF230" s="199"/>
      <c r="AG230" s="199"/>
      <c r="AH230" s="199"/>
      <c r="AI230" s="279"/>
      <c r="AJ230" s="199"/>
      <c r="AK230" s="199"/>
      <c r="AL230" s="199"/>
      <c r="AM230" s="199"/>
      <c r="AN230" s="199"/>
      <c r="AO230" s="199"/>
      <c r="AP230" s="199"/>
      <c r="AQ230" s="199"/>
      <c r="AR230" s="199"/>
      <c r="AS230" s="199"/>
      <c r="AT230" s="199"/>
      <c r="AU230" s="199"/>
      <c r="AV230" s="199"/>
      <c r="AW230" s="199"/>
      <c r="AX230" s="199"/>
      <c r="AY230" s="199"/>
      <c r="AZ230" s="199"/>
      <c r="BA230" s="199"/>
      <c r="BB230" s="199"/>
      <c r="BF230" s="199"/>
      <c r="BG230" s="199"/>
      <c r="BI230" s="279"/>
      <c r="BJ230" s="279"/>
      <c r="BL230" s="199"/>
      <c r="BX230" s="172">
        <v>192</v>
      </c>
    </row>
    <row r="231" spans="1:76" s="171" customFormat="1" ht="23.25" customHeight="1">
      <c r="A231" s="199"/>
      <c r="F231" s="199"/>
      <c r="G231" s="198"/>
      <c r="H231" s="198"/>
      <c r="I231" s="198"/>
      <c r="J231" s="199"/>
      <c r="K231" s="199"/>
      <c r="L231" s="199"/>
      <c r="M231" s="220"/>
      <c r="N231" s="221"/>
      <c r="O231" s="221"/>
      <c r="P231" s="220"/>
      <c r="AF231" s="199"/>
      <c r="AG231" s="199"/>
      <c r="AH231" s="199"/>
      <c r="AI231" s="279"/>
      <c r="AJ231" s="199"/>
      <c r="AK231" s="199"/>
      <c r="AL231" s="199"/>
      <c r="AM231" s="199"/>
      <c r="AN231" s="199"/>
      <c r="AO231" s="199"/>
      <c r="AP231" s="199"/>
      <c r="AQ231" s="199"/>
      <c r="AR231" s="199"/>
      <c r="AS231" s="199"/>
      <c r="AT231" s="199"/>
      <c r="AU231" s="199"/>
      <c r="AV231" s="199"/>
      <c r="AW231" s="199"/>
      <c r="AX231" s="199"/>
      <c r="AY231" s="199"/>
      <c r="AZ231" s="199"/>
      <c r="BA231" s="199"/>
      <c r="BB231" s="199"/>
      <c r="BF231" s="199"/>
      <c r="BG231" s="199"/>
      <c r="BI231" s="279"/>
      <c r="BJ231" s="279"/>
      <c r="BL231" s="199"/>
      <c r="BX231" s="172">
        <v>193</v>
      </c>
    </row>
    <row r="232" spans="1:76" s="171" customFormat="1" ht="23.25" customHeight="1">
      <c r="A232" s="199"/>
      <c r="F232" s="199"/>
      <c r="G232" s="198"/>
      <c r="H232" s="198"/>
      <c r="I232" s="198"/>
      <c r="J232" s="199"/>
      <c r="K232" s="199"/>
      <c r="L232" s="199"/>
      <c r="M232" s="220"/>
      <c r="N232" s="221"/>
      <c r="O232" s="221"/>
      <c r="P232" s="220"/>
      <c r="AF232" s="199"/>
      <c r="AG232" s="199"/>
      <c r="AH232" s="199"/>
      <c r="AI232" s="279"/>
      <c r="AJ232" s="199"/>
      <c r="AK232" s="199"/>
      <c r="AL232" s="199"/>
      <c r="AM232" s="199"/>
      <c r="AN232" s="199"/>
      <c r="AO232" s="199"/>
      <c r="AP232" s="199"/>
      <c r="AQ232" s="199"/>
      <c r="AR232" s="199"/>
      <c r="AS232" s="199"/>
      <c r="AT232" s="199"/>
      <c r="AU232" s="199"/>
      <c r="AV232" s="199"/>
      <c r="AW232" s="199"/>
      <c r="AX232" s="199"/>
      <c r="AY232" s="199"/>
      <c r="AZ232" s="199"/>
      <c r="BA232" s="199"/>
      <c r="BB232" s="199"/>
      <c r="BF232" s="199"/>
      <c r="BG232" s="199"/>
      <c r="BI232" s="279"/>
      <c r="BJ232" s="279"/>
      <c r="BL232" s="199"/>
      <c r="BX232" s="172">
        <v>194</v>
      </c>
    </row>
    <row r="233" spans="1:76" s="171" customFormat="1" ht="23.25" customHeight="1">
      <c r="A233" s="199"/>
      <c r="F233" s="199"/>
      <c r="G233" s="198"/>
      <c r="H233" s="198"/>
      <c r="I233" s="198"/>
      <c r="J233" s="199"/>
      <c r="K233" s="199"/>
      <c r="L233" s="199"/>
      <c r="M233" s="220"/>
      <c r="N233" s="221"/>
      <c r="O233" s="221"/>
      <c r="P233" s="220"/>
      <c r="AF233" s="199"/>
      <c r="AG233" s="199"/>
      <c r="AH233" s="199"/>
      <c r="AI233" s="279"/>
      <c r="AJ233" s="199"/>
      <c r="AK233" s="199"/>
      <c r="AL233" s="199"/>
      <c r="AM233" s="199"/>
      <c r="AN233" s="199"/>
      <c r="AO233" s="199"/>
      <c r="AP233" s="199"/>
      <c r="AQ233" s="199"/>
      <c r="AR233" s="199"/>
      <c r="AS233" s="199"/>
      <c r="AT233" s="199"/>
      <c r="AU233" s="199"/>
      <c r="AV233" s="199"/>
      <c r="AW233" s="199"/>
      <c r="AX233" s="199"/>
      <c r="AY233" s="199"/>
      <c r="AZ233" s="199"/>
      <c r="BA233" s="199"/>
      <c r="BB233" s="199"/>
      <c r="BF233" s="199"/>
      <c r="BG233" s="199"/>
      <c r="BI233" s="279"/>
      <c r="BJ233" s="279"/>
      <c r="BL233" s="199"/>
      <c r="BX233" s="172">
        <v>195</v>
      </c>
    </row>
    <row r="234" spans="1:76" s="171" customFormat="1" ht="23.25" customHeight="1">
      <c r="A234" s="199"/>
      <c r="F234" s="199"/>
      <c r="G234" s="198"/>
      <c r="H234" s="198"/>
      <c r="I234" s="198"/>
      <c r="J234" s="199"/>
      <c r="K234" s="199"/>
      <c r="L234" s="199"/>
      <c r="M234" s="220"/>
      <c r="N234" s="221"/>
      <c r="O234" s="221"/>
      <c r="P234" s="220"/>
      <c r="AF234" s="199"/>
      <c r="AG234" s="199"/>
      <c r="AH234" s="199"/>
      <c r="AI234" s="279"/>
      <c r="AJ234" s="199"/>
      <c r="AK234" s="199"/>
      <c r="AL234" s="199"/>
      <c r="AM234" s="199"/>
      <c r="AN234" s="199"/>
      <c r="AO234" s="199"/>
      <c r="AP234" s="199"/>
      <c r="AQ234" s="199"/>
      <c r="AR234" s="199"/>
      <c r="AS234" s="199"/>
      <c r="AT234" s="199"/>
      <c r="AU234" s="199"/>
      <c r="AV234" s="199"/>
      <c r="AW234" s="199"/>
      <c r="AX234" s="199"/>
      <c r="AY234" s="199"/>
      <c r="AZ234" s="199"/>
      <c r="BA234" s="199"/>
      <c r="BB234" s="199"/>
      <c r="BF234" s="199"/>
      <c r="BG234" s="199"/>
      <c r="BI234" s="279"/>
      <c r="BJ234" s="279"/>
      <c r="BL234" s="199"/>
      <c r="BX234" s="172">
        <v>196</v>
      </c>
    </row>
    <row r="235" spans="1:76" s="171" customFormat="1" ht="23.25" customHeight="1">
      <c r="A235" s="199"/>
      <c r="F235" s="199"/>
      <c r="G235" s="198"/>
      <c r="H235" s="198"/>
      <c r="I235" s="198"/>
      <c r="J235" s="199"/>
      <c r="K235" s="199"/>
      <c r="L235" s="199"/>
      <c r="M235" s="220"/>
      <c r="N235" s="221"/>
      <c r="O235" s="221"/>
      <c r="P235" s="220"/>
      <c r="AF235" s="199"/>
      <c r="AG235" s="199"/>
      <c r="AH235" s="199"/>
      <c r="AI235" s="279"/>
      <c r="AJ235" s="199"/>
      <c r="AK235" s="199"/>
      <c r="AL235" s="199"/>
      <c r="AM235" s="199"/>
      <c r="AN235" s="199"/>
      <c r="AO235" s="199"/>
      <c r="AP235" s="199"/>
      <c r="AQ235" s="199"/>
      <c r="AR235" s="199"/>
      <c r="AS235" s="199"/>
      <c r="AT235" s="199"/>
      <c r="AU235" s="199"/>
      <c r="AV235" s="199"/>
      <c r="AW235" s="199"/>
      <c r="AX235" s="199"/>
      <c r="AY235" s="199"/>
      <c r="AZ235" s="199"/>
      <c r="BA235" s="199"/>
      <c r="BB235" s="199"/>
      <c r="BF235" s="199"/>
      <c r="BG235" s="199"/>
      <c r="BI235" s="279"/>
      <c r="BJ235" s="279"/>
      <c r="BL235" s="199"/>
      <c r="BX235" s="172">
        <v>197</v>
      </c>
    </row>
    <row r="236" spans="1:76" s="171" customFormat="1" ht="23.25" customHeight="1">
      <c r="A236" s="199"/>
      <c r="F236" s="199"/>
      <c r="G236" s="198"/>
      <c r="H236" s="198"/>
      <c r="I236" s="198"/>
      <c r="J236" s="199"/>
      <c r="K236" s="199"/>
      <c r="L236" s="199"/>
      <c r="M236" s="220"/>
      <c r="N236" s="221"/>
      <c r="O236" s="221"/>
      <c r="P236" s="220"/>
      <c r="AF236" s="199"/>
      <c r="AG236" s="199"/>
      <c r="AH236" s="199"/>
      <c r="AI236" s="279"/>
      <c r="AJ236" s="199"/>
      <c r="AK236" s="199"/>
      <c r="AL236" s="199"/>
      <c r="AM236" s="199"/>
      <c r="AN236" s="199"/>
      <c r="AO236" s="199"/>
      <c r="AP236" s="199"/>
      <c r="AQ236" s="199"/>
      <c r="AR236" s="199"/>
      <c r="AS236" s="199"/>
      <c r="AT236" s="199"/>
      <c r="AU236" s="199"/>
      <c r="AV236" s="199"/>
      <c r="AW236" s="199"/>
      <c r="AX236" s="199"/>
      <c r="AY236" s="199"/>
      <c r="AZ236" s="199"/>
      <c r="BA236" s="199"/>
      <c r="BB236" s="199"/>
      <c r="BF236" s="199"/>
      <c r="BG236" s="199"/>
      <c r="BI236" s="279"/>
      <c r="BJ236" s="279"/>
      <c r="BL236" s="199"/>
      <c r="BX236" s="172">
        <v>198</v>
      </c>
    </row>
    <row r="237" spans="1:76" s="171" customFormat="1" ht="23.25" customHeight="1">
      <c r="A237" s="199"/>
      <c r="F237" s="199"/>
      <c r="G237" s="198"/>
      <c r="H237" s="198"/>
      <c r="I237" s="198"/>
      <c r="J237" s="199"/>
      <c r="K237" s="199"/>
      <c r="L237" s="199"/>
      <c r="M237" s="220"/>
      <c r="N237" s="221"/>
      <c r="O237" s="221"/>
      <c r="P237" s="220"/>
      <c r="AF237" s="199"/>
      <c r="AG237" s="199"/>
      <c r="AH237" s="199"/>
      <c r="AI237" s="279"/>
      <c r="AJ237" s="199"/>
      <c r="AK237" s="199"/>
      <c r="AL237" s="199"/>
      <c r="AM237" s="199"/>
      <c r="AN237" s="199"/>
      <c r="AO237" s="199"/>
      <c r="AP237" s="199"/>
      <c r="AQ237" s="199"/>
      <c r="AR237" s="199"/>
      <c r="AS237" s="199"/>
      <c r="AT237" s="199"/>
      <c r="AU237" s="199"/>
      <c r="AV237" s="199"/>
      <c r="AW237" s="199"/>
      <c r="AX237" s="199"/>
      <c r="AY237" s="199"/>
      <c r="AZ237" s="199"/>
      <c r="BA237" s="199"/>
      <c r="BB237" s="199"/>
      <c r="BF237" s="199"/>
      <c r="BG237" s="199"/>
      <c r="BI237" s="279"/>
      <c r="BJ237" s="279"/>
      <c r="BL237" s="199"/>
      <c r="BX237" s="172">
        <v>199</v>
      </c>
    </row>
    <row r="238" spans="1:76" s="171" customFormat="1" ht="23.25" customHeight="1">
      <c r="A238" s="199"/>
      <c r="F238" s="199"/>
      <c r="G238" s="198"/>
      <c r="H238" s="198"/>
      <c r="I238" s="198"/>
      <c r="J238" s="199"/>
      <c r="K238" s="199"/>
      <c r="L238" s="199"/>
      <c r="M238" s="220"/>
      <c r="N238" s="221"/>
      <c r="O238" s="221"/>
      <c r="P238" s="220"/>
      <c r="AF238" s="199"/>
      <c r="AG238" s="199"/>
      <c r="AH238" s="199"/>
      <c r="AI238" s="279"/>
      <c r="AJ238" s="199"/>
      <c r="AK238" s="199"/>
      <c r="AL238" s="199"/>
      <c r="AM238" s="199"/>
      <c r="AN238" s="199"/>
      <c r="AO238" s="199"/>
      <c r="AP238" s="199"/>
      <c r="AQ238" s="199"/>
      <c r="AR238" s="199"/>
      <c r="AS238" s="199"/>
      <c r="AT238" s="199"/>
      <c r="AU238" s="199"/>
      <c r="AV238" s="199"/>
      <c r="AW238" s="199"/>
      <c r="AX238" s="199"/>
      <c r="AY238" s="199"/>
      <c r="AZ238" s="199"/>
      <c r="BA238" s="199"/>
      <c r="BB238" s="199"/>
      <c r="BF238" s="199"/>
      <c r="BG238" s="199"/>
      <c r="BI238" s="279"/>
      <c r="BJ238" s="279"/>
      <c r="BL238" s="199"/>
      <c r="BX238" s="172">
        <v>200</v>
      </c>
    </row>
    <row r="239" spans="1:76" s="171" customFormat="1" ht="23.25" customHeight="1">
      <c r="A239" s="199"/>
      <c r="F239" s="199"/>
      <c r="G239" s="198"/>
      <c r="H239" s="198"/>
      <c r="I239" s="198"/>
      <c r="J239" s="199"/>
      <c r="K239" s="199"/>
      <c r="L239" s="199"/>
      <c r="M239" s="220"/>
      <c r="N239" s="221"/>
      <c r="O239" s="221"/>
      <c r="P239" s="220"/>
      <c r="AF239" s="199"/>
      <c r="AG239" s="199"/>
      <c r="AH239" s="199"/>
      <c r="AI239" s="279"/>
      <c r="AJ239" s="199"/>
      <c r="AK239" s="199"/>
      <c r="AL239" s="199"/>
      <c r="AM239" s="199"/>
      <c r="AN239" s="199"/>
      <c r="AO239" s="199"/>
      <c r="AP239" s="199"/>
      <c r="AQ239" s="199"/>
      <c r="AR239" s="199"/>
      <c r="AS239" s="199"/>
      <c r="AT239" s="199"/>
      <c r="AU239" s="199"/>
      <c r="AV239" s="199"/>
      <c r="AW239" s="199"/>
      <c r="AX239" s="199"/>
      <c r="AY239" s="199"/>
      <c r="AZ239" s="199"/>
      <c r="BA239" s="199"/>
      <c r="BB239" s="199"/>
      <c r="BF239" s="199"/>
      <c r="BG239" s="199"/>
      <c r="BI239" s="279"/>
      <c r="BJ239" s="279"/>
      <c r="BL239" s="199"/>
      <c r="BX239" s="172">
        <v>201</v>
      </c>
    </row>
    <row r="240" spans="1:76" s="171" customFormat="1" ht="23.25" customHeight="1">
      <c r="A240" s="199"/>
      <c r="F240" s="199"/>
      <c r="G240" s="198"/>
      <c r="H240" s="198"/>
      <c r="I240" s="198"/>
      <c r="J240" s="199"/>
      <c r="K240" s="199"/>
      <c r="L240" s="199"/>
      <c r="M240" s="220"/>
      <c r="N240" s="221"/>
      <c r="O240" s="221"/>
      <c r="P240" s="220"/>
      <c r="AF240" s="199"/>
      <c r="AG240" s="199"/>
      <c r="AH240" s="199"/>
      <c r="AI240" s="279"/>
      <c r="AJ240" s="199"/>
      <c r="AK240" s="199"/>
      <c r="AL240" s="199"/>
      <c r="AM240" s="199"/>
      <c r="AN240" s="199"/>
      <c r="AO240" s="199"/>
      <c r="AP240" s="199"/>
      <c r="AQ240" s="199"/>
      <c r="AR240" s="199"/>
      <c r="AS240" s="199"/>
      <c r="AT240" s="199"/>
      <c r="AU240" s="199"/>
      <c r="AV240" s="199"/>
      <c r="AW240" s="199"/>
      <c r="AX240" s="199"/>
      <c r="AY240" s="199"/>
      <c r="AZ240" s="199"/>
      <c r="BA240" s="199"/>
      <c r="BB240" s="199"/>
      <c r="BF240" s="199"/>
      <c r="BG240" s="199"/>
      <c r="BI240" s="279"/>
      <c r="BJ240" s="279"/>
      <c r="BL240" s="199"/>
      <c r="BX240" s="172">
        <v>202</v>
      </c>
    </row>
    <row r="241" spans="1:76" s="171" customFormat="1" ht="23.25" customHeight="1">
      <c r="A241" s="199"/>
      <c r="F241" s="199"/>
      <c r="G241" s="198"/>
      <c r="H241" s="198"/>
      <c r="I241" s="198"/>
      <c r="J241" s="199"/>
      <c r="K241" s="199"/>
      <c r="L241" s="199"/>
      <c r="M241" s="220"/>
      <c r="N241" s="221"/>
      <c r="O241" s="221"/>
      <c r="P241" s="220"/>
      <c r="AF241" s="199"/>
      <c r="AG241" s="199"/>
      <c r="AH241" s="199"/>
      <c r="AI241" s="279"/>
      <c r="AJ241" s="199"/>
      <c r="AK241" s="199"/>
      <c r="AL241" s="199"/>
      <c r="AM241" s="199"/>
      <c r="AN241" s="199"/>
      <c r="AO241" s="199"/>
      <c r="AP241" s="199"/>
      <c r="AQ241" s="199"/>
      <c r="AR241" s="199"/>
      <c r="AS241" s="199"/>
      <c r="AT241" s="199"/>
      <c r="AU241" s="199"/>
      <c r="AV241" s="199"/>
      <c r="AW241" s="199"/>
      <c r="AX241" s="199"/>
      <c r="AY241" s="199"/>
      <c r="AZ241" s="199"/>
      <c r="BA241" s="199"/>
      <c r="BB241" s="199"/>
      <c r="BF241" s="199"/>
      <c r="BG241" s="199"/>
      <c r="BI241" s="279"/>
      <c r="BJ241" s="279"/>
      <c r="BL241" s="199"/>
      <c r="BX241" s="172">
        <v>203</v>
      </c>
    </row>
    <row r="242" spans="1:76" s="171" customFormat="1" ht="23.25" customHeight="1">
      <c r="A242" s="199"/>
      <c r="F242" s="199"/>
      <c r="G242" s="198"/>
      <c r="H242" s="198"/>
      <c r="I242" s="198"/>
      <c r="J242" s="199"/>
      <c r="K242" s="199"/>
      <c r="L242" s="199"/>
      <c r="M242" s="220"/>
      <c r="N242" s="221"/>
      <c r="O242" s="221"/>
      <c r="P242" s="220"/>
      <c r="AF242" s="199"/>
      <c r="AG242" s="199"/>
      <c r="AH242" s="199"/>
      <c r="AI242" s="279"/>
      <c r="AJ242" s="199"/>
      <c r="AK242" s="199"/>
      <c r="AL242" s="199"/>
      <c r="AM242" s="199"/>
      <c r="AN242" s="199"/>
      <c r="AO242" s="199"/>
      <c r="AP242" s="199"/>
      <c r="AQ242" s="199"/>
      <c r="AR242" s="199"/>
      <c r="AS242" s="199"/>
      <c r="AT242" s="199"/>
      <c r="AU242" s="199"/>
      <c r="AV242" s="199"/>
      <c r="AW242" s="199"/>
      <c r="AX242" s="199"/>
      <c r="AY242" s="199"/>
      <c r="AZ242" s="199"/>
      <c r="BA242" s="199"/>
      <c r="BB242" s="199"/>
      <c r="BF242" s="199"/>
      <c r="BG242" s="199"/>
      <c r="BI242" s="279"/>
      <c r="BJ242" s="279"/>
      <c r="BL242" s="199"/>
      <c r="BX242" s="172">
        <v>204</v>
      </c>
    </row>
    <row r="243" spans="1:76" s="171" customFormat="1" ht="23.25" customHeight="1">
      <c r="A243" s="199"/>
      <c r="F243" s="199"/>
      <c r="G243" s="198"/>
      <c r="H243" s="198"/>
      <c r="I243" s="198"/>
      <c r="J243" s="199"/>
      <c r="K243" s="199"/>
      <c r="L243" s="199"/>
      <c r="M243" s="220"/>
      <c r="N243" s="221"/>
      <c r="O243" s="221"/>
      <c r="P243" s="220"/>
      <c r="AF243" s="199"/>
      <c r="AG243" s="199"/>
      <c r="AH243" s="199"/>
      <c r="AI243" s="279"/>
      <c r="AJ243" s="199"/>
      <c r="AK243" s="199"/>
      <c r="AL243" s="199"/>
      <c r="AM243" s="199"/>
      <c r="AN243" s="199"/>
      <c r="AO243" s="199"/>
      <c r="AP243" s="199"/>
      <c r="AQ243" s="199"/>
      <c r="AR243" s="199"/>
      <c r="AS243" s="199"/>
      <c r="AT243" s="199"/>
      <c r="AU243" s="199"/>
      <c r="AV243" s="199"/>
      <c r="AW243" s="199"/>
      <c r="AX243" s="199"/>
      <c r="AY243" s="199"/>
      <c r="AZ243" s="199"/>
      <c r="BA243" s="199"/>
      <c r="BB243" s="199"/>
      <c r="BF243" s="199"/>
      <c r="BG243" s="199"/>
      <c r="BI243" s="279"/>
      <c r="BJ243" s="279"/>
      <c r="BL243" s="199"/>
      <c r="BX243" s="172">
        <v>205</v>
      </c>
    </row>
    <row r="244" spans="1:76" s="171" customFormat="1" ht="23.25" customHeight="1">
      <c r="A244" s="199"/>
      <c r="F244" s="199"/>
      <c r="G244" s="198"/>
      <c r="H244" s="198"/>
      <c r="I244" s="198"/>
      <c r="J244" s="199"/>
      <c r="K244" s="199"/>
      <c r="L244" s="199"/>
      <c r="M244" s="220"/>
      <c r="N244" s="221"/>
      <c r="O244" s="221"/>
      <c r="P244" s="220"/>
      <c r="AF244" s="199"/>
      <c r="AG244" s="199"/>
      <c r="AH244" s="199"/>
      <c r="AI244" s="279"/>
      <c r="AJ244" s="199"/>
      <c r="AK244" s="199"/>
      <c r="AL244" s="199"/>
      <c r="AM244" s="199"/>
      <c r="AN244" s="199"/>
      <c r="AO244" s="199"/>
      <c r="AP244" s="199"/>
      <c r="AQ244" s="199"/>
      <c r="AR244" s="199"/>
      <c r="AS244" s="199"/>
      <c r="AT244" s="199"/>
      <c r="AU244" s="199"/>
      <c r="AV244" s="199"/>
      <c r="AW244" s="199"/>
      <c r="AX244" s="199"/>
      <c r="AY244" s="199"/>
      <c r="AZ244" s="199"/>
      <c r="BA244" s="199"/>
      <c r="BB244" s="199"/>
      <c r="BF244" s="199"/>
      <c r="BG244" s="199"/>
      <c r="BI244" s="279"/>
      <c r="BJ244" s="279"/>
      <c r="BL244" s="199"/>
      <c r="BX244" s="172">
        <v>206</v>
      </c>
    </row>
    <row r="245" spans="1:76" s="171" customFormat="1" ht="23.25" customHeight="1">
      <c r="A245" s="199"/>
      <c r="F245" s="199"/>
      <c r="G245" s="198"/>
      <c r="H245" s="198"/>
      <c r="I245" s="198"/>
      <c r="J245" s="199"/>
      <c r="K245" s="199"/>
      <c r="L245" s="199"/>
      <c r="M245" s="220"/>
      <c r="N245" s="221"/>
      <c r="O245" s="221"/>
      <c r="P245" s="220"/>
      <c r="AF245" s="199"/>
      <c r="AG245" s="199"/>
      <c r="AH245" s="199"/>
      <c r="AI245" s="279"/>
      <c r="AJ245" s="199"/>
      <c r="AK245" s="199"/>
      <c r="AL245" s="199"/>
      <c r="AM245" s="199"/>
      <c r="AN245" s="199"/>
      <c r="AO245" s="199"/>
      <c r="AP245" s="199"/>
      <c r="AQ245" s="199"/>
      <c r="AR245" s="199"/>
      <c r="AS245" s="199"/>
      <c r="AT245" s="199"/>
      <c r="AU245" s="199"/>
      <c r="AV245" s="199"/>
      <c r="AW245" s="199"/>
      <c r="AX245" s="199"/>
      <c r="AY245" s="199"/>
      <c r="AZ245" s="199"/>
      <c r="BA245" s="199"/>
      <c r="BB245" s="199"/>
      <c r="BF245" s="199"/>
      <c r="BG245" s="199"/>
      <c r="BI245" s="279"/>
      <c r="BJ245" s="279"/>
      <c r="BL245" s="199"/>
      <c r="BX245" s="172">
        <v>207</v>
      </c>
    </row>
    <row r="246" spans="1:76" s="171" customFormat="1" ht="23.25" customHeight="1">
      <c r="A246" s="199"/>
      <c r="F246" s="199"/>
      <c r="G246" s="198"/>
      <c r="H246" s="198"/>
      <c r="I246" s="198"/>
      <c r="J246" s="199"/>
      <c r="K246" s="199"/>
      <c r="L246" s="199"/>
      <c r="M246" s="220"/>
      <c r="N246" s="221"/>
      <c r="O246" s="221"/>
      <c r="P246" s="220"/>
      <c r="AF246" s="199"/>
      <c r="AG246" s="199"/>
      <c r="AH246" s="199"/>
      <c r="AI246" s="279"/>
      <c r="AJ246" s="199"/>
      <c r="AK246" s="199"/>
      <c r="AL246" s="199"/>
      <c r="AM246" s="199"/>
      <c r="AN246" s="199"/>
      <c r="AO246" s="199"/>
      <c r="AP246" s="199"/>
      <c r="AQ246" s="199"/>
      <c r="AR246" s="199"/>
      <c r="AS246" s="199"/>
      <c r="AT246" s="199"/>
      <c r="AU246" s="199"/>
      <c r="AV246" s="199"/>
      <c r="AW246" s="199"/>
      <c r="AX246" s="199"/>
      <c r="AY246" s="199"/>
      <c r="AZ246" s="199"/>
      <c r="BA246" s="199"/>
      <c r="BB246" s="199"/>
      <c r="BF246" s="199"/>
      <c r="BG246" s="199"/>
      <c r="BI246" s="279"/>
      <c r="BJ246" s="279"/>
      <c r="BL246" s="199"/>
      <c r="BX246" s="172">
        <v>208</v>
      </c>
    </row>
    <row r="247" spans="1:76" s="171" customFormat="1" ht="23.25" customHeight="1">
      <c r="A247" s="199"/>
      <c r="F247" s="199"/>
      <c r="G247" s="198"/>
      <c r="H247" s="198"/>
      <c r="I247" s="198"/>
      <c r="J247" s="199"/>
      <c r="K247" s="199"/>
      <c r="L247" s="199"/>
      <c r="M247" s="220"/>
      <c r="N247" s="221"/>
      <c r="O247" s="221"/>
      <c r="P247" s="220"/>
      <c r="AF247" s="199"/>
      <c r="AG247" s="199"/>
      <c r="AH247" s="199"/>
      <c r="AI247" s="279"/>
      <c r="AJ247" s="199"/>
      <c r="AK247" s="199"/>
      <c r="AL247" s="199"/>
      <c r="AM247" s="199"/>
      <c r="AN247" s="199"/>
      <c r="AO247" s="199"/>
      <c r="AP247" s="199"/>
      <c r="AQ247" s="199"/>
      <c r="AR247" s="199"/>
      <c r="AS247" s="199"/>
      <c r="AT247" s="199"/>
      <c r="AU247" s="199"/>
      <c r="AV247" s="199"/>
      <c r="AW247" s="199"/>
      <c r="AX247" s="199"/>
      <c r="AY247" s="199"/>
      <c r="AZ247" s="199"/>
      <c r="BA247" s="199"/>
      <c r="BB247" s="199"/>
      <c r="BF247" s="199"/>
      <c r="BG247" s="199"/>
      <c r="BI247" s="279"/>
      <c r="BJ247" s="279"/>
      <c r="BL247" s="199"/>
      <c r="BX247" s="172">
        <v>209</v>
      </c>
    </row>
    <row r="248" spans="1:76" s="171" customFormat="1" ht="23.25" customHeight="1">
      <c r="A248" s="199"/>
      <c r="F248" s="199"/>
      <c r="G248" s="198"/>
      <c r="H248" s="198"/>
      <c r="I248" s="198"/>
      <c r="J248" s="199"/>
      <c r="K248" s="199"/>
      <c r="L248" s="199"/>
      <c r="M248" s="220"/>
      <c r="N248" s="221"/>
      <c r="O248" s="221"/>
      <c r="P248" s="220"/>
      <c r="AF248" s="199"/>
      <c r="AG248" s="199"/>
      <c r="AH248" s="199"/>
      <c r="AI248" s="279"/>
      <c r="AJ248" s="199"/>
      <c r="AK248" s="199"/>
      <c r="AL248" s="199"/>
      <c r="AM248" s="199"/>
      <c r="AN248" s="199"/>
      <c r="AO248" s="199"/>
      <c r="AP248" s="199"/>
      <c r="AQ248" s="199"/>
      <c r="AR248" s="199"/>
      <c r="AS248" s="199"/>
      <c r="AT248" s="199"/>
      <c r="AU248" s="199"/>
      <c r="AV248" s="199"/>
      <c r="AW248" s="199"/>
      <c r="AX248" s="199"/>
      <c r="AY248" s="199"/>
      <c r="AZ248" s="199"/>
      <c r="BA248" s="199"/>
      <c r="BB248" s="199"/>
      <c r="BF248" s="199"/>
      <c r="BG248" s="199"/>
      <c r="BI248" s="279"/>
      <c r="BJ248" s="279"/>
      <c r="BL248" s="199"/>
      <c r="BX248" s="172">
        <v>210</v>
      </c>
    </row>
    <row r="249" spans="1:76" s="171" customFormat="1" ht="23.25" customHeight="1">
      <c r="A249" s="199"/>
      <c r="F249" s="199"/>
      <c r="G249" s="198"/>
      <c r="H249" s="198"/>
      <c r="I249" s="198"/>
      <c r="J249" s="199"/>
      <c r="K249" s="199"/>
      <c r="L249" s="199"/>
      <c r="M249" s="220"/>
      <c r="N249" s="221"/>
      <c r="O249" s="221"/>
      <c r="P249" s="220"/>
      <c r="AF249" s="199"/>
      <c r="AG249" s="199"/>
      <c r="AH249" s="199"/>
      <c r="AI249" s="279"/>
      <c r="AJ249" s="199"/>
      <c r="AK249" s="199"/>
      <c r="AL249" s="199"/>
      <c r="AM249" s="199"/>
      <c r="AN249" s="199"/>
      <c r="AO249" s="199"/>
      <c r="AP249" s="199"/>
      <c r="AQ249" s="199"/>
      <c r="AR249" s="199"/>
      <c r="AS249" s="199"/>
      <c r="AT249" s="199"/>
      <c r="AU249" s="199"/>
      <c r="AV249" s="199"/>
      <c r="AW249" s="199"/>
      <c r="AX249" s="199"/>
      <c r="AY249" s="199"/>
      <c r="AZ249" s="199"/>
      <c r="BA249" s="199"/>
      <c r="BB249" s="199"/>
      <c r="BF249" s="199"/>
      <c r="BG249" s="199"/>
      <c r="BI249" s="279"/>
      <c r="BJ249" s="279"/>
      <c r="BL249" s="199"/>
      <c r="BX249" s="172">
        <v>211</v>
      </c>
    </row>
    <row r="250" spans="1:76" s="171" customFormat="1" ht="23.25" customHeight="1">
      <c r="A250" s="199"/>
      <c r="F250" s="199"/>
      <c r="G250" s="198"/>
      <c r="H250" s="198"/>
      <c r="I250" s="198"/>
      <c r="J250" s="199"/>
      <c r="K250" s="199"/>
      <c r="L250" s="199"/>
      <c r="M250" s="220"/>
      <c r="N250" s="221"/>
      <c r="O250" s="221"/>
      <c r="P250" s="220"/>
      <c r="AF250" s="199"/>
      <c r="AG250" s="199"/>
      <c r="AH250" s="199"/>
      <c r="AI250" s="279"/>
      <c r="AJ250" s="199"/>
      <c r="AK250" s="199"/>
      <c r="AL250" s="199"/>
      <c r="AM250" s="199"/>
      <c r="AN250" s="199"/>
      <c r="AO250" s="199"/>
      <c r="AP250" s="199"/>
      <c r="AQ250" s="199"/>
      <c r="AR250" s="199"/>
      <c r="AS250" s="199"/>
      <c r="AT250" s="199"/>
      <c r="AU250" s="199"/>
      <c r="AV250" s="199"/>
      <c r="AW250" s="199"/>
      <c r="AX250" s="199"/>
      <c r="AY250" s="199"/>
      <c r="AZ250" s="199"/>
      <c r="BA250" s="199"/>
      <c r="BB250" s="199"/>
      <c r="BF250" s="199"/>
      <c r="BG250" s="199"/>
      <c r="BI250" s="279"/>
      <c r="BJ250" s="279"/>
      <c r="BL250" s="199"/>
      <c r="BX250" s="172">
        <v>212</v>
      </c>
    </row>
    <row r="251" spans="1:76" s="171" customFormat="1" ht="23.25" customHeight="1">
      <c r="A251" s="199"/>
      <c r="F251" s="199"/>
      <c r="G251" s="198"/>
      <c r="H251" s="198"/>
      <c r="I251" s="198"/>
      <c r="J251" s="199"/>
      <c r="K251" s="199"/>
      <c r="L251" s="199"/>
      <c r="M251" s="220"/>
      <c r="N251" s="221"/>
      <c r="O251" s="221"/>
      <c r="P251" s="220"/>
      <c r="AF251" s="199"/>
      <c r="AG251" s="199"/>
      <c r="AH251" s="199"/>
      <c r="AI251" s="279"/>
      <c r="AJ251" s="199"/>
      <c r="AK251" s="199"/>
      <c r="AL251" s="199"/>
      <c r="AM251" s="199"/>
      <c r="AN251" s="199"/>
      <c r="AO251" s="199"/>
      <c r="AP251" s="199"/>
      <c r="AQ251" s="199"/>
      <c r="AR251" s="199"/>
      <c r="AS251" s="199"/>
      <c r="AT251" s="199"/>
      <c r="AU251" s="199"/>
      <c r="AV251" s="199"/>
      <c r="AW251" s="199"/>
      <c r="AX251" s="199"/>
      <c r="AY251" s="199"/>
      <c r="AZ251" s="199"/>
      <c r="BA251" s="199"/>
      <c r="BB251" s="199"/>
      <c r="BF251" s="199"/>
      <c r="BG251" s="199"/>
      <c r="BI251" s="279"/>
      <c r="BJ251" s="279"/>
      <c r="BL251" s="199"/>
      <c r="BX251" s="172">
        <v>213</v>
      </c>
    </row>
    <row r="252" spans="1:76" s="171" customFormat="1" ht="23.25" customHeight="1">
      <c r="A252" s="199"/>
      <c r="F252" s="199"/>
      <c r="G252" s="198"/>
      <c r="H252" s="198"/>
      <c r="I252" s="198"/>
      <c r="J252" s="199"/>
      <c r="K252" s="199"/>
      <c r="L252" s="199"/>
      <c r="M252" s="220"/>
      <c r="N252" s="221"/>
      <c r="O252" s="221"/>
      <c r="P252" s="220"/>
      <c r="AF252" s="199"/>
      <c r="AG252" s="199"/>
      <c r="AH252" s="199"/>
      <c r="AI252" s="279"/>
      <c r="AJ252" s="199"/>
      <c r="AK252" s="199"/>
      <c r="AL252" s="199"/>
      <c r="AM252" s="199"/>
      <c r="AN252" s="199"/>
      <c r="AO252" s="199"/>
      <c r="AP252" s="199"/>
      <c r="AQ252" s="199"/>
      <c r="AR252" s="199"/>
      <c r="AS252" s="199"/>
      <c r="AT252" s="199"/>
      <c r="AU252" s="199"/>
      <c r="AV252" s="199"/>
      <c r="AW252" s="199"/>
      <c r="AX252" s="199"/>
      <c r="AY252" s="199"/>
      <c r="AZ252" s="199"/>
      <c r="BA252" s="199"/>
      <c r="BB252" s="199"/>
      <c r="BF252" s="199"/>
      <c r="BG252" s="199"/>
      <c r="BI252" s="279"/>
      <c r="BJ252" s="279"/>
      <c r="BL252" s="199"/>
      <c r="BX252" s="172">
        <v>214</v>
      </c>
    </row>
    <row r="253" spans="1:76" s="171" customFormat="1" ht="23.25" customHeight="1">
      <c r="A253" s="199"/>
      <c r="F253" s="199"/>
      <c r="G253" s="198"/>
      <c r="H253" s="198"/>
      <c r="I253" s="198"/>
      <c r="J253" s="199"/>
      <c r="K253" s="199"/>
      <c r="L253" s="199"/>
      <c r="M253" s="220"/>
      <c r="N253" s="221"/>
      <c r="O253" s="221"/>
      <c r="P253" s="220"/>
      <c r="AF253" s="199"/>
      <c r="AG253" s="199"/>
      <c r="AH253" s="199"/>
      <c r="AI253" s="279"/>
      <c r="AJ253" s="199"/>
      <c r="AK253" s="199"/>
      <c r="AL253" s="199"/>
      <c r="AM253" s="199"/>
      <c r="AN253" s="199"/>
      <c r="AO253" s="199"/>
      <c r="AP253" s="199"/>
      <c r="AQ253" s="199"/>
      <c r="AR253" s="199"/>
      <c r="AS253" s="199"/>
      <c r="AT253" s="199"/>
      <c r="AU253" s="199"/>
      <c r="AV253" s="199"/>
      <c r="AW253" s="199"/>
      <c r="AX253" s="199"/>
      <c r="AY253" s="199"/>
      <c r="AZ253" s="199"/>
      <c r="BA253" s="199"/>
      <c r="BB253" s="199"/>
      <c r="BF253" s="199"/>
      <c r="BG253" s="199"/>
      <c r="BI253" s="279"/>
      <c r="BJ253" s="279"/>
      <c r="BL253" s="199"/>
      <c r="BX253" s="172">
        <v>215</v>
      </c>
    </row>
    <row r="254" spans="1:76" s="171" customFormat="1" ht="23.25" customHeight="1">
      <c r="A254" s="199"/>
      <c r="F254" s="199"/>
      <c r="G254" s="198"/>
      <c r="H254" s="198"/>
      <c r="I254" s="198"/>
      <c r="J254" s="199"/>
      <c r="K254" s="199"/>
      <c r="L254" s="199"/>
      <c r="M254" s="220"/>
      <c r="N254" s="221"/>
      <c r="O254" s="221"/>
      <c r="P254" s="220"/>
      <c r="AF254" s="199"/>
      <c r="AG254" s="199"/>
      <c r="AH254" s="199"/>
      <c r="AI254" s="279"/>
      <c r="AJ254" s="199"/>
      <c r="AK254" s="199"/>
      <c r="AL254" s="199"/>
      <c r="AM254" s="199"/>
      <c r="AN254" s="199"/>
      <c r="AO254" s="199"/>
      <c r="AP254" s="199"/>
      <c r="AQ254" s="199"/>
      <c r="AR254" s="199"/>
      <c r="AS254" s="199"/>
      <c r="AT254" s="199"/>
      <c r="AU254" s="199"/>
      <c r="AV254" s="199"/>
      <c r="AW254" s="199"/>
      <c r="AX254" s="199"/>
      <c r="AY254" s="199"/>
      <c r="AZ254" s="199"/>
      <c r="BA254" s="199"/>
      <c r="BB254" s="199"/>
      <c r="BF254" s="199"/>
      <c r="BG254" s="199"/>
      <c r="BI254" s="279"/>
      <c r="BJ254" s="279"/>
      <c r="BL254" s="199"/>
      <c r="BX254" s="172">
        <v>216</v>
      </c>
    </row>
    <row r="255" spans="1:76" s="171" customFormat="1" ht="23.25" customHeight="1">
      <c r="A255" s="199"/>
      <c r="F255" s="199"/>
      <c r="G255" s="198"/>
      <c r="H255" s="198"/>
      <c r="I255" s="198"/>
      <c r="J255" s="199"/>
      <c r="K255" s="199"/>
      <c r="L255" s="199"/>
      <c r="M255" s="220"/>
      <c r="N255" s="221"/>
      <c r="O255" s="221"/>
      <c r="P255" s="220"/>
      <c r="AF255" s="199"/>
      <c r="AG255" s="199"/>
      <c r="AH255" s="199"/>
      <c r="AI255" s="279"/>
      <c r="AJ255" s="199"/>
      <c r="AK255" s="199"/>
      <c r="AL255" s="199"/>
      <c r="AM255" s="199"/>
      <c r="AN255" s="199"/>
      <c r="AO255" s="199"/>
      <c r="AP255" s="199"/>
      <c r="AQ255" s="199"/>
      <c r="AR255" s="199"/>
      <c r="AS255" s="199"/>
      <c r="AT255" s="199"/>
      <c r="AU255" s="199"/>
      <c r="AV255" s="199"/>
      <c r="AW255" s="199"/>
      <c r="AX255" s="199"/>
      <c r="AY255" s="199"/>
      <c r="AZ255" s="199"/>
      <c r="BA255" s="199"/>
      <c r="BB255" s="199"/>
      <c r="BF255" s="199"/>
      <c r="BG255" s="199"/>
      <c r="BI255" s="279"/>
      <c r="BJ255" s="279"/>
      <c r="BL255" s="199"/>
      <c r="BX255" s="172">
        <v>217</v>
      </c>
    </row>
    <row r="256" spans="1:76" s="171" customFormat="1" ht="23.25" customHeight="1">
      <c r="A256" s="199"/>
      <c r="F256" s="199"/>
      <c r="G256" s="198"/>
      <c r="H256" s="198"/>
      <c r="I256" s="198"/>
      <c r="J256" s="199"/>
      <c r="K256" s="199"/>
      <c r="L256" s="199"/>
      <c r="M256" s="220"/>
      <c r="N256" s="221"/>
      <c r="O256" s="221"/>
      <c r="P256" s="220"/>
      <c r="AF256" s="199"/>
      <c r="AG256" s="199"/>
      <c r="AH256" s="199"/>
      <c r="AI256" s="279"/>
      <c r="AJ256" s="199"/>
      <c r="AK256" s="199"/>
      <c r="AL256" s="199"/>
      <c r="AM256" s="199"/>
      <c r="AN256" s="199"/>
      <c r="AO256" s="199"/>
      <c r="AP256" s="199"/>
      <c r="AQ256" s="199"/>
      <c r="AR256" s="199"/>
      <c r="AS256" s="199"/>
      <c r="AT256" s="199"/>
      <c r="AU256" s="199"/>
      <c r="AV256" s="199"/>
      <c r="AW256" s="199"/>
      <c r="AX256" s="199"/>
      <c r="AY256" s="199"/>
      <c r="AZ256" s="199"/>
      <c r="BA256" s="199"/>
      <c r="BB256" s="199"/>
      <c r="BF256" s="199"/>
      <c r="BG256" s="199"/>
      <c r="BI256" s="279"/>
      <c r="BJ256" s="279"/>
      <c r="BL256" s="199"/>
      <c r="BX256" s="172">
        <v>218</v>
      </c>
    </row>
    <row r="257" spans="1:80" s="171" customFormat="1" ht="23.25" customHeight="1">
      <c r="A257" s="199"/>
      <c r="F257" s="199"/>
      <c r="G257" s="198"/>
      <c r="H257" s="198"/>
      <c r="I257" s="198"/>
      <c r="J257" s="199"/>
      <c r="K257" s="199"/>
      <c r="L257" s="199"/>
      <c r="M257" s="220"/>
      <c r="N257" s="221"/>
      <c r="O257" s="221"/>
      <c r="P257" s="220"/>
      <c r="AF257" s="199"/>
      <c r="AG257" s="199"/>
      <c r="AH257" s="199"/>
      <c r="AI257" s="279"/>
      <c r="AJ257" s="199"/>
      <c r="AK257" s="199"/>
      <c r="AL257" s="199"/>
      <c r="AM257" s="199"/>
      <c r="AN257" s="199"/>
      <c r="AO257" s="199"/>
      <c r="AP257" s="199"/>
      <c r="AQ257" s="199"/>
      <c r="AR257" s="199"/>
      <c r="AS257" s="199"/>
      <c r="AT257" s="199"/>
      <c r="AU257" s="199"/>
      <c r="AV257" s="199"/>
      <c r="AW257" s="199"/>
      <c r="AX257" s="199"/>
      <c r="AY257" s="199"/>
      <c r="AZ257" s="199"/>
      <c r="BA257" s="199"/>
      <c r="BB257" s="199"/>
      <c r="BF257" s="199"/>
      <c r="BG257" s="199"/>
      <c r="BI257" s="279"/>
      <c r="BJ257" s="279"/>
      <c r="BL257" s="199"/>
      <c r="BX257" s="172">
        <v>219</v>
      </c>
    </row>
    <row r="258" spans="1:80" s="171" customFormat="1" ht="23.25" customHeight="1">
      <c r="A258" s="199"/>
      <c r="F258" s="199"/>
      <c r="G258" s="198"/>
      <c r="H258" s="198"/>
      <c r="I258" s="198"/>
      <c r="J258" s="199"/>
      <c r="K258" s="199"/>
      <c r="L258" s="199"/>
      <c r="M258" s="220"/>
      <c r="N258" s="221"/>
      <c r="O258" s="221"/>
      <c r="P258" s="220"/>
      <c r="AF258" s="199"/>
      <c r="AG258" s="199"/>
      <c r="AH258" s="199"/>
      <c r="AI258" s="279"/>
      <c r="AJ258" s="199"/>
      <c r="AK258" s="199"/>
      <c r="AL258" s="199"/>
      <c r="AM258" s="199"/>
      <c r="AN258" s="199"/>
      <c r="AO258" s="199"/>
      <c r="AP258" s="199"/>
      <c r="AQ258" s="199"/>
      <c r="AR258" s="199"/>
      <c r="AS258" s="199"/>
      <c r="AT258" s="199"/>
      <c r="AU258" s="199"/>
      <c r="AV258" s="199"/>
      <c r="AW258" s="199"/>
      <c r="AX258" s="199"/>
      <c r="AY258" s="199"/>
      <c r="AZ258" s="199"/>
      <c r="BA258" s="199"/>
      <c r="BB258" s="199"/>
      <c r="BF258" s="199"/>
      <c r="BG258" s="199"/>
      <c r="BI258" s="279"/>
      <c r="BJ258" s="279"/>
      <c r="BL258" s="199"/>
      <c r="BX258" s="172">
        <v>220</v>
      </c>
    </row>
    <row r="259" spans="1:80" s="171" customFormat="1" ht="23.25" customHeight="1">
      <c r="A259" s="199"/>
      <c r="F259" s="199"/>
      <c r="G259" s="198"/>
      <c r="H259" s="198"/>
      <c r="I259" s="198"/>
      <c r="J259" s="199"/>
      <c r="K259" s="199"/>
      <c r="L259" s="199"/>
      <c r="M259" s="220"/>
      <c r="N259" s="221"/>
      <c r="O259" s="221"/>
      <c r="P259" s="220"/>
      <c r="AF259" s="199"/>
      <c r="AG259" s="199"/>
      <c r="AH259" s="199"/>
      <c r="AI259" s="279"/>
      <c r="AJ259" s="199"/>
      <c r="AK259" s="199"/>
      <c r="AL259" s="199"/>
      <c r="AM259" s="199"/>
      <c r="AN259" s="199"/>
      <c r="AO259" s="199"/>
      <c r="AP259" s="199"/>
      <c r="AQ259" s="199"/>
      <c r="AR259" s="199"/>
      <c r="AS259" s="199"/>
      <c r="AT259" s="199"/>
      <c r="AU259" s="199"/>
      <c r="AV259" s="199"/>
      <c r="AW259" s="199"/>
      <c r="AX259" s="199"/>
      <c r="AY259" s="199"/>
      <c r="AZ259" s="199"/>
      <c r="BA259" s="199"/>
      <c r="BB259" s="199"/>
      <c r="BF259" s="199"/>
      <c r="BG259" s="199"/>
      <c r="BI259" s="279"/>
      <c r="BJ259" s="279"/>
      <c r="BL259" s="199"/>
      <c r="BX259" s="172">
        <v>221</v>
      </c>
    </row>
    <row r="260" spans="1:80" s="171" customFormat="1" ht="23.25" customHeight="1">
      <c r="A260" s="199"/>
      <c r="F260" s="199"/>
      <c r="G260" s="198"/>
      <c r="H260" s="198"/>
      <c r="I260" s="198"/>
      <c r="J260" s="199"/>
      <c r="K260" s="199"/>
      <c r="L260" s="199"/>
      <c r="M260" s="220"/>
      <c r="N260" s="221"/>
      <c r="O260" s="221"/>
      <c r="P260" s="220"/>
      <c r="AF260" s="199"/>
      <c r="AG260" s="199"/>
      <c r="AH260" s="199"/>
      <c r="AI260" s="279"/>
      <c r="AJ260" s="199"/>
      <c r="AK260" s="199"/>
      <c r="AL260" s="199"/>
      <c r="AM260" s="199"/>
      <c r="AN260" s="199"/>
      <c r="AO260" s="199"/>
      <c r="AP260" s="199"/>
      <c r="AQ260" s="199"/>
      <c r="AR260" s="199"/>
      <c r="AS260" s="199"/>
      <c r="AT260" s="199"/>
      <c r="AU260" s="199"/>
      <c r="AV260" s="199"/>
      <c r="AW260" s="199"/>
      <c r="AX260" s="199"/>
      <c r="AY260" s="199"/>
      <c r="AZ260" s="199"/>
      <c r="BA260" s="199"/>
      <c r="BB260" s="199"/>
      <c r="BF260" s="199"/>
      <c r="BG260" s="199"/>
      <c r="BI260" s="279"/>
      <c r="BJ260" s="279"/>
      <c r="BL260" s="199"/>
      <c r="BX260" s="172">
        <v>222</v>
      </c>
    </row>
    <row r="261" spans="1:80" s="171" customFormat="1" ht="23.25" customHeight="1">
      <c r="A261" s="199"/>
      <c r="F261" s="199"/>
      <c r="G261" s="198"/>
      <c r="H261" s="198"/>
      <c r="I261" s="198"/>
      <c r="J261" s="199"/>
      <c r="K261" s="199"/>
      <c r="L261" s="199"/>
      <c r="M261" s="220"/>
      <c r="N261" s="221"/>
      <c r="O261" s="221"/>
      <c r="P261" s="220"/>
      <c r="AF261" s="199"/>
      <c r="AG261" s="199"/>
      <c r="AH261" s="199"/>
      <c r="AI261" s="279"/>
      <c r="AJ261" s="199"/>
      <c r="AK261" s="199"/>
      <c r="AL261" s="199"/>
      <c r="AM261" s="199"/>
      <c r="AN261" s="199"/>
      <c r="AO261" s="199"/>
      <c r="AP261" s="199"/>
      <c r="AQ261" s="199"/>
      <c r="AR261" s="199"/>
      <c r="AS261" s="199"/>
      <c r="AT261" s="199"/>
      <c r="AU261" s="199"/>
      <c r="AV261" s="199"/>
      <c r="AW261" s="199"/>
      <c r="AX261" s="199"/>
      <c r="AY261" s="199"/>
      <c r="AZ261" s="199"/>
      <c r="BA261" s="199"/>
      <c r="BB261" s="199"/>
      <c r="BF261" s="199"/>
      <c r="BG261" s="199"/>
      <c r="BI261" s="279"/>
      <c r="BJ261" s="279"/>
      <c r="BL261" s="199"/>
      <c r="BX261" s="172">
        <v>223</v>
      </c>
    </row>
    <row r="262" spans="1:80" s="171" customFormat="1" ht="23.25" customHeight="1">
      <c r="A262" s="199"/>
      <c r="F262" s="199"/>
      <c r="G262" s="198"/>
      <c r="H262" s="198"/>
      <c r="I262" s="198"/>
      <c r="J262" s="199"/>
      <c r="K262" s="199"/>
      <c r="L262" s="199"/>
      <c r="M262" s="220"/>
      <c r="N262" s="221"/>
      <c r="O262" s="221"/>
      <c r="P262" s="220"/>
      <c r="AF262" s="199"/>
      <c r="AG262" s="199"/>
      <c r="AH262" s="199"/>
      <c r="AI262" s="279"/>
      <c r="AJ262" s="199"/>
      <c r="AK262" s="199"/>
      <c r="AL262" s="199"/>
      <c r="AM262" s="199"/>
      <c r="AN262" s="199"/>
      <c r="AO262" s="199"/>
      <c r="AP262" s="199"/>
      <c r="AQ262" s="199"/>
      <c r="AR262" s="199"/>
      <c r="AS262" s="199"/>
      <c r="AT262" s="199"/>
      <c r="AU262" s="199"/>
      <c r="AV262" s="199"/>
      <c r="AW262" s="199"/>
      <c r="AX262" s="199"/>
      <c r="AY262" s="199"/>
      <c r="AZ262" s="199"/>
      <c r="BA262" s="199"/>
      <c r="BB262" s="199"/>
      <c r="BF262" s="199"/>
      <c r="BG262" s="199"/>
      <c r="BI262" s="279"/>
      <c r="BJ262" s="279"/>
      <c r="BL262" s="199"/>
      <c r="BX262" s="172">
        <v>224</v>
      </c>
    </row>
    <row r="263" spans="1:80" ht="23.25" customHeight="1">
      <c r="BM263" s="171"/>
      <c r="BN263" s="171"/>
      <c r="BO263" s="171"/>
      <c r="BP263" s="171"/>
      <c r="BQ263" s="171"/>
      <c r="BR263" s="171"/>
      <c r="BS263" s="171"/>
      <c r="BT263" s="171"/>
      <c r="BU263" s="171"/>
      <c r="BV263" s="171"/>
      <c r="BW263" s="171"/>
      <c r="BX263" s="172">
        <v>225</v>
      </c>
      <c r="BY263" s="171"/>
      <c r="BZ263" s="171"/>
      <c r="CA263" s="171"/>
      <c r="CB263" s="171"/>
    </row>
    <row r="264" spans="1:80" ht="23.25" customHeight="1">
      <c r="BM264" s="171"/>
      <c r="BN264" s="171"/>
      <c r="BO264" s="171"/>
      <c r="BP264" s="171"/>
      <c r="BQ264" s="171"/>
      <c r="BR264" s="171"/>
      <c r="BS264" s="171"/>
      <c r="BT264" s="171"/>
      <c r="BU264" s="171"/>
      <c r="BV264" s="171"/>
      <c r="BW264" s="171"/>
      <c r="BX264" s="172">
        <v>226</v>
      </c>
      <c r="BY264" s="171"/>
      <c r="BZ264" s="171"/>
      <c r="CA264" s="171"/>
      <c r="CB264" s="171"/>
    </row>
    <row r="265" spans="1:80" ht="23.25" customHeight="1">
      <c r="BM265" s="171"/>
      <c r="BN265" s="171"/>
      <c r="BO265" s="171"/>
      <c r="BP265" s="171"/>
      <c r="BQ265" s="171"/>
      <c r="BR265" s="171"/>
      <c r="BS265" s="171"/>
      <c r="BT265" s="171"/>
      <c r="BU265" s="171"/>
      <c r="BV265" s="171"/>
      <c r="BW265" s="171"/>
      <c r="BX265" s="172">
        <v>227</v>
      </c>
      <c r="BY265" s="171"/>
      <c r="BZ265" s="171"/>
      <c r="CA265" s="171"/>
      <c r="CB265" s="171"/>
    </row>
    <row r="266" spans="1:80" ht="23.25" customHeight="1">
      <c r="BM266" s="171"/>
      <c r="BN266" s="171"/>
      <c r="BO266" s="171"/>
      <c r="BP266" s="171"/>
      <c r="BQ266" s="171"/>
      <c r="BR266" s="171"/>
      <c r="BS266" s="171"/>
      <c r="BT266" s="171"/>
      <c r="BU266" s="171"/>
      <c r="BV266" s="171"/>
      <c r="BW266" s="171"/>
      <c r="BX266" s="172">
        <v>228</v>
      </c>
      <c r="BY266" s="171"/>
      <c r="BZ266" s="171"/>
      <c r="CA266" s="171"/>
      <c r="CB266" s="171"/>
    </row>
    <row r="267" spans="1:80" ht="23.25" customHeight="1">
      <c r="BM267" s="171"/>
      <c r="BN267" s="171"/>
      <c r="BO267" s="171"/>
      <c r="BP267" s="171"/>
      <c r="BQ267" s="171"/>
      <c r="BR267" s="171"/>
      <c r="BS267" s="171"/>
      <c r="BT267" s="171"/>
      <c r="BU267" s="171"/>
      <c r="BV267" s="171"/>
      <c r="BW267" s="171"/>
      <c r="BX267" s="172">
        <v>229</v>
      </c>
      <c r="BY267" s="171"/>
      <c r="BZ267" s="171"/>
      <c r="CA267" s="171"/>
      <c r="CB267" s="171"/>
    </row>
    <row r="268" spans="1:80" ht="23.25" customHeight="1">
      <c r="BM268" s="171"/>
      <c r="BN268" s="171"/>
      <c r="BO268" s="171"/>
      <c r="BP268" s="171"/>
      <c r="BQ268" s="171"/>
      <c r="BR268" s="171"/>
      <c r="BS268" s="171"/>
      <c r="BT268" s="171"/>
      <c r="BU268" s="171"/>
      <c r="BV268" s="171"/>
      <c r="BW268" s="171"/>
      <c r="BX268" s="172">
        <v>230</v>
      </c>
      <c r="BY268" s="171"/>
      <c r="BZ268" s="171"/>
      <c r="CA268" s="171"/>
      <c r="CB268" s="171"/>
    </row>
    <row r="269" spans="1:80" ht="23.25" customHeight="1">
      <c r="BM269" s="171"/>
      <c r="BN269" s="171"/>
      <c r="BO269" s="171"/>
      <c r="BP269" s="171"/>
      <c r="BQ269" s="171"/>
      <c r="BR269" s="171"/>
      <c r="BS269" s="171"/>
      <c r="BT269" s="171"/>
      <c r="BU269" s="171"/>
      <c r="BV269" s="171"/>
      <c r="BW269" s="171"/>
      <c r="BX269" s="172">
        <v>231</v>
      </c>
      <c r="BY269" s="171"/>
      <c r="BZ269" s="171"/>
      <c r="CA269" s="171"/>
      <c r="CB269" s="171"/>
    </row>
    <row r="270" spans="1:80" ht="23.25" customHeight="1">
      <c r="BM270" s="171"/>
      <c r="BN270" s="171"/>
      <c r="BO270" s="171"/>
      <c r="BP270" s="171"/>
      <c r="BQ270" s="171"/>
      <c r="BR270" s="171"/>
      <c r="BS270" s="171"/>
      <c r="BT270" s="171"/>
      <c r="BU270" s="171"/>
      <c r="BV270" s="171"/>
      <c r="BW270" s="171"/>
      <c r="BX270" s="172">
        <v>232</v>
      </c>
      <c r="BY270" s="171"/>
      <c r="BZ270" s="171"/>
      <c r="CA270" s="171"/>
      <c r="CB270" s="171"/>
    </row>
    <row r="271" spans="1:80" ht="23.25" customHeight="1">
      <c r="BM271" s="171"/>
      <c r="BN271" s="171"/>
      <c r="BO271" s="171"/>
      <c r="BP271" s="171"/>
      <c r="BQ271" s="171"/>
      <c r="BR271" s="171"/>
      <c r="BS271" s="171"/>
      <c r="BT271" s="171"/>
      <c r="BU271" s="171"/>
      <c r="BV271" s="171"/>
      <c r="BW271" s="171"/>
      <c r="BX271" s="172">
        <v>233</v>
      </c>
      <c r="BY271" s="171"/>
      <c r="BZ271" s="171"/>
      <c r="CA271" s="171"/>
      <c r="CB271" s="171"/>
    </row>
    <row r="272" spans="1:80" ht="23.25" customHeight="1">
      <c r="BM272" s="171"/>
      <c r="BN272" s="171"/>
      <c r="BO272" s="171"/>
      <c r="BP272" s="171"/>
      <c r="BQ272" s="171"/>
      <c r="BR272" s="171"/>
      <c r="BS272" s="171"/>
      <c r="BT272" s="171"/>
      <c r="BU272" s="171"/>
      <c r="BV272" s="171"/>
      <c r="BW272" s="171"/>
      <c r="BX272" s="172">
        <v>234</v>
      </c>
      <c r="BY272" s="171"/>
      <c r="BZ272" s="171"/>
      <c r="CA272" s="171"/>
    </row>
    <row r="273" spans="65:79" ht="23.25" customHeight="1">
      <c r="BM273" s="171"/>
      <c r="BN273" s="171"/>
      <c r="BO273" s="171"/>
      <c r="BP273" s="171"/>
      <c r="BQ273" s="171"/>
      <c r="BR273" s="171"/>
      <c r="BS273" s="171"/>
      <c r="BT273" s="171"/>
      <c r="BU273" s="171"/>
      <c r="BV273" s="171"/>
      <c r="BW273" s="171"/>
      <c r="BX273" s="172">
        <v>235</v>
      </c>
      <c r="BY273" s="171"/>
      <c r="BZ273" s="171"/>
      <c r="CA273" s="171"/>
    </row>
    <row r="274" spans="65:79" ht="23.25" customHeight="1">
      <c r="BM274" s="171"/>
      <c r="BN274" s="171"/>
      <c r="BO274" s="171"/>
      <c r="BP274" s="171"/>
      <c r="BQ274" s="171"/>
      <c r="BR274" s="171"/>
      <c r="BS274" s="171"/>
      <c r="BT274" s="171"/>
      <c r="BU274" s="171"/>
      <c r="BV274" s="171"/>
      <c r="BW274" s="171"/>
      <c r="BX274" s="172">
        <v>236</v>
      </c>
      <c r="BY274" s="171"/>
      <c r="BZ274" s="171"/>
      <c r="CA274" s="171"/>
    </row>
    <row r="275" spans="65:79" ht="23.25" customHeight="1">
      <c r="BM275" s="171"/>
      <c r="BN275" s="171"/>
      <c r="BO275" s="171"/>
      <c r="BP275" s="171"/>
      <c r="BQ275" s="171"/>
      <c r="BR275" s="171"/>
      <c r="BS275" s="171"/>
      <c r="BT275" s="171"/>
      <c r="BU275" s="171"/>
      <c r="BV275" s="171"/>
      <c r="BW275" s="171"/>
      <c r="BX275" s="172">
        <v>237</v>
      </c>
      <c r="BY275" s="171"/>
      <c r="BZ275" s="171"/>
      <c r="CA275" s="171"/>
    </row>
    <row r="276" spans="65:79" ht="23.25" customHeight="1">
      <c r="BM276" s="171"/>
      <c r="BN276" s="171"/>
      <c r="BO276" s="171"/>
      <c r="BP276" s="171"/>
      <c r="BQ276" s="171"/>
      <c r="BR276" s="171"/>
      <c r="BS276" s="171"/>
      <c r="BT276" s="171"/>
      <c r="BU276" s="171"/>
      <c r="BV276" s="171"/>
      <c r="BW276" s="171"/>
      <c r="BX276" s="172">
        <v>238</v>
      </c>
      <c r="BY276" s="171"/>
      <c r="BZ276" s="171"/>
      <c r="CA276" s="171"/>
    </row>
    <row r="277" spans="65:79" ht="23.25" customHeight="1">
      <c r="BM277" s="171"/>
      <c r="BN277" s="171"/>
      <c r="BO277" s="171"/>
      <c r="BP277" s="171"/>
      <c r="BQ277" s="171"/>
      <c r="BR277" s="171"/>
      <c r="BS277" s="171"/>
      <c r="BT277" s="171"/>
      <c r="BU277" s="171"/>
      <c r="BV277" s="171"/>
      <c r="BW277" s="171"/>
      <c r="BX277" s="172">
        <v>239</v>
      </c>
      <c r="BY277" s="171"/>
      <c r="BZ277" s="171"/>
      <c r="CA277" s="171"/>
    </row>
    <row r="278" spans="65:79" ht="23.25" customHeight="1">
      <c r="BM278" s="171"/>
      <c r="BN278" s="171"/>
      <c r="BO278" s="171"/>
      <c r="BP278" s="171"/>
      <c r="BQ278" s="171"/>
      <c r="BR278" s="171"/>
      <c r="BS278" s="171"/>
      <c r="BT278" s="171"/>
      <c r="BU278" s="171"/>
      <c r="BV278" s="171"/>
      <c r="BW278" s="171"/>
      <c r="BX278" s="172">
        <v>240</v>
      </c>
      <c r="BY278" s="171"/>
      <c r="BZ278" s="171"/>
      <c r="CA278" s="171"/>
    </row>
    <row r="279" spans="65:79" ht="23.25" customHeight="1">
      <c r="BM279" s="171"/>
      <c r="BN279" s="171"/>
      <c r="BO279" s="171"/>
      <c r="BP279" s="171"/>
      <c r="BQ279" s="171"/>
      <c r="BR279" s="171"/>
      <c r="BS279" s="171"/>
      <c r="BT279" s="171"/>
      <c r="BU279" s="171"/>
      <c r="BV279" s="171"/>
      <c r="BW279" s="171"/>
      <c r="BX279" s="172">
        <v>241</v>
      </c>
      <c r="BY279" s="171"/>
      <c r="BZ279" s="171"/>
      <c r="CA279" s="171"/>
    </row>
    <row r="280" spans="65:79" ht="23.25" customHeight="1">
      <c r="BM280" s="171"/>
      <c r="BN280" s="171"/>
      <c r="BO280" s="171"/>
      <c r="BP280" s="171"/>
      <c r="BQ280" s="171"/>
      <c r="BR280" s="171"/>
      <c r="BS280" s="171"/>
      <c r="BT280" s="171"/>
      <c r="BU280" s="171"/>
      <c r="BV280" s="171"/>
      <c r="BW280" s="171"/>
      <c r="BX280" s="172">
        <v>242</v>
      </c>
      <c r="BY280" s="171"/>
      <c r="BZ280" s="171"/>
      <c r="CA280" s="171"/>
    </row>
    <row r="281" spans="65:79" ht="23.25" customHeight="1">
      <c r="BM281" s="171"/>
      <c r="BN281" s="171"/>
      <c r="BO281" s="171"/>
      <c r="BP281" s="171"/>
      <c r="BQ281" s="171"/>
      <c r="BR281" s="171"/>
      <c r="BS281" s="171"/>
      <c r="BT281" s="171"/>
      <c r="BU281" s="171"/>
      <c r="BV281" s="171"/>
      <c r="BW281" s="171"/>
      <c r="BX281" s="172">
        <v>243</v>
      </c>
      <c r="BY281" s="171"/>
      <c r="BZ281" s="171"/>
      <c r="CA281" s="171"/>
    </row>
    <row r="282" spans="65:79" ht="23.25" customHeight="1">
      <c r="BM282" s="171"/>
      <c r="BN282" s="171"/>
      <c r="BO282" s="171"/>
      <c r="BP282" s="171"/>
      <c r="BQ282" s="171"/>
      <c r="BR282" s="171"/>
      <c r="BS282" s="171"/>
      <c r="BT282" s="171"/>
      <c r="BU282" s="171"/>
      <c r="BV282" s="171"/>
      <c r="BW282" s="171"/>
      <c r="BX282" s="172">
        <v>244</v>
      </c>
      <c r="BY282" s="171"/>
      <c r="BZ282" s="171"/>
      <c r="CA282" s="171"/>
    </row>
    <row r="283" spans="65:79" ht="23.25" customHeight="1">
      <c r="BM283" s="171"/>
      <c r="BN283" s="171"/>
      <c r="BO283" s="171"/>
      <c r="BP283" s="171"/>
      <c r="BQ283" s="171"/>
      <c r="BR283" s="171"/>
      <c r="BS283" s="171"/>
      <c r="BT283" s="171"/>
      <c r="BU283" s="171"/>
      <c r="BV283" s="171"/>
      <c r="BW283" s="171"/>
      <c r="BX283" s="172">
        <v>245</v>
      </c>
      <c r="BY283" s="171"/>
      <c r="BZ283" s="171"/>
      <c r="CA283" s="171"/>
    </row>
    <row r="284" spans="65:79" ht="23.25" customHeight="1">
      <c r="BM284" s="171"/>
      <c r="BN284" s="171"/>
      <c r="BO284" s="171"/>
      <c r="BP284" s="171"/>
      <c r="BQ284" s="171"/>
      <c r="BR284" s="171"/>
      <c r="BS284" s="171"/>
      <c r="BT284" s="171"/>
      <c r="BU284" s="171"/>
      <c r="BV284" s="171"/>
      <c r="BW284" s="171"/>
      <c r="BX284" s="172">
        <v>246</v>
      </c>
      <c r="BY284" s="171"/>
      <c r="BZ284" s="171"/>
      <c r="CA284" s="171"/>
    </row>
    <row r="285" spans="65:79" ht="23.25" customHeight="1">
      <c r="BM285" s="171"/>
      <c r="BN285" s="171"/>
      <c r="BO285" s="171"/>
      <c r="BP285" s="171"/>
      <c r="BQ285" s="171"/>
      <c r="BR285" s="171"/>
      <c r="BS285" s="171"/>
      <c r="BT285" s="171"/>
      <c r="BU285" s="171"/>
      <c r="BV285" s="171"/>
      <c r="BW285" s="171"/>
      <c r="BX285" s="172">
        <v>247</v>
      </c>
      <c r="BY285" s="171"/>
      <c r="BZ285" s="171"/>
      <c r="CA285" s="171"/>
    </row>
    <row r="286" spans="65:79" ht="23.25" customHeight="1">
      <c r="BM286" s="171"/>
      <c r="BN286" s="171"/>
      <c r="BO286" s="171"/>
      <c r="BP286" s="171"/>
      <c r="BQ286" s="171"/>
      <c r="BR286" s="171"/>
      <c r="BS286" s="171"/>
      <c r="BT286" s="171"/>
      <c r="BU286" s="171"/>
      <c r="BV286" s="171"/>
      <c r="BW286" s="171"/>
      <c r="BX286" s="172">
        <v>248</v>
      </c>
      <c r="BY286" s="171"/>
      <c r="BZ286" s="171"/>
      <c r="CA286" s="171"/>
    </row>
    <row r="287" spans="65:79" ht="23.25" customHeight="1">
      <c r="BM287" s="171"/>
      <c r="BN287" s="171"/>
      <c r="BO287" s="171"/>
      <c r="BP287" s="171"/>
      <c r="BQ287" s="171"/>
      <c r="BR287" s="171"/>
      <c r="BS287" s="171"/>
      <c r="BT287" s="171"/>
      <c r="BU287" s="171"/>
      <c r="BV287" s="171"/>
      <c r="BW287" s="171"/>
      <c r="BX287" s="172">
        <v>249</v>
      </c>
      <c r="BY287" s="171"/>
      <c r="BZ287" s="171"/>
      <c r="CA287" s="171"/>
    </row>
    <row r="288" spans="65:79" ht="23.25" customHeight="1">
      <c r="BM288" s="171"/>
      <c r="BN288" s="171"/>
      <c r="BO288" s="171"/>
      <c r="BP288" s="171"/>
      <c r="BQ288" s="171"/>
      <c r="BR288" s="171"/>
      <c r="BS288" s="171"/>
      <c r="BT288" s="171"/>
      <c r="BU288" s="171"/>
      <c r="BV288" s="171"/>
      <c r="BW288" s="171"/>
      <c r="BX288" s="172">
        <v>250</v>
      </c>
      <c r="BY288" s="171"/>
      <c r="BZ288" s="171"/>
      <c r="CA288" s="171"/>
    </row>
    <row r="289" spans="65:79" ht="23.25" customHeight="1">
      <c r="BM289" s="171"/>
      <c r="BN289" s="171"/>
      <c r="BO289" s="171"/>
      <c r="BP289" s="171"/>
      <c r="BQ289" s="171"/>
      <c r="BR289" s="171"/>
      <c r="BS289" s="171"/>
      <c r="BT289" s="171"/>
      <c r="BU289" s="171"/>
      <c r="BV289" s="171"/>
      <c r="BW289" s="171"/>
      <c r="BX289" s="172">
        <v>251</v>
      </c>
      <c r="BY289" s="171"/>
      <c r="BZ289" s="171"/>
      <c r="CA289" s="171"/>
    </row>
    <row r="290" spans="65:79" ht="23.25" customHeight="1">
      <c r="BM290" s="171"/>
      <c r="BN290" s="171"/>
      <c r="BO290" s="171"/>
      <c r="BP290" s="171"/>
      <c r="BQ290" s="171"/>
      <c r="BR290" s="171"/>
      <c r="BS290" s="171"/>
      <c r="BT290" s="171"/>
      <c r="BU290" s="171"/>
      <c r="BV290" s="171"/>
      <c r="BW290" s="171"/>
      <c r="BX290" s="172">
        <v>252</v>
      </c>
      <c r="BY290" s="171"/>
      <c r="BZ290" s="171"/>
      <c r="CA290" s="171"/>
    </row>
    <row r="291" spans="65:79" ht="23.25" customHeight="1">
      <c r="BM291" s="171"/>
      <c r="BN291" s="171"/>
      <c r="BO291" s="171"/>
      <c r="BP291" s="171"/>
      <c r="BQ291" s="171"/>
      <c r="BR291" s="171"/>
      <c r="BS291" s="171"/>
      <c r="BT291" s="171"/>
      <c r="BU291" s="171"/>
      <c r="BV291" s="171"/>
      <c r="BW291" s="171"/>
      <c r="BX291" s="172">
        <v>253</v>
      </c>
      <c r="BY291" s="171"/>
      <c r="BZ291" s="171"/>
      <c r="CA291" s="171"/>
    </row>
    <row r="292" spans="65:79" ht="23.25" customHeight="1">
      <c r="BM292" s="171"/>
      <c r="BN292" s="171"/>
      <c r="BO292" s="171"/>
      <c r="BP292" s="171"/>
      <c r="BQ292" s="171"/>
      <c r="BR292" s="171"/>
      <c r="BS292" s="171"/>
      <c r="BT292" s="171"/>
      <c r="BU292" s="171"/>
      <c r="BV292" s="171"/>
      <c r="BW292" s="171"/>
      <c r="BX292" s="172">
        <v>254</v>
      </c>
      <c r="BY292" s="171"/>
      <c r="BZ292" s="171"/>
      <c r="CA292" s="171"/>
    </row>
    <row r="293" spans="65:79" ht="23.25" customHeight="1">
      <c r="BM293" s="171"/>
      <c r="BN293" s="171"/>
      <c r="BO293" s="171"/>
      <c r="BP293" s="171"/>
      <c r="BQ293" s="171"/>
      <c r="BR293" s="171"/>
      <c r="BS293" s="171"/>
      <c r="BT293" s="171"/>
      <c r="BU293" s="171"/>
      <c r="BV293" s="171"/>
      <c r="BW293" s="171"/>
      <c r="BX293" s="172">
        <v>255</v>
      </c>
      <c r="BY293" s="171"/>
      <c r="BZ293" s="171"/>
      <c r="CA293" s="171"/>
    </row>
    <row r="294" spans="65:79" ht="23.25" customHeight="1">
      <c r="BM294" s="171"/>
      <c r="BN294" s="171"/>
      <c r="BO294" s="171"/>
      <c r="BP294" s="171"/>
      <c r="BQ294" s="171"/>
      <c r="BR294" s="171"/>
      <c r="BS294" s="171"/>
      <c r="BT294" s="171"/>
      <c r="BU294" s="171"/>
      <c r="BV294" s="171"/>
      <c r="BW294" s="171"/>
      <c r="BX294" s="172">
        <v>256</v>
      </c>
      <c r="BY294" s="171"/>
      <c r="BZ294" s="171"/>
      <c r="CA294" s="171"/>
    </row>
    <row r="295" spans="65:79" ht="23.25" customHeight="1">
      <c r="BM295" s="171"/>
      <c r="BN295" s="171"/>
      <c r="BO295" s="171"/>
      <c r="BP295" s="171"/>
      <c r="BQ295" s="171"/>
      <c r="BR295" s="171"/>
      <c r="BS295" s="171"/>
      <c r="BT295" s="171"/>
      <c r="BU295" s="171"/>
      <c r="BV295" s="171"/>
      <c r="BW295" s="171"/>
      <c r="BX295" s="171"/>
      <c r="BY295" s="171"/>
      <c r="BZ295" s="171"/>
      <c r="CA295" s="171"/>
    </row>
    <row r="296" spans="65:79" ht="23.25" customHeight="1">
      <c r="BM296" s="171"/>
      <c r="BN296" s="171"/>
      <c r="BO296" s="171"/>
      <c r="BP296" s="171"/>
      <c r="BQ296" s="171"/>
      <c r="BR296" s="171"/>
      <c r="BS296" s="171"/>
      <c r="BT296" s="171"/>
      <c r="BU296" s="171"/>
      <c r="BV296" s="171"/>
      <c r="BW296" s="171"/>
      <c r="BX296" s="171"/>
      <c r="BY296" s="171"/>
      <c r="BZ296" s="171"/>
      <c r="CA296" s="171"/>
    </row>
    <row r="297" spans="65:79" ht="23.25" customHeight="1">
      <c r="BM297" s="171"/>
      <c r="BN297" s="171"/>
      <c r="BO297" s="171"/>
      <c r="BP297" s="171"/>
      <c r="BQ297" s="171"/>
      <c r="BR297" s="171"/>
      <c r="BS297" s="171"/>
      <c r="BT297" s="171"/>
      <c r="BU297" s="171"/>
      <c r="BV297" s="171"/>
      <c r="BW297" s="171"/>
      <c r="BX297" s="171"/>
      <c r="BY297" s="171"/>
      <c r="BZ297" s="171"/>
      <c r="CA297" s="171"/>
    </row>
    <row r="298" spans="65:79" ht="23.25" customHeight="1">
      <c r="BM298" s="171"/>
      <c r="BN298" s="171"/>
      <c r="BO298" s="171"/>
      <c r="BP298" s="171"/>
      <c r="BQ298" s="171"/>
      <c r="BR298" s="171"/>
      <c r="BS298" s="171"/>
      <c r="BT298" s="171"/>
      <c r="BU298" s="171"/>
      <c r="BV298" s="171"/>
      <c r="BW298" s="171"/>
      <c r="BX298" s="171"/>
      <c r="BY298" s="171"/>
      <c r="BZ298" s="171"/>
      <c r="CA298" s="171"/>
    </row>
    <row r="299" spans="65:79" ht="23.25" customHeight="1">
      <c r="BM299" s="171"/>
      <c r="BN299" s="171"/>
      <c r="BO299" s="171"/>
      <c r="BP299" s="171"/>
      <c r="BQ299" s="171"/>
      <c r="BR299" s="171"/>
      <c r="BS299" s="171"/>
      <c r="BT299" s="171"/>
      <c r="BU299" s="171"/>
      <c r="BV299" s="171"/>
      <c r="BW299" s="171"/>
      <c r="BX299" s="171"/>
      <c r="BY299" s="171"/>
      <c r="BZ299" s="171"/>
      <c r="CA299" s="171"/>
    </row>
    <row r="300" spans="65:79" ht="23.25" customHeight="1">
      <c r="BM300" s="171"/>
      <c r="BN300" s="171"/>
      <c r="BO300" s="171"/>
      <c r="BP300" s="171"/>
      <c r="BQ300" s="171"/>
      <c r="BR300" s="171"/>
      <c r="BS300" s="171"/>
      <c r="BT300" s="171"/>
      <c r="BU300" s="171"/>
      <c r="BV300" s="171"/>
      <c r="BW300" s="171"/>
      <c r="BX300" s="171"/>
      <c r="BY300" s="171"/>
      <c r="BZ300" s="171"/>
      <c r="CA300" s="171"/>
    </row>
    <row r="301" spans="65:79" ht="23.25" customHeight="1">
      <c r="BM301" s="171"/>
      <c r="BN301" s="171"/>
      <c r="BO301" s="171"/>
      <c r="BP301" s="171"/>
      <c r="BQ301" s="171"/>
      <c r="BR301" s="171"/>
      <c r="BS301" s="171"/>
      <c r="BT301" s="171"/>
      <c r="BU301" s="171"/>
      <c r="BV301" s="171"/>
      <c r="BW301" s="171"/>
      <c r="BX301" s="171"/>
      <c r="BY301" s="171"/>
      <c r="BZ301" s="171"/>
      <c r="CA301" s="171"/>
    </row>
    <row r="302" spans="65:79" ht="23.25" customHeight="1">
      <c r="BM302" s="171"/>
      <c r="BN302" s="171"/>
      <c r="BO302" s="171"/>
      <c r="BP302" s="171"/>
      <c r="BQ302" s="171"/>
      <c r="BR302" s="171"/>
      <c r="BS302" s="171"/>
      <c r="BT302" s="171"/>
      <c r="BU302" s="171"/>
      <c r="BV302" s="171"/>
      <c r="BW302" s="171"/>
      <c r="BX302" s="171"/>
      <c r="BY302" s="171"/>
      <c r="BZ302" s="171"/>
      <c r="CA302" s="171"/>
    </row>
  </sheetData>
  <sheetProtection password="CC09" sheet="1" deleteColumns="0" deleteRows="0" autoFilter="0" pivotTables="0"/>
  <protectedRanges>
    <protectedRange sqref="A22:XFD22" name="区域8"/>
    <protectedRange sqref="BH7:BI20" name="区域6"/>
    <protectedRange sqref="AJ7:AQ20 AU7:AZ20" name="区域4"/>
    <protectedRange sqref="E7:E20 G7:J20" name="区域2"/>
    <protectedRange sqref="B7:D7" name="区域1"/>
    <protectedRange sqref="Q7:W20 N7:O20 AF7:AF20" name="区域3"/>
    <protectedRange sqref="BB7:BE20" name="区域5"/>
    <protectedRange sqref="BL7:BL20" name="区域7"/>
  </protectedRanges>
  <mergeCells count="78">
    <mergeCell ref="H22:I22"/>
    <mergeCell ref="N22:O22"/>
    <mergeCell ref="Q22:R22"/>
    <mergeCell ref="S22:T22"/>
    <mergeCell ref="BH5:BH6"/>
    <mergeCell ref="BA5:BA6"/>
    <mergeCell ref="AL5:AL6"/>
    <mergeCell ref="AM5:AM6"/>
    <mergeCell ref="AQ5:AQ6"/>
    <mergeCell ref="AR5:AR6"/>
    <mergeCell ref="AT5:AT6"/>
    <mergeCell ref="AU5:AU6"/>
    <mergeCell ref="AE5:AE6"/>
    <mergeCell ref="AF5:AF6"/>
    <mergeCell ref="AG5:AG6"/>
    <mergeCell ref="AH5:AH6"/>
    <mergeCell ref="BI5:BI6"/>
    <mergeCell ref="BJ5:BJ6"/>
    <mergeCell ref="BK5:BK6"/>
    <mergeCell ref="BL5:BL6"/>
    <mergeCell ref="A21:P21"/>
    <mergeCell ref="BB5:BB6"/>
    <mergeCell ref="BC5:BC6"/>
    <mergeCell ref="BD5:BD6"/>
    <mergeCell ref="BE5:BE6"/>
    <mergeCell ref="BF5:BF6"/>
    <mergeCell ref="BG5:BG6"/>
    <mergeCell ref="AV5:AV6"/>
    <mergeCell ref="AW5:AW6"/>
    <mergeCell ref="AX5:AX6"/>
    <mergeCell ref="AY5:AY6"/>
    <mergeCell ref="AZ5:AZ6"/>
    <mergeCell ref="V5:V6"/>
    <mergeCell ref="AI5:AI6"/>
    <mergeCell ref="AJ5:AK5"/>
    <mergeCell ref="X5:X6"/>
    <mergeCell ref="Z5:Z6"/>
    <mergeCell ref="AA5:AA6"/>
    <mergeCell ref="AB5:AB6"/>
    <mergeCell ref="AC5:AC6"/>
    <mergeCell ref="AD5:AD6"/>
    <mergeCell ref="F5:F6"/>
    <mergeCell ref="G5:G6"/>
    <mergeCell ref="H5:H6"/>
    <mergeCell ref="I5:I6"/>
    <mergeCell ref="J5:J6"/>
    <mergeCell ref="K5:K6"/>
    <mergeCell ref="AG3:AH3"/>
    <mergeCell ref="AJ3:AM3"/>
    <mergeCell ref="AR3:AT3"/>
    <mergeCell ref="AU3:BA3"/>
    <mergeCell ref="W5:W6"/>
    <mergeCell ref="L5:L6"/>
    <mergeCell ref="M5:M6"/>
    <mergeCell ref="N5:N6"/>
    <mergeCell ref="O5:O6"/>
    <mergeCell ref="P5:P6"/>
    <mergeCell ref="Q5:Q6"/>
    <mergeCell ref="R5:R6"/>
    <mergeCell ref="S5:S6"/>
    <mergeCell ref="T5:T6"/>
    <mergeCell ref="U5:U6"/>
    <mergeCell ref="A5:A6"/>
    <mergeCell ref="B5:B6"/>
    <mergeCell ref="C5:C6"/>
    <mergeCell ref="D5:D6"/>
    <mergeCell ref="E5:E6"/>
    <mergeCell ref="A1:BL1"/>
    <mergeCell ref="A2:P4"/>
    <mergeCell ref="Q2:Z2"/>
    <mergeCell ref="AA2:AE2"/>
    <mergeCell ref="AF2:AI2"/>
    <mergeCell ref="AJ2:BA2"/>
    <mergeCell ref="BB2:BF2"/>
    <mergeCell ref="BH2:BJ2"/>
    <mergeCell ref="Q3:Z4"/>
    <mergeCell ref="AA3:AE4"/>
    <mergeCell ref="BB3:BK3"/>
  </mergeCells>
  <phoneticPr fontId="5" type="noConversion"/>
  <dataValidations count="9">
    <dataValidation type="list" allowBlank="1" showInputMessage="1" showErrorMessage="1" sqref="G7:G20">
      <formula1>$BS$40:$BS$57</formula1>
    </dataValidation>
    <dataValidation type="list" allowBlank="1" showInputMessage="1" showErrorMessage="1" sqref="I7:I20">
      <formula1>$BU$40:$BU$44</formula1>
    </dataValidation>
    <dataValidation type="list" allowBlank="1" showInputMessage="1" showErrorMessage="1" sqref="H7:H20">
      <formula1>$BT$40:$BT$41</formula1>
    </dataValidation>
    <dataValidation type="list" allowBlank="1" showInputMessage="1" showErrorMessage="1" sqref="D7:D20">
      <formula1>$BP$40:$BP$42</formula1>
    </dataValidation>
    <dataValidation type="list" allowBlank="1" showInputMessage="1" showErrorMessage="1" sqref="B7:B20">
      <formula1>$BN$40:$BN$51</formula1>
    </dataValidation>
    <dataValidation type="list" allowBlank="1" showInputMessage="1" showErrorMessage="1" sqref="C7:C20">
      <formula1>$BO$40:$BO$52</formula1>
    </dataValidation>
    <dataValidation type="list" allowBlank="1" showInputMessage="1" showErrorMessage="1" sqref="N7:N20">
      <formula1>$BV$39:$BV$42</formula1>
    </dataValidation>
    <dataValidation type="list" allowBlank="1" showInputMessage="1" showErrorMessage="1" sqref="O7:O20">
      <formula1>$BW$39:$BW$69</formula1>
    </dataValidation>
    <dataValidation type="list" allowBlank="1" showInputMessage="1" showErrorMessage="1" sqref="E7:E20">
      <formula1>$BQ$40:$BQ$42</formula1>
    </dataValidation>
  </dataValidations>
  <pageMargins left="0.69791666666666663" right="0.69791666666666663" top="0.75" bottom="0.75" header="0.3" footer="0.3"/>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dimension ref="A1:CB302"/>
  <sheetViews>
    <sheetView topLeftCell="BA1" workbookViewId="0">
      <selection activeCell="AZ7" sqref="AZ7"/>
    </sheetView>
  </sheetViews>
  <sheetFormatPr defaultRowHeight="14.25"/>
  <sheetData>
    <row r="1" spans="1:80" ht="22.5">
      <c r="A1" s="176" t="str">
        <f>"2017年"&amp;B7&amp;C7&amp;"分校"&amp;D7&amp;"工资表"</f>
        <v>2017年1月华景分校行政部工资表</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row>
    <row r="2" spans="1:80">
      <c r="A2" s="177" t="s">
        <v>28</v>
      </c>
      <c r="B2" s="178"/>
      <c r="C2" s="178"/>
      <c r="D2" s="178"/>
      <c r="E2" s="178"/>
      <c r="F2" s="178"/>
      <c r="G2" s="178"/>
      <c r="H2" s="178"/>
      <c r="I2" s="178"/>
      <c r="J2" s="178"/>
      <c r="K2" s="178"/>
      <c r="L2" s="178"/>
      <c r="M2" s="178"/>
      <c r="N2" s="178"/>
      <c r="O2" s="178"/>
      <c r="P2" s="200"/>
      <c r="Q2" s="223"/>
      <c r="R2" s="224"/>
      <c r="S2" s="224"/>
      <c r="T2" s="224"/>
      <c r="U2" s="224"/>
      <c r="V2" s="224"/>
      <c r="W2" s="224"/>
      <c r="X2" s="224"/>
      <c r="Y2" s="224"/>
      <c r="Z2" s="244"/>
      <c r="AA2" s="245"/>
      <c r="AB2" s="246"/>
      <c r="AC2" s="246"/>
      <c r="AD2" s="246"/>
      <c r="AE2" s="247"/>
      <c r="AF2" s="245" t="s">
        <v>29</v>
      </c>
      <c r="AG2" s="246"/>
      <c r="AH2" s="246"/>
      <c r="AI2" s="247"/>
      <c r="AJ2" s="245" t="s">
        <v>30</v>
      </c>
      <c r="AK2" s="246"/>
      <c r="AL2" s="246"/>
      <c r="AM2" s="246"/>
      <c r="AN2" s="246"/>
      <c r="AO2" s="246"/>
      <c r="AP2" s="246"/>
      <c r="AQ2" s="246"/>
      <c r="AR2" s="246"/>
      <c r="AS2" s="246"/>
      <c r="AT2" s="246"/>
      <c r="AU2" s="246"/>
      <c r="AV2" s="246"/>
      <c r="AW2" s="246"/>
      <c r="AX2" s="246"/>
      <c r="AY2" s="246"/>
      <c r="AZ2" s="246"/>
      <c r="BA2" s="247"/>
      <c r="BB2" s="245" t="s">
        <v>31</v>
      </c>
      <c r="BC2" s="246"/>
      <c r="BD2" s="246"/>
      <c r="BE2" s="246"/>
      <c r="BF2" s="247"/>
      <c r="BG2" s="247"/>
      <c r="BH2" s="245" t="s">
        <v>32</v>
      </c>
      <c r="BI2" s="246"/>
      <c r="BJ2" s="247"/>
      <c r="BK2" s="252"/>
      <c r="BL2" s="252"/>
    </row>
    <row r="3" spans="1:80">
      <c r="A3" s="179"/>
      <c r="B3" s="180"/>
      <c r="C3" s="180"/>
      <c r="D3" s="180"/>
      <c r="E3" s="180"/>
      <c r="F3" s="180"/>
      <c r="G3" s="180"/>
      <c r="H3" s="180"/>
      <c r="I3" s="180"/>
      <c r="J3" s="180"/>
      <c r="K3" s="180"/>
      <c r="L3" s="180"/>
      <c r="M3" s="180"/>
      <c r="N3" s="180"/>
      <c r="O3" s="180"/>
      <c r="P3" s="201"/>
      <c r="Q3" s="225" t="s">
        <v>33</v>
      </c>
      <c r="R3" s="226"/>
      <c r="S3" s="226"/>
      <c r="T3" s="226"/>
      <c r="U3" s="226"/>
      <c r="V3" s="226"/>
      <c r="W3" s="226"/>
      <c r="X3" s="226"/>
      <c r="Y3" s="226"/>
      <c r="Z3" s="248"/>
      <c r="AA3" s="249" t="s">
        <v>34</v>
      </c>
      <c r="AB3" s="250"/>
      <c r="AC3" s="250"/>
      <c r="AD3" s="250"/>
      <c r="AE3" s="251"/>
      <c r="AF3" s="252"/>
      <c r="AG3" s="245" t="s">
        <v>35</v>
      </c>
      <c r="AH3" s="247"/>
      <c r="AI3" s="265"/>
      <c r="AJ3" s="266" t="s">
        <v>33</v>
      </c>
      <c r="AK3" s="267"/>
      <c r="AL3" s="267"/>
      <c r="AM3" s="268"/>
      <c r="AN3" s="252" t="s">
        <v>36</v>
      </c>
      <c r="AO3" s="280" t="s">
        <v>37</v>
      </c>
      <c r="AP3" s="252" t="s">
        <v>36</v>
      </c>
      <c r="AQ3" s="280" t="s">
        <v>37</v>
      </c>
      <c r="AR3" s="281" t="s">
        <v>34</v>
      </c>
      <c r="AS3" s="282"/>
      <c r="AT3" s="283"/>
      <c r="AU3" s="245"/>
      <c r="AV3" s="246"/>
      <c r="AW3" s="246"/>
      <c r="AX3" s="246"/>
      <c r="AY3" s="246"/>
      <c r="AZ3" s="246"/>
      <c r="BA3" s="247"/>
      <c r="BB3" s="246"/>
      <c r="BC3" s="246"/>
      <c r="BD3" s="246"/>
      <c r="BE3" s="246"/>
      <c r="BF3" s="246"/>
      <c r="BG3" s="246"/>
      <c r="BH3" s="246"/>
      <c r="BI3" s="246"/>
      <c r="BJ3" s="246"/>
      <c r="BK3" s="246"/>
      <c r="BL3" s="172"/>
    </row>
    <row r="4" spans="1:80">
      <c r="A4" s="181"/>
      <c r="B4" s="182"/>
      <c r="C4" s="182"/>
      <c r="D4" s="182"/>
      <c r="E4" s="182"/>
      <c r="F4" s="182"/>
      <c r="G4" s="182"/>
      <c r="H4" s="182"/>
      <c r="I4" s="182"/>
      <c r="J4" s="182"/>
      <c r="K4" s="182"/>
      <c r="L4" s="182"/>
      <c r="M4" s="182"/>
      <c r="N4" s="182"/>
      <c r="O4" s="182"/>
      <c r="P4" s="202"/>
      <c r="Q4" s="227"/>
      <c r="R4" s="228"/>
      <c r="S4" s="228"/>
      <c r="T4" s="228"/>
      <c r="U4" s="228"/>
      <c r="V4" s="228"/>
      <c r="W4" s="228"/>
      <c r="X4" s="228"/>
      <c r="Y4" s="228"/>
      <c r="Z4" s="253"/>
      <c r="AA4" s="254"/>
      <c r="AB4" s="255"/>
      <c r="AC4" s="255"/>
      <c r="AD4" s="255"/>
      <c r="AE4" s="256"/>
      <c r="AF4" s="257">
        <v>1</v>
      </c>
      <c r="AG4" s="257">
        <v>2</v>
      </c>
      <c r="AH4" s="257">
        <v>3</v>
      </c>
      <c r="AI4" s="269">
        <v>4</v>
      </c>
      <c r="AJ4" s="270">
        <v>5</v>
      </c>
      <c r="AK4" s="270">
        <v>6</v>
      </c>
      <c r="AL4" s="270">
        <v>7</v>
      </c>
      <c r="AM4" s="270">
        <v>8</v>
      </c>
      <c r="AN4" s="257">
        <v>9</v>
      </c>
      <c r="AO4" s="257">
        <v>10</v>
      </c>
      <c r="AP4" s="257">
        <v>11</v>
      </c>
      <c r="AQ4" s="257">
        <v>12</v>
      </c>
      <c r="AR4" s="284">
        <v>13</v>
      </c>
      <c r="AS4" s="284"/>
      <c r="AT4" s="284">
        <v>14</v>
      </c>
      <c r="AU4" s="257">
        <v>15</v>
      </c>
      <c r="AV4" s="257">
        <v>16</v>
      </c>
      <c r="AW4" s="257">
        <v>17</v>
      </c>
      <c r="AX4" s="257">
        <v>18</v>
      </c>
      <c r="AY4" s="257">
        <v>19</v>
      </c>
      <c r="AZ4" s="257">
        <v>20</v>
      </c>
      <c r="BA4" s="257">
        <v>21</v>
      </c>
      <c r="BB4" s="257">
        <v>22</v>
      </c>
      <c r="BC4" s="257">
        <v>23</v>
      </c>
      <c r="BD4" s="257">
        <v>24</v>
      </c>
      <c r="BE4" s="257">
        <v>25</v>
      </c>
      <c r="BF4" s="257">
        <v>26</v>
      </c>
      <c r="BG4" s="257">
        <v>27</v>
      </c>
      <c r="BH4" s="257">
        <v>28</v>
      </c>
      <c r="BI4" s="257">
        <v>29</v>
      </c>
      <c r="BJ4" s="257">
        <v>30</v>
      </c>
      <c r="BK4" s="257">
        <v>31</v>
      </c>
      <c r="BL4" s="257">
        <v>32</v>
      </c>
    </row>
    <row r="5" spans="1:80" ht="56.25">
      <c r="A5" s="183" t="s">
        <v>38</v>
      </c>
      <c r="B5" s="184" t="s">
        <v>39</v>
      </c>
      <c r="C5" s="184" t="s">
        <v>40</v>
      </c>
      <c r="D5" s="184" t="s">
        <v>41</v>
      </c>
      <c r="E5" s="184" t="s">
        <v>42</v>
      </c>
      <c r="F5" s="183" t="s">
        <v>43</v>
      </c>
      <c r="G5" s="185" t="s">
        <v>44</v>
      </c>
      <c r="H5" s="185" t="s">
        <v>45</v>
      </c>
      <c r="I5" s="185" t="s">
        <v>46</v>
      </c>
      <c r="J5" s="185" t="s">
        <v>47</v>
      </c>
      <c r="K5" s="185" t="s">
        <v>48</v>
      </c>
      <c r="L5" s="185" t="s">
        <v>49</v>
      </c>
      <c r="M5" s="203" t="s">
        <v>50</v>
      </c>
      <c r="N5" s="204" t="s">
        <v>51</v>
      </c>
      <c r="O5" s="204" t="s">
        <v>52</v>
      </c>
      <c r="P5" s="203" t="s">
        <v>53</v>
      </c>
      <c r="Q5" s="229" t="s">
        <v>54</v>
      </c>
      <c r="R5" s="229" t="s">
        <v>55</v>
      </c>
      <c r="S5" s="229" t="s">
        <v>56</v>
      </c>
      <c r="T5" s="229" t="s">
        <v>57</v>
      </c>
      <c r="U5" s="229" t="s">
        <v>58</v>
      </c>
      <c r="V5" s="229" t="s">
        <v>59</v>
      </c>
      <c r="W5" s="229" t="s">
        <v>60</v>
      </c>
      <c r="X5" s="229"/>
      <c r="Y5" s="229"/>
      <c r="Z5" s="229"/>
      <c r="AA5" s="258" t="s">
        <v>61</v>
      </c>
      <c r="AB5" s="258" t="s">
        <v>62</v>
      </c>
      <c r="AC5" s="258" t="s">
        <v>63</v>
      </c>
      <c r="AD5" s="258" t="s">
        <v>64</v>
      </c>
      <c r="AE5" s="258" t="s">
        <v>65</v>
      </c>
      <c r="AF5" s="259" t="s">
        <v>66</v>
      </c>
      <c r="AG5" s="271" t="s">
        <v>67</v>
      </c>
      <c r="AH5" s="271" t="s">
        <v>68</v>
      </c>
      <c r="AI5" s="272" t="s">
        <v>69</v>
      </c>
      <c r="AJ5" s="273" t="s">
        <v>70</v>
      </c>
      <c r="AK5" s="274"/>
      <c r="AL5" s="229" t="s">
        <v>71</v>
      </c>
      <c r="AM5" s="229" t="s">
        <v>72</v>
      </c>
      <c r="AN5" s="257" t="s">
        <v>73</v>
      </c>
      <c r="AO5" s="257" t="s">
        <v>74</v>
      </c>
      <c r="AP5" s="257" t="s">
        <v>75</v>
      </c>
      <c r="AQ5" s="285" t="s">
        <v>76</v>
      </c>
      <c r="AR5" s="286" t="s">
        <v>77</v>
      </c>
      <c r="AS5" s="286"/>
      <c r="AT5" s="287" t="s">
        <v>78</v>
      </c>
      <c r="AU5" s="285" t="s">
        <v>79</v>
      </c>
      <c r="AV5" s="285" t="s">
        <v>80</v>
      </c>
      <c r="AW5" s="285" t="s">
        <v>81</v>
      </c>
      <c r="AX5" s="285" t="s">
        <v>82</v>
      </c>
      <c r="AY5" s="285" t="s">
        <v>83</v>
      </c>
      <c r="AZ5" s="285" t="s">
        <v>84</v>
      </c>
      <c r="BA5" s="285" t="s">
        <v>85</v>
      </c>
      <c r="BB5" s="285" t="s">
        <v>86</v>
      </c>
      <c r="BC5" s="285" t="s">
        <v>87</v>
      </c>
      <c r="BD5" s="285" t="s">
        <v>88</v>
      </c>
      <c r="BE5" s="285" t="s">
        <v>89</v>
      </c>
      <c r="BF5" s="285" t="s">
        <v>90</v>
      </c>
      <c r="BG5" s="285" t="s">
        <v>91</v>
      </c>
      <c r="BH5" s="296" t="s">
        <v>92</v>
      </c>
      <c r="BI5" s="272" t="s">
        <v>93</v>
      </c>
      <c r="BJ5" s="272" t="s">
        <v>94</v>
      </c>
      <c r="BK5" s="285" t="s">
        <v>95</v>
      </c>
      <c r="BL5" s="297" t="s">
        <v>96</v>
      </c>
      <c r="BM5" s="172"/>
      <c r="BN5" s="172"/>
      <c r="BO5" s="172"/>
      <c r="BP5" s="172"/>
      <c r="BQ5" s="172"/>
      <c r="BR5" s="172"/>
      <c r="BS5" s="172"/>
      <c r="BT5" s="172"/>
      <c r="BU5" s="172"/>
      <c r="BV5" s="172"/>
      <c r="BW5" s="172"/>
      <c r="BX5" s="172"/>
      <c r="BY5" s="172"/>
      <c r="BZ5" s="172"/>
      <c r="CA5" s="172"/>
      <c r="CB5" s="172"/>
    </row>
    <row r="6" spans="1:80" ht="45">
      <c r="A6" s="186"/>
      <c r="B6" s="187"/>
      <c r="C6" s="187"/>
      <c r="D6" s="187"/>
      <c r="E6" s="187"/>
      <c r="F6" s="186"/>
      <c r="G6" s="188"/>
      <c r="H6" s="188"/>
      <c r="I6" s="188"/>
      <c r="J6" s="188"/>
      <c r="K6" s="188"/>
      <c r="L6" s="188"/>
      <c r="M6" s="205"/>
      <c r="N6" s="206"/>
      <c r="O6" s="206"/>
      <c r="P6" s="205"/>
      <c r="Q6" s="230"/>
      <c r="R6" s="230"/>
      <c r="S6" s="230"/>
      <c r="T6" s="230"/>
      <c r="U6" s="230"/>
      <c r="V6" s="230"/>
      <c r="W6" s="230"/>
      <c r="X6" s="230"/>
      <c r="Y6" s="230"/>
      <c r="Z6" s="230"/>
      <c r="AA6" s="260"/>
      <c r="AB6" s="260"/>
      <c r="AC6" s="260"/>
      <c r="AD6" s="260"/>
      <c r="AE6" s="260"/>
      <c r="AF6" s="261"/>
      <c r="AG6" s="275"/>
      <c r="AH6" s="275"/>
      <c r="AI6" s="276"/>
      <c r="AJ6" s="277" t="s">
        <v>97</v>
      </c>
      <c r="AK6" s="270" t="s">
        <v>98</v>
      </c>
      <c r="AL6" s="230"/>
      <c r="AM6" s="230"/>
      <c r="AN6" s="278" t="s">
        <v>99</v>
      </c>
      <c r="AO6" s="278" t="s">
        <v>100</v>
      </c>
      <c r="AP6" s="278" t="s">
        <v>100</v>
      </c>
      <c r="AQ6" s="288"/>
      <c r="AR6" s="289"/>
      <c r="AS6" s="289"/>
      <c r="AT6" s="290"/>
      <c r="AU6" s="288"/>
      <c r="AV6" s="288"/>
      <c r="AW6" s="288"/>
      <c r="AX6" s="288"/>
      <c r="AY6" s="288"/>
      <c r="AZ6" s="288"/>
      <c r="BA6" s="288"/>
      <c r="BB6" s="288"/>
      <c r="BC6" s="288"/>
      <c r="BD6" s="288"/>
      <c r="BE6" s="288"/>
      <c r="BF6" s="288"/>
      <c r="BG6" s="288"/>
      <c r="BH6" s="298"/>
      <c r="BI6" s="276"/>
      <c r="BJ6" s="276"/>
      <c r="BK6" s="288"/>
      <c r="BL6" s="299"/>
      <c r="BM6" s="172"/>
      <c r="BN6" s="172"/>
      <c r="BO6" s="172"/>
      <c r="BP6" s="172"/>
      <c r="BQ6" s="172"/>
      <c r="BR6" s="172"/>
      <c r="BS6" s="172"/>
      <c r="BT6" s="172"/>
      <c r="BU6" s="172"/>
      <c r="BV6" s="172"/>
      <c r="BW6" s="172"/>
      <c r="BX6" s="172"/>
      <c r="BY6" s="172"/>
      <c r="BZ6" s="172"/>
      <c r="CA6" s="172"/>
      <c r="CB6" s="172"/>
    </row>
    <row r="7" spans="1:80" ht="17.25">
      <c r="A7" s="189">
        <v>1</v>
      </c>
      <c r="B7" s="190" t="s">
        <v>101</v>
      </c>
      <c r="C7" s="190" t="s">
        <v>102</v>
      </c>
      <c r="D7" s="190" t="s">
        <v>103</v>
      </c>
      <c r="E7" s="191"/>
      <c r="F7" s="192"/>
      <c r="G7" s="191" t="s">
        <v>104</v>
      </c>
      <c r="H7" s="191" t="s">
        <v>105</v>
      </c>
      <c r="I7" s="191" t="s">
        <v>106</v>
      </c>
      <c r="J7" s="207" t="s">
        <v>107</v>
      </c>
      <c r="K7" s="208">
        <f>IF(ISERROR(VLOOKUP(J7,人事资料!D:AR,26,0)),"",VLOOKUP(J7,人事资料!D:AR,26,0))</f>
        <v>41802</v>
      </c>
      <c r="L7" s="209">
        <f>IF(ISERROR(VLOOKUP(J7,人事资料!D:AR,27,0)),"",VLOOKUP(J7,人事资料!D:AR,27,0))</f>
        <v>102</v>
      </c>
      <c r="M7" s="210">
        <f>IF(ISERROR(+L7+BP7),"",+L7+BP7)</f>
        <v>121</v>
      </c>
      <c r="N7" s="211">
        <v>31</v>
      </c>
      <c r="O7" s="211">
        <v>31</v>
      </c>
      <c r="P7" s="212"/>
      <c r="Q7" s="231"/>
      <c r="R7" s="231"/>
      <c r="S7" s="232"/>
      <c r="T7" s="233"/>
      <c r="U7" s="234"/>
      <c r="V7" s="235"/>
      <c r="W7" s="236">
        <v>178</v>
      </c>
      <c r="X7" s="236"/>
      <c r="Y7" s="236"/>
      <c r="Z7" s="236"/>
      <c r="AA7" s="236"/>
      <c r="AB7" s="236"/>
      <c r="AC7" s="236"/>
      <c r="AD7" s="236"/>
      <c r="AE7" s="236"/>
      <c r="AF7" s="262">
        <v>1980</v>
      </c>
      <c r="AG7" s="262"/>
      <c r="AH7" s="262"/>
      <c r="AI7" s="242">
        <f>AF7+AG7+AH7</f>
        <v>1980</v>
      </c>
      <c r="AJ7" s="264">
        <f>150*2+60*5</f>
        <v>600</v>
      </c>
      <c r="AK7" s="264">
        <v>0</v>
      </c>
      <c r="AL7" s="264"/>
      <c r="AM7" s="264"/>
      <c r="AN7" s="264">
        <v>930</v>
      </c>
      <c r="AO7" s="264">
        <v>600</v>
      </c>
      <c r="AP7" s="264">
        <f>300+1*5+0*10+42*15</f>
        <v>935</v>
      </c>
      <c r="AQ7" s="264"/>
      <c r="AR7" s="291"/>
      <c r="AS7" s="291"/>
      <c r="AT7" s="189"/>
      <c r="AU7" s="264">
        <v>100</v>
      </c>
      <c r="AV7" s="264"/>
      <c r="AW7" s="264"/>
      <c r="AX7" s="264">
        <v>1000</v>
      </c>
      <c r="AY7" s="293"/>
      <c r="AZ7" s="264">
        <f>15000*0.03+3828*0.03+16800*0.07</f>
        <v>1740.8400000000001</v>
      </c>
      <c r="BA7" s="294">
        <f>SUM(AJ7:AZ7)</f>
        <v>5905.84</v>
      </c>
      <c r="BB7" s="295">
        <v>300</v>
      </c>
      <c r="BC7" s="293">
        <v>500</v>
      </c>
      <c r="BD7" s="293">
        <v>60</v>
      </c>
      <c r="BE7" s="293"/>
      <c r="BF7" s="294">
        <f>SUM(BB7:BE7)</f>
        <v>860</v>
      </c>
      <c r="BG7" s="294">
        <f>AI7+BA7+BF7</f>
        <v>8745.84</v>
      </c>
      <c r="BH7" s="239">
        <v>750</v>
      </c>
      <c r="BI7" s="300">
        <v>317.43</v>
      </c>
      <c r="BJ7" s="301">
        <f>IF(G7="外教",ROUND(MAX((BG7-BH7-BI7-4800)*{0.03,0.1,0.2,0.25,0.3,0.35,0.45}-{0,105,555,1005,2755,5505,13505},0),2),ROUND(MAX((BG7-BH7-BI7-3500)*{0.03,0.1,0.2,0.25,0.3,0.35,0.45}-{0,105,555,1005,2755,5505,13505},0),2))</f>
        <v>312.83999999999997</v>
      </c>
      <c r="BK7" s="265">
        <f>+BG7-BH7-BI7-BJ7</f>
        <v>7365.57</v>
      </c>
      <c r="BL7" s="295"/>
      <c r="BO7" s="174">
        <f t="shared" ref="BO7:BO20" si="0">IF(ISERROR(VLOOKUP(B7,BN:BZ,13,0)),,VLOOKUP(B7,BN:BZ,13,0))</f>
        <v>42400</v>
      </c>
      <c r="BP7" s="302">
        <f>IF(ISERROR(DATEDIF(K7,BO7,"M")),"",DATEDIF(K7,BO7,"M"))</f>
        <v>19</v>
      </c>
    </row>
    <row r="8" spans="1:80" ht="17.25">
      <c r="A8" s="189">
        <v>2</v>
      </c>
      <c r="B8" s="191" t="str">
        <f>IF(J8&lt;&gt;"",B7,"")</f>
        <v>1月</v>
      </c>
      <c r="C8" s="191" t="s">
        <v>102</v>
      </c>
      <c r="D8" s="191" t="str">
        <f>IF(J8&lt;&gt;"",D7,"")</f>
        <v>行政部</v>
      </c>
      <c r="E8" s="191"/>
      <c r="F8" s="192"/>
      <c r="G8" s="191" t="s">
        <v>108</v>
      </c>
      <c r="H8" s="191" t="s">
        <v>105</v>
      </c>
      <c r="I8" s="191" t="s">
        <v>106</v>
      </c>
      <c r="J8" s="213" t="s">
        <v>109</v>
      </c>
      <c r="K8" s="208">
        <f>IF(ISERROR(VLOOKUP(J8,人事资料!D:AR,26,0)),"",VLOOKUP(J8,人事资料!D:AR,26,0))</f>
        <v>42491</v>
      </c>
      <c r="L8" s="209">
        <f>IF(ISERROR(VLOOKUP(J8,人事资料!D:AR,27,0)),"",VLOOKUP(J8,人事资料!D:AR,27,0))</f>
        <v>0</v>
      </c>
      <c r="M8" s="210" t="str">
        <f t="shared" ref="M8:M20" si="1">IF(ISERROR(+L8+BP8),"",+L8+BP8)</f>
        <v/>
      </c>
      <c r="N8" s="214">
        <v>31</v>
      </c>
      <c r="O8" s="214">
        <v>31</v>
      </c>
      <c r="P8" s="212"/>
      <c r="Q8" s="233"/>
      <c r="R8" s="233"/>
      <c r="S8" s="237"/>
      <c r="T8" s="233"/>
      <c r="U8" s="233"/>
      <c r="V8" s="238"/>
      <c r="W8" s="239">
        <v>178</v>
      </c>
      <c r="X8" s="236"/>
      <c r="Y8" s="236"/>
      <c r="Z8" s="236"/>
      <c r="AA8" s="263"/>
      <c r="AB8" s="263"/>
      <c r="AC8" s="236"/>
      <c r="AD8" s="236"/>
      <c r="AE8" s="236"/>
      <c r="AF8" s="264">
        <v>1600</v>
      </c>
      <c r="AG8" s="262"/>
      <c r="AH8" s="262"/>
      <c r="AI8" s="242">
        <f t="shared" ref="AI8:AI20" si="2">AF8+AG8+AH8</f>
        <v>1600</v>
      </c>
      <c r="AJ8" s="264"/>
      <c r="AK8" s="264"/>
      <c r="AL8" s="264"/>
      <c r="AM8" s="264"/>
      <c r="AN8" s="264"/>
      <c r="AO8" s="264"/>
      <c r="AP8" s="264"/>
      <c r="AQ8" s="264"/>
      <c r="AR8" s="291"/>
      <c r="AS8" s="291"/>
      <c r="AT8" s="189"/>
      <c r="AU8" s="264">
        <v>100</v>
      </c>
      <c r="AV8" s="264"/>
      <c r="AW8" s="264"/>
      <c r="AX8" s="264">
        <v>300</v>
      </c>
      <c r="AY8" s="264"/>
      <c r="AZ8" s="264"/>
      <c r="BA8" s="294">
        <f t="shared" ref="BA8:BA20" si="3">SUM(AJ8:AZ8)</f>
        <v>400</v>
      </c>
      <c r="BB8" s="293">
        <v>100</v>
      </c>
      <c r="BC8" s="293">
        <v>200</v>
      </c>
      <c r="BD8" s="293"/>
      <c r="BE8" s="293"/>
      <c r="BF8" s="294">
        <f t="shared" ref="BF8:BF20" si="4">SUM(BB8:BE8)</f>
        <v>300</v>
      </c>
      <c r="BG8" s="294">
        <f t="shared" ref="BG8:BG20" si="5">AI8+BA8+BF8</f>
        <v>2300</v>
      </c>
      <c r="BH8" s="239"/>
      <c r="BI8" s="300"/>
      <c r="BJ8" s="301">
        <f>IF(G8="外教",ROUND(MAX((BG8-BH8-BI8-4800)*{0.03,0.1,0.2,0.25,0.3,0.35,0.45}-{0,105,555,1005,2755,5505,13505},0),2),ROUND(MAX((BG8-BH8-BI8-3500)*{0.03,0.1,0.2,0.25,0.3,0.35,0.45}-{0,105,555,1005,2755,5505,13505},0),2))</f>
        <v>0</v>
      </c>
      <c r="BK8" s="265">
        <f t="shared" ref="BK8:BK20" si="6">+BG8-BH8-BI8-BJ8</f>
        <v>2300</v>
      </c>
      <c r="BL8" s="295"/>
      <c r="BO8" s="174">
        <f t="shared" si="0"/>
        <v>42400</v>
      </c>
      <c r="BP8" s="302" t="str">
        <f t="shared" ref="BP8:BP20" si="7">IF(ISERROR(DATEDIF(K8,BO8,"M")),"",DATEDIF(K8,BO8,"M"))</f>
        <v/>
      </c>
    </row>
    <row r="9" spans="1:80" ht="17.25">
      <c r="A9" s="189">
        <v>3</v>
      </c>
      <c r="B9" s="191" t="str">
        <f t="shared" ref="B9:B20" si="8">IF(J9&lt;&gt;"",B8,"")</f>
        <v>1月</v>
      </c>
      <c r="C9" s="191" t="s">
        <v>102</v>
      </c>
      <c r="D9" s="191" t="str">
        <f t="shared" ref="D9:D20" si="9">IF(J9&lt;&gt;"",D8,"")</f>
        <v>行政部</v>
      </c>
      <c r="E9" s="191"/>
      <c r="F9" s="193"/>
      <c r="G9" s="191" t="s">
        <v>110</v>
      </c>
      <c r="H9" s="191" t="s">
        <v>105</v>
      </c>
      <c r="I9" s="191" t="s">
        <v>106</v>
      </c>
      <c r="J9" s="213" t="s">
        <v>111</v>
      </c>
      <c r="K9" s="208">
        <f>IF(ISERROR(VLOOKUP(J9,人事资料!D:AR,26,0)),"",VLOOKUP(J9,人事资料!D:AR,26,0))</f>
        <v>42676</v>
      </c>
      <c r="L9" s="209">
        <f>IF(ISERROR(VLOOKUP(J9,人事资料!D:AR,27,0)),"",VLOOKUP(J9,人事资料!D:AR,27,0))</f>
        <v>0</v>
      </c>
      <c r="M9" s="210" t="str">
        <f t="shared" si="1"/>
        <v/>
      </c>
      <c r="N9" s="211">
        <v>31</v>
      </c>
      <c r="O9" s="214">
        <v>31</v>
      </c>
      <c r="P9" s="212"/>
      <c r="Q9" s="233"/>
      <c r="R9" s="233"/>
      <c r="S9" s="237"/>
      <c r="T9" s="233"/>
      <c r="U9" s="233"/>
      <c r="V9" s="238"/>
      <c r="W9" s="239">
        <v>178</v>
      </c>
      <c r="X9" s="236"/>
      <c r="Y9" s="236"/>
      <c r="Z9" s="236"/>
      <c r="AA9" s="263"/>
      <c r="AB9" s="263"/>
      <c r="AC9" s="236"/>
      <c r="AD9" s="236"/>
      <c r="AE9" s="236"/>
      <c r="AF9" s="264">
        <v>1380</v>
      </c>
      <c r="AG9" s="262"/>
      <c r="AH9" s="262"/>
      <c r="AI9" s="242">
        <f t="shared" si="2"/>
        <v>1380</v>
      </c>
      <c r="AJ9" s="264"/>
      <c r="AK9" s="264"/>
      <c r="AL9" s="264"/>
      <c r="AM9" s="264"/>
      <c r="AN9" s="264">
        <v>500</v>
      </c>
      <c r="AO9" s="264"/>
      <c r="AP9" s="264">
        <v>300</v>
      </c>
      <c r="AQ9" s="264"/>
      <c r="AR9" s="291"/>
      <c r="AS9" s="291"/>
      <c r="AT9" s="189"/>
      <c r="AU9" s="264">
        <v>100</v>
      </c>
      <c r="AV9" s="264"/>
      <c r="AW9" s="264"/>
      <c r="AX9" s="264">
        <v>300</v>
      </c>
      <c r="AY9" s="264"/>
      <c r="AZ9" s="264"/>
      <c r="BA9" s="294">
        <f t="shared" si="3"/>
        <v>1200</v>
      </c>
      <c r="BB9" s="293">
        <v>300</v>
      </c>
      <c r="BC9" s="293">
        <v>500</v>
      </c>
      <c r="BD9" s="293"/>
      <c r="BE9" s="293"/>
      <c r="BF9" s="294">
        <f t="shared" si="4"/>
        <v>800</v>
      </c>
      <c r="BG9" s="294">
        <f t="shared" si="5"/>
        <v>3380</v>
      </c>
      <c r="BH9" s="239">
        <v>100</v>
      </c>
      <c r="BI9" s="300">
        <v>317.43</v>
      </c>
      <c r="BJ9" s="301">
        <f>IF(G9="外教",ROUND(MAX((BG9-BH9-BI9-4800)*{0.03,0.1,0.2,0.25,0.3,0.35,0.45}-{0,105,555,1005,2755,5505,13505},0),2),ROUND(MAX((BG9-BH9-BI9-3500)*{0.03,0.1,0.2,0.25,0.3,0.35,0.45}-{0,105,555,1005,2755,5505,13505},0),2))</f>
        <v>0</v>
      </c>
      <c r="BK9" s="265">
        <f t="shared" si="6"/>
        <v>2962.57</v>
      </c>
      <c r="BL9" s="295"/>
      <c r="BO9" s="174">
        <f t="shared" si="0"/>
        <v>42400</v>
      </c>
      <c r="BP9" s="302" t="str">
        <f t="shared" si="7"/>
        <v/>
      </c>
      <c r="CB9" s="168"/>
    </row>
    <row r="10" spans="1:80" ht="17.25">
      <c r="A10" s="189">
        <v>4</v>
      </c>
      <c r="B10" s="191" t="str">
        <f t="shared" si="8"/>
        <v/>
      </c>
      <c r="C10" s="191"/>
      <c r="D10" s="191"/>
      <c r="E10" s="191"/>
      <c r="F10" s="192"/>
      <c r="G10" s="191"/>
      <c r="H10" s="191"/>
      <c r="I10" s="191"/>
      <c r="J10" s="213"/>
      <c r="K10" s="208" t="str">
        <f>IF(ISERROR(VLOOKUP(J10,人事资料!D:AR,26,0)),"",VLOOKUP(J10,人事资料!D:AR,26,0))</f>
        <v/>
      </c>
      <c r="L10" s="209" t="str">
        <f>IF(ISERROR(VLOOKUP(J10,人事资料!D:AR,27,0)),"",VLOOKUP(J10,人事资料!D:AR,27,0))</f>
        <v/>
      </c>
      <c r="M10" s="210" t="str">
        <f t="shared" si="1"/>
        <v/>
      </c>
      <c r="N10" s="214"/>
      <c r="O10" s="214"/>
      <c r="P10" s="212"/>
      <c r="Q10" s="233"/>
      <c r="R10" s="233"/>
      <c r="S10" s="237"/>
      <c r="T10" s="233"/>
      <c r="U10" s="233"/>
      <c r="V10" s="238"/>
      <c r="W10" s="239"/>
      <c r="X10" s="236"/>
      <c r="Y10" s="236"/>
      <c r="Z10" s="236"/>
      <c r="AA10" s="263"/>
      <c r="AB10" s="263"/>
      <c r="AC10" s="236"/>
      <c r="AD10" s="236"/>
      <c r="AE10" s="236"/>
      <c r="AF10" s="264"/>
      <c r="AG10" s="262"/>
      <c r="AH10" s="262"/>
      <c r="AI10" s="242">
        <f t="shared" si="2"/>
        <v>0</v>
      </c>
      <c r="AJ10" s="264"/>
      <c r="AK10" s="264"/>
      <c r="AL10" s="264"/>
      <c r="AM10" s="264"/>
      <c r="AN10" s="264"/>
      <c r="AO10" s="264"/>
      <c r="AP10" s="292"/>
      <c r="AQ10" s="264"/>
      <c r="AR10" s="291"/>
      <c r="AS10" s="291"/>
      <c r="AT10" s="189"/>
      <c r="AU10" s="264"/>
      <c r="AV10" s="264"/>
      <c r="AW10" s="264"/>
      <c r="AX10" s="264"/>
      <c r="AY10" s="264"/>
      <c r="AZ10" s="264"/>
      <c r="BA10" s="294">
        <f t="shared" si="3"/>
        <v>0</v>
      </c>
      <c r="BB10" s="293"/>
      <c r="BC10" s="293"/>
      <c r="BD10" s="293"/>
      <c r="BE10" s="293"/>
      <c r="BF10" s="294">
        <f t="shared" si="4"/>
        <v>0</v>
      </c>
      <c r="BG10" s="294">
        <f t="shared" si="5"/>
        <v>0</v>
      </c>
      <c r="BH10" s="239"/>
      <c r="BI10" s="300"/>
      <c r="BJ10" s="301">
        <f>IF(G10="外教",ROUND(MAX((BG10-BH10-BI10-4800)*{0.03,0.1,0.2,0.25,0.3,0.35,0.45}-{0,105,555,1005,2755,5505,13505},0),2),ROUND(MAX((BG10-BH10-BI10-3500)*{0.03,0.1,0.2,0.25,0.3,0.35,0.45}-{0,105,555,1005,2755,5505,13505},0),2))</f>
        <v>0</v>
      </c>
      <c r="BK10" s="265">
        <f t="shared" si="6"/>
        <v>0</v>
      </c>
      <c r="BL10" s="295"/>
      <c r="BO10" s="174">
        <f t="shared" si="0"/>
        <v>0</v>
      </c>
      <c r="BP10" s="302" t="str">
        <f t="shared" si="7"/>
        <v/>
      </c>
      <c r="CB10" s="169"/>
    </row>
    <row r="11" spans="1:80" ht="17.25">
      <c r="A11" s="189">
        <v>5</v>
      </c>
      <c r="B11" s="191" t="str">
        <f t="shared" si="8"/>
        <v/>
      </c>
      <c r="C11" s="191"/>
      <c r="D11" s="191"/>
      <c r="E11" s="191"/>
      <c r="F11" s="193"/>
      <c r="G11" s="191"/>
      <c r="H11" s="191"/>
      <c r="I11" s="191"/>
      <c r="J11" s="213"/>
      <c r="K11" s="208" t="str">
        <f>IF(ISERROR(VLOOKUP(J11,人事资料!D:AR,26,0)),"",VLOOKUP(J11,人事资料!D:AR,26,0))</f>
        <v/>
      </c>
      <c r="L11" s="209" t="str">
        <f>IF(ISERROR(VLOOKUP(J11,人事资料!D:AR,27,0)),"",VLOOKUP(J11,人事资料!D:AR,27,0))</f>
        <v/>
      </c>
      <c r="M11" s="210" t="str">
        <f t="shared" si="1"/>
        <v/>
      </c>
      <c r="N11" s="214"/>
      <c r="O11" s="214"/>
      <c r="P11" s="212"/>
      <c r="Q11" s="233"/>
      <c r="R11" s="233"/>
      <c r="S11" s="237"/>
      <c r="T11" s="233"/>
      <c r="U11" s="233"/>
      <c r="V11" s="238"/>
      <c r="W11" s="239"/>
      <c r="X11" s="236"/>
      <c r="Y11" s="236"/>
      <c r="Z11" s="236"/>
      <c r="AA11" s="263"/>
      <c r="AB11" s="263"/>
      <c r="AC11" s="236"/>
      <c r="AD11" s="236"/>
      <c r="AE11" s="236"/>
      <c r="AF11" s="264"/>
      <c r="AG11" s="262"/>
      <c r="AH11" s="262"/>
      <c r="AI11" s="242">
        <f t="shared" si="2"/>
        <v>0</v>
      </c>
      <c r="AJ11" s="264"/>
      <c r="AK11" s="264"/>
      <c r="AL11" s="264"/>
      <c r="AM11" s="264"/>
      <c r="AN11" s="264"/>
      <c r="AO11" s="264"/>
      <c r="AP11" s="264"/>
      <c r="AQ11" s="264"/>
      <c r="AR11" s="291"/>
      <c r="AS11" s="291"/>
      <c r="AT11" s="189"/>
      <c r="AU11" s="264"/>
      <c r="AV11" s="264"/>
      <c r="AW11" s="264"/>
      <c r="AX11" s="264"/>
      <c r="AY11" s="264"/>
      <c r="AZ11" s="264"/>
      <c r="BA11" s="294">
        <f t="shared" si="3"/>
        <v>0</v>
      </c>
      <c r="BB11" s="293"/>
      <c r="BC11" s="293"/>
      <c r="BD11" s="293"/>
      <c r="BE11" s="293"/>
      <c r="BF11" s="294">
        <f t="shared" si="4"/>
        <v>0</v>
      </c>
      <c r="BG11" s="294">
        <f t="shared" si="5"/>
        <v>0</v>
      </c>
      <c r="BH11" s="239"/>
      <c r="BI11" s="300"/>
      <c r="BJ11" s="301">
        <f>IF(G11="外教",ROUND(MAX((BG11-BH11-BI11-4800)*{0.03,0.1,0.2,0.25,0.3,0.35,0.45}-{0,105,555,1005,2755,5505,13505},0),2),ROUND(MAX((BG11-BH11-BI11-3500)*{0.03,0.1,0.2,0.25,0.3,0.35,0.45}-{0,105,555,1005,2755,5505,13505},0),2))</f>
        <v>0</v>
      </c>
      <c r="BK11" s="265">
        <f t="shared" si="6"/>
        <v>0</v>
      </c>
      <c r="BL11" s="295"/>
      <c r="BO11" s="174">
        <f t="shared" si="0"/>
        <v>0</v>
      </c>
      <c r="BP11" s="302" t="str">
        <f t="shared" si="7"/>
        <v/>
      </c>
    </row>
    <row r="12" spans="1:80" ht="17.25">
      <c r="A12" s="189">
        <v>6</v>
      </c>
      <c r="B12" s="191" t="str">
        <f t="shared" si="8"/>
        <v/>
      </c>
      <c r="C12" s="191"/>
      <c r="D12" s="191"/>
      <c r="E12" s="191"/>
      <c r="F12" s="194"/>
      <c r="G12" s="191"/>
      <c r="H12" s="191"/>
      <c r="I12" s="191"/>
      <c r="J12" s="215"/>
      <c r="K12" s="208" t="str">
        <f>IF(ISERROR(VLOOKUP(J12,人事资料!D:AR,26,0)),"",VLOOKUP(J12,人事资料!D:AR,26,0))</f>
        <v/>
      </c>
      <c r="L12" s="209" t="str">
        <f>IF(ISERROR(VLOOKUP(J12,人事资料!D:AR,27,0)),"",VLOOKUP(J12,人事资料!D:AR,27,0))</f>
        <v/>
      </c>
      <c r="M12" s="210" t="str">
        <f t="shared" si="1"/>
        <v/>
      </c>
      <c r="N12" s="214"/>
      <c r="O12" s="214"/>
      <c r="P12" s="212"/>
      <c r="Q12" s="233"/>
      <c r="R12" s="233"/>
      <c r="S12" s="237"/>
      <c r="T12" s="233"/>
      <c r="U12" s="233"/>
      <c r="V12" s="238"/>
      <c r="W12" s="239"/>
      <c r="X12" s="236"/>
      <c r="Y12" s="236"/>
      <c r="Z12" s="236" t="s">
        <v>112</v>
      </c>
      <c r="AA12" s="263"/>
      <c r="AB12" s="263"/>
      <c r="AC12" s="236"/>
      <c r="AD12" s="236"/>
      <c r="AE12" s="236"/>
      <c r="AF12" s="264"/>
      <c r="AG12" s="262"/>
      <c r="AH12" s="262"/>
      <c r="AI12" s="242">
        <f t="shared" si="2"/>
        <v>0</v>
      </c>
      <c r="AJ12" s="264"/>
      <c r="AK12" s="264"/>
      <c r="AL12" s="264"/>
      <c r="AM12" s="264"/>
      <c r="AN12" s="264"/>
      <c r="AO12" s="264"/>
      <c r="AP12" s="264"/>
      <c r="AQ12" s="264"/>
      <c r="AR12" s="291"/>
      <c r="AS12" s="291"/>
      <c r="AT12" s="189"/>
      <c r="AU12" s="264"/>
      <c r="AV12" s="264"/>
      <c r="AW12" s="264"/>
      <c r="AX12" s="264"/>
      <c r="AY12" s="264"/>
      <c r="AZ12" s="264"/>
      <c r="BA12" s="294">
        <f t="shared" si="3"/>
        <v>0</v>
      </c>
      <c r="BB12" s="293"/>
      <c r="BC12" s="293"/>
      <c r="BD12" s="293"/>
      <c r="BE12" s="293"/>
      <c r="BF12" s="294">
        <f t="shared" si="4"/>
        <v>0</v>
      </c>
      <c r="BG12" s="294">
        <f t="shared" si="5"/>
        <v>0</v>
      </c>
      <c r="BH12" s="239"/>
      <c r="BI12" s="300"/>
      <c r="BJ12" s="301">
        <f>IF(G12="外教",ROUND(MAX((BG12-BH12-BI12-4800)*{0.03,0.1,0.2,0.25,0.3,0.35,0.45}-{0,105,555,1005,2755,5505,13505},0),2),ROUND(MAX((BG12-BH12-BI12-3500)*{0.03,0.1,0.2,0.25,0.3,0.35,0.45}-{0,105,555,1005,2755,5505,13505},0),2))</f>
        <v>0</v>
      </c>
      <c r="BK12" s="265">
        <f t="shared" si="6"/>
        <v>0</v>
      </c>
      <c r="BL12" s="295"/>
      <c r="BO12" s="174">
        <f t="shared" si="0"/>
        <v>0</v>
      </c>
      <c r="BP12" s="302" t="str">
        <f t="shared" si="7"/>
        <v/>
      </c>
    </row>
    <row r="13" spans="1:80" ht="17.25">
      <c r="A13" s="189">
        <v>7</v>
      </c>
      <c r="B13" s="191" t="str">
        <f t="shared" si="8"/>
        <v/>
      </c>
      <c r="C13" s="191"/>
      <c r="D13" s="191"/>
      <c r="E13" s="191"/>
      <c r="F13" s="194"/>
      <c r="G13" s="191"/>
      <c r="H13" s="191"/>
      <c r="I13" s="191"/>
      <c r="J13" s="216"/>
      <c r="K13" s="208" t="str">
        <f>IF(ISERROR(VLOOKUP(J13,人事资料!D:AR,26,0)),"",VLOOKUP(J13,人事资料!D:AR,26,0))</f>
        <v/>
      </c>
      <c r="L13" s="209" t="str">
        <f>IF(ISERROR(VLOOKUP(J13,人事资料!D:AR,27,0)),"",VLOOKUP(J13,人事资料!D:AR,27,0))</f>
        <v/>
      </c>
      <c r="M13" s="210" t="str">
        <f t="shared" si="1"/>
        <v/>
      </c>
      <c r="N13" s="214"/>
      <c r="O13" s="214"/>
      <c r="P13" s="212"/>
      <c r="Q13" s="233"/>
      <c r="R13" s="233"/>
      <c r="S13" s="237"/>
      <c r="T13" s="233"/>
      <c r="U13" s="233"/>
      <c r="V13" s="240"/>
      <c r="W13" s="239"/>
      <c r="X13" s="236"/>
      <c r="Y13" s="236"/>
      <c r="Z13" s="236" t="s">
        <v>112</v>
      </c>
      <c r="AA13" s="263" t="s">
        <v>112</v>
      </c>
      <c r="AB13" s="263"/>
      <c r="AC13" s="236"/>
      <c r="AD13" s="236"/>
      <c r="AE13" s="236"/>
      <c r="AF13" s="264"/>
      <c r="AG13" s="262"/>
      <c r="AH13" s="262"/>
      <c r="AI13" s="242">
        <f t="shared" si="2"/>
        <v>0</v>
      </c>
      <c r="AJ13" s="264"/>
      <c r="AK13" s="264"/>
      <c r="AL13" s="264"/>
      <c r="AM13" s="264"/>
      <c r="AN13" s="264"/>
      <c r="AO13" s="264"/>
      <c r="AP13" s="264"/>
      <c r="AQ13" s="264"/>
      <c r="AR13" s="291"/>
      <c r="AS13" s="291"/>
      <c r="AT13" s="189"/>
      <c r="AU13" s="264"/>
      <c r="AV13" s="264"/>
      <c r="AW13" s="264"/>
      <c r="AX13" s="264"/>
      <c r="AY13" s="264"/>
      <c r="AZ13" s="264"/>
      <c r="BA13" s="294">
        <f t="shared" si="3"/>
        <v>0</v>
      </c>
      <c r="BB13" s="293"/>
      <c r="BC13" s="293"/>
      <c r="BD13" s="293"/>
      <c r="BE13" s="293"/>
      <c r="BF13" s="294">
        <f t="shared" si="4"/>
        <v>0</v>
      </c>
      <c r="BG13" s="294">
        <f t="shared" si="5"/>
        <v>0</v>
      </c>
      <c r="BH13" s="239"/>
      <c r="BI13" s="300"/>
      <c r="BJ13" s="301">
        <f>IF(G13="外教",ROUND(MAX((BG13-BH13-BI13-4800)*{0.03,0.1,0.2,0.25,0.3,0.35,0.45}-{0,105,555,1005,2755,5505,13505},0),2),ROUND(MAX((BG13-BH13-BI13-3500)*{0.03,0.1,0.2,0.25,0.3,0.35,0.45}-{0,105,555,1005,2755,5505,13505},0),2))</f>
        <v>0</v>
      </c>
      <c r="BK13" s="265">
        <f t="shared" si="6"/>
        <v>0</v>
      </c>
      <c r="BL13" s="295"/>
      <c r="BO13" s="174">
        <f t="shared" si="0"/>
        <v>0</v>
      </c>
      <c r="BP13" s="302" t="str">
        <f t="shared" si="7"/>
        <v/>
      </c>
    </row>
    <row r="14" spans="1:80" ht="17.25">
      <c r="A14" s="189">
        <v>8</v>
      </c>
      <c r="B14" s="191" t="str">
        <f t="shared" si="8"/>
        <v/>
      </c>
      <c r="C14" s="191"/>
      <c r="D14" s="191"/>
      <c r="E14" s="191"/>
      <c r="F14" s="194"/>
      <c r="G14" s="191"/>
      <c r="H14" s="191"/>
      <c r="I14" s="191"/>
      <c r="J14" s="216"/>
      <c r="K14" s="208" t="str">
        <f>IF(ISERROR(VLOOKUP(J14,人事资料!D:AR,26,0)),"",VLOOKUP(J14,人事资料!D:AR,26,0))</f>
        <v/>
      </c>
      <c r="L14" s="209" t="str">
        <f>IF(ISERROR(VLOOKUP(J14,人事资料!D:AR,27,0)),"",VLOOKUP(J14,人事资料!D:AR,27,0))</f>
        <v/>
      </c>
      <c r="M14" s="210" t="str">
        <f t="shared" si="1"/>
        <v/>
      </c>
      <c r="N14" s="214"/>
      <c r="O14" s="214"/>
      <c r="P14" s="212"/>
      <c r="Q14" s="233"/>
      <c r="R14" s="233"/>
      <c r="S14" s="237"/>
      <c r="T14" s="233"/>
      <c r="U14" s="233"/>
      <c r="V14" s="238"/>
      <c r="W14" s="239"/>
      <c r="X14" s="236"/>
      <c r="Y14" s="236"/>
      <c r="Z14" s="236"/>
      <c r="AA14" s="263"/>
      <c r="AB14" s="263"/>
      <c r="AC14" s="236"/>
      <c r="AD14" s="236"/>
      <c r="AE14" s="236"/>
      <c r="AF14" s="264"/>
      <c r="AG14" s="262"/>
      <c r="AH14" s="262"/>
      <c r="AI14" s="242">
        <f t="shared" si="2"/>
        <v>0</v>
      </c>
      <c r="AJ14" s="264"/>
      <c r="AK14" s="264"/>
      <c r="AL14" s="264"/>
      <c r="AM14" s="264"/>
      <c r="AN14" s="264"/>
      <c r="AO14" s="264"/>
      <c r="AP14" s="264"/>
      <c r="AQ14" s="264"/>
      <c r="AR14" s="291"/>
      <c r="AS14" s="291"/>
      <c r="AT14" s="189"/>
      <c r="AU14" s="264"/>
      <c r="AV14" s="264"/>
      <c r="AW14" s="264"/>
      <c r="AX14" s="264"/>
      <c r="AY14" s="264"/>
      <c r="AZ14" s="264"/>
      <c r="BA14" s="294">
        <f t="shared" si="3"/>
        <v>0</v>
      </c>
      <c r="BB14" s="293"/>
      <c r="BC14" s="293"/>
      <c r="BD14" s="293"/>
      <c r="BE14" s="293"/>
      <c r="BF14" s="294">
        <f t="shared" si="4"/>
        <v>0</v>
      </c>
      <c r="BG14" s="294">
        <f t="shared" si="5"/>
        <v>0</v>
      </c>
      <c r="BH14" s="239"/>
      <c r="BI14" s="300"/>
      <c r="BJ14" s="301">
        <f>IF(G14="外教",ROUND(MAX((BG14-BH14-BI14-4800)*{0.03,0.1,0.2,0.25,0.3,0.35,0.45}-{0,105,555,1005,2755,5505,13505},0),2),ROUND(MAX((BG14-BH14-BI14-3500)*{0.03,0.1,0.2,0.25,0.3,0.35,0.45}-{0,105,555,1005,2755,5505,13505},0),2))</f>
        <v>0</v>
      </c>
      <c r="BK14" s="265">
        <f t="shared" si="6"/>
        <v>0</v>
      </c>
      <c r="BL14" s="295"/>
      <c r="BO14" s="174">
        <f t="shared" si="0"/>
        <v>0</v>
      </c>
      <c r="BP14" s="302" t="str">
        <f t="shared" si="7"/>
        <v/>
      </c>
    </row>
    <row r="15" spans="1:80" ht="17.25">
      <c r="A15" s="189">
        <v>9</v>
      </c>
      <c r="B15" s="191" t="str">
        <f t="shared" si="8"/>
        <v/>
      </c>
      <c r="C15" s="191" t="str">
        <f t="shared" ref="C15:C20" si="10">IF(J15&lt;&gt;"",C14,"")</f>
        <v/>
      </c>
      <c r="D15" s="191" t="str">
        <f t="shared" si="9"/>
        <v/>
      </c>
      <c r="E15" s="191"/>
      <c r="F15" s="194"/>
      <c r="G15" s="191"/>
      <c r="H15" s="191"/>
      <c r="I15" s="191"/>
      <c r="J15" s="216"/>
      <c r="K15" s="208" t="str">
        <f>IF(ISERROR(VLOOKUP(J15,人事资料!D:AR,26,0)),"",VLOOKUP(J15,人事资料!D:AR,26,0))</f>
        <v/>
      </c>
      <c r="L15" s="209" t="str">
        <f>IF(ISERROR(VLOOKUP(J15,人事资料!D:AR,27,0)),"",VLOOKUP(J15,人事资料!D:AR,27,0))</f>
        <v/>
      </c>
      <c r="M15" s="210" t="str">
        <f t="shared" si="1"/>
        <v/>
      </c>
      <c r="N15" s="214"/>
      <c r="O15" s="214"/>
      <c r="P15" s="212"/>
      <c r="Q15" s="233"/>
      <c r="R15" s="233"/>
      <c r="S15" s="237"/>
      <c r="T15" s="233"/>
      <c r="U15" s="231"/>
      <c r="V15" s="238"/>
      <c r="W15" s="239"/>
      <c r="X15" s="236"/>
      <c r="Y15" s="236"/>
      <c r="Z15" s="236" t="s">
        <v>112</v>
      </c>
      <c r="AA15" s="263"/>
      <c r="AB15" s="263"/>
      <c r="AC15" s="236"/>
      <c r="AD15" s="236"/>
      <c r="AE15" s="236"/>
      <c r="AF15" s="264"/>
      <c r="AG15" s="262"/>
      <c r="AH15" s="262"/>
      <c r="AI15" s="242">
        <f t="shared" si="2"/>
        <v>0</v>
      </c>
      <c r="AJ15" s="264"/>
      <c r="AK15" s="264"/>
      <c r="AL15" s="264"/>
      <c r="AM15" s="264"/>
      <c r="AN15" s="264"/>
      <c r="AO15" s="264"/>
      <c r="AP15" s="264"/>
      <c r="AQ15" s="264"/>
      <c r="AR15" s="291"/>
      <c r="AS15" s="291"/>
      <c r="AT15" s="189"/>
      <c r="AU15" s="264"/>
      <c r="AV15" s="264"/>
      <c r="AW15" s="264"/>
      <c r="AX15" s="264"/>
      <c r="AY15" s="264"/>
      <c r="AZ15" s="264"/>
      <c r="BA15" s="294">
        <f t="shared" si="3"/>
        <v>0</v>
      </c>
      <c r="BB15" s="293"/>
      <c r="BC15" s="293"/>
      <c r="BD15" s="293"/>
      <c r="BE15" s="293"/>
      <c r="BF15" s="294">
        <f t="shared" si="4"/>
        <v>0</v>
      </c>
      <c r="BG15" s="294">
        <f t="shared" si="5"/>
        <v>0</v>
      </c>
      <c r="BH15" s="239"/>
      <c r="BI15" s="300"/>
      <c r="BJ15" s="301">
        <f>IF(G15="外教",ROUND(MAX((BG15-BH15-BI15-4800)*{0.03,0.1,0.2,0.25,0.3,0.35,0.45}-{0,105,555,1005,2755,5505,13505},0),2),ROUND(MAX((BG15-BH15-BI15-3500)*{0.03,0.1,0.2,0.25,0.3,0.35,0.45}-{0,105,555,1005,2755,5505,13505},0),2))</f>
        <v>0</v>
      </c>
      <c r="BK15" s="265">
        <f t="shared" si="6"/>
        <v>0</v>
      </c>
      <c r="BL15" s="295"/>
      <c r="BO15" s="174">
        <f t="shared" si="0"/>
        <v>0</v>
      </c>
      <c r="BP15" s="302" t="str">
        <f t="shared" si="7"/>
        <v/>
      </c>
    </row>
    <row r="16" spans="1:80" ht="17.25">
      <c r="A16" s="189">
        <v>10</v>
      </c>
      <c r="B16" s="191" t="str">
        <f t="shared" si="8"/>
        <v/>
      </c>
      <c r="C16" s="191" t="str">
        <f t="shared" si="10"/>
        <v/>
      </c>
      <c r="D16" s="191" t="str">
        <f t="shared" si="9"/>
        <v/>
      </c>
      <c r="E16" s="191"/>
      <c r="F16" s="194"/>
      <c r="G16" s="191"/>
      <c r="H16" s="191"/>
      <c r="I16" s="191"/>
      <c r="J16" s="216"/>
      <c r="K16" s="208" t="str">
        <f>IF(ISERROR(VLOOKUP(J16,人事资料!D:AR,26,0)),"",VLOOKUP(J16,人事资料!D:AR,26,0))</f>
        <v/>
      </c>
      <c r="L16" s="209" t="str">
        <f>IF(ISERROR(VLOOKUP(J16,人事资料!D:AR,27,0)),"",VLOOKUP(J16,人事资料!D:AR,27,0))</f>
        <v/>
      </c>
      <c r="M16" s="210" t="str">
        <f t="shared" si="1"/>
        <v/>
      </c>
      <c r="N16" s="214"/>
      <c r="O16" s="214"/>
      <c r="P16" s="212"/>
      <c r="Q16" s="233"/>
      <c r="R16" s="233"/>
      <c r="S16" s="237"/>
      <c r="T16" s="233"/>
      <c r="U16" s="233"/>
      <c r="V16" s="240"/>
      <c r="W16" s="239"/>
      <c r="X16" s="236"/>
      <c r="Y16" s="236"/>
      <c r="Z16" s="236"/>
      <c r="AA16" s="263"/>
      <c r="AB16" s="263"/>
      <c r="AC16" s="236"/>
      <c r="AD16" s="236"/>
      <c r="AE16" s="236"/>
      <c r="AF16" s="264"/>
      <c r="AG16" s="262"/>
      <c r="AH16" s="262"/>
      <c r="AI16" s="242">
        <f t="shared" si="2"/>
        <v>0</v>
      </c>
      <c r="AJ16" s="264"/>
      <c r="AK16" s="264"/>
      <c r="AL16" s="264"/>
      <c r="AM16" s="264"/>
      <c r="AN16" s="264"/>
      <c r="AO16" s="264"/>
      <c r="AP16" s="264"/>
      <c r="AQ16" s="264"/>
      <c r="AR16" s="291"/>
      <c r="AS16" s="291"/>
      <c r="AT16" s="189"/>
      <c r="AU16" s="264"/>
      <c r="AV16" s="264"/>
      <c r="AW16" s="264"/>
      <c r="AX16" s="264"/>
      <c r="AY16" s="264"/>
      <c r="AZ16" s="264">
        <f>-AL13</f>
        <v>0</v>
      </c>
      <c r="BA16" s="294">
        <f t="shared" si="3"/>
        <v>0</v>
      </c>
      <c r="BB16" s="293"/>
      <c r="BC16" s="293"/>
      <c r="BD16" s="293"/>
      <c r="BE16" s="293"/>
      <c r="BF16" s="294">
        <f t="shared" si="4"/>
        <v>0</v>
      </c>
      <c r="BG16" s="294">
        <f t="shared" si="5"/>
        <v>0</v>
      </c>
      <c r="BH16" s="239"/>
      <c r="BI16" s="300"/>
      <c r="BJ16" s="301">
        <f>IF(G16="外教",ROUND(MAX((BG16-BH16-BI16-4800)*{0.03,0.1,0.2,0.25,0.3,0.35,0.45}-{0,105,555,1005,2755,5505,13505},0),2),ROUND(MAX((BG16-BH16-BI16-3500)*{0.03,0.1,0.2,0.25,0.3,0.35,0.45}-{0,105,555,1005,2755,5505,13505},0),2))</f>
        <v>0</v>
      </c>
      <c r="BK16" s="265">
        <f t="shared" si="6"/>
        <v>0</v>
      </c>
      <c r="BL16" s="295"/>
      <c r="BO16" s="174">
        <f t="shared" si="0"/>
        <v>0</v>
      </c>
      <c r="BP16" s="302" t="str">
        <f t="shared" si="7"/>
        <v/>
      </c>
    </row>
    <row r="17" spans="1:80" ht="17.25">
      <c r="A17" s="189">
        <v>11</v>
      </c>
      <c r="B17" s="191" t="str">
        <f t="shared" si="8"/>
        <v/>
      </c>
      <c r="C17" s="191" t="str">
        <f t="shared" si="10"/>
        <v/>
      </c>
      <c r="D17" s="191" t="str">
        <f t="shared" si="9"/>
        <v/>
      </c>
      <c r="E17" s="191"/>
      <c r="F17" s="194"/>
      <c r="G17" s="191"/>
      <c r="H17" s="191"/>
      <c r="I17" s="191"/>
      <c r="J17" s="216"/>
      <c r="K17" s="208" t="str">
        <f>IF(ISERROR(VLOOKUP(J17,人事资料!D:AR,26,0)),"",VLOOKUP(J17,人事资料!D:AR,26,0))</f>
        <v/>
      </c>
      <c r="L17" s="209" t="str">
        <f>IF(ISERROR(VLOOKUP(J17,人事资料!D:AR,27,0)),"",VLOOKUP(J17,人事资料!D:AR,27,0))</f>
        <v/>
      </c>
      <c r="M17" s="210" t="str">
        <f t="shared" si="1"/>
        <v/>
      </c>
      <c r="N17" s="214"/>
      <c r="O17" s="214"/>
      <c r="P17" s="212"/>
      <c r="Q17" s="233"/>
      <c r="R17" s="233"/>
      <c r="S17" s="237"/>
      <c r="T17" s="233"/>
      <c r="U17" s="231"/>
      <c r="V17" s="240"/>
      <c r="W17" s="239"/>
      <c r="X17" s="236"/>
      <c r="Y17" s="236"/>
      <c r="Z17" s="236"/>
      <c r="AA17" s="263"/>
      <c r="AB17" s="263"/>
      <c r="AC17" s="236"/>
      <c r="AD17" s="236"/>
      <c r="AE17" s="236"/>
      <c r="AF17" s="264"/>
      <c r="AG17" s="262"/>
      <c r="AH17" s="262"/>
      <c r="AI17" s="242">
        <f t="shared" si="2"/>
        <v>0</v>
      </c>
      <c r="AJ17" s="264"/>
      <c r="AK17" s="264"/>
      <c r="AL17" s="264"/>
      <c r="AM17" s="264"/>
      <c r="AN17" s="264"/>
      <c r="AO17" s="264"/>
      <c r="AP17" s="264"/>
      <c r="AQ17" s="264"/>
      <c r="AR17" s="291"/>
      <c r="AS17" s="291"/>
      <c r="AT17" s="189"/>
      <c r="AU17" s="264"/>
      <c r="AV17" s="264"/>
      <c r="AW17" s="264"/>
      <c r="AX17" s="264"/>
      <c r="AY17" s="264"/>
      <c r="AZ17" s="264"/>
      <c r="BA17" s="294">
        <f t="shared" si="3"/>
        <v>0</v>
      </c>
      <c r="BB17" s="293"/>
      <c r="BC17" s="293"/>
      <c r="BD17" s="293"/>
      <c r="BE17" s="293"/>
      <c r="BF17" s="294">
        <f t="shared" si="4"/>
        <v>0</v>
      </c>
      <c r="BG17" s="294">
        <f t="shared" si="5"/>
        <v>0</v>
      </c>
      <c r="BH17" s="239"/>
      <c r="BI17" s="300"/>
      <c r="BJ17" s="301">
        <f>IF(G17="外教",ROUND(MAX((BG17-BH17-BI17-4800)*{0.03,0.1,0.2,0.25,0.3,0.35,0.45}-{0,105,555,1005,2755,5505,13505},0),2),ROUND(MAX((BG17-BH17-BI17-3500)*{0.03,0.1,0.2,0.25,0.3,0.35,0.45}-{0,105,555,1005,2755,5505,13505},0),2))</f>
        <v>0</v>
      </c>
      <c r="BK17" s="265">
        <f t="shared" si="6"/>
        <v>0</v>
      </c>
      <c r="BL17" s="295"/>
      <c r="BO17" s="174">
        <f t="shared" si="0"/>
        <v>0</v>
      </c>
      <c r="BP17" s="302" t="str">
        <f t="shared" si="7"/>
        <v/>
      </c>
    </row>
    <row r="18" spans="1:80" ht="17.25">
      <c r="A18" s="189">
        <v>12</v>
      </c>
      <c r="B18" s="191" t="str">
        <f t="shared" si="8"/>
        <v/>
      </c>
      <c r="C18" s="191" t="str">
        <f t="shared" si="10"/>
        <v/>
      </c>
      <c r="D18" s="191" t="str">
        <f t="shared" si="9"/>
        <v/>
      </c>
      <c r="E18" s="191"/>
      <c r="F18" s="194"/>
      <c r="G18" s="191"/>
      <c r="H18" s="191"/>
      <c r="I18" s="191"/>
      <c r="J18" s="216"/>
      <c r="K18" s="208" t="str">
        <f>IF(ISERROR(VLOOKUP(J18,人事资料!D:AR,26,0)),"",VLOOKUP(J18,人事资料!D:AR,26,0))</f>
        <v/>
      </c>
      <c r="L18" s="209" t="str">
        <f>IF(ISERROR(VLOOKUP(J18,人事资料!D:AR,27,0)),"",VLOOKUP(J18,人事资料!D:AR,27,0))</f>
        <v/>
      </c>
      <c r="M18" s="210" t="str">
        <f t="shared" si="1"/>
        <v/>
      </c>
      <c r="N18" s="214"/>
      <c r="O18" s="214"/>
      <c r="P18" s="212"/>
      <c r="Q18" s="233"/>
      <c r="R18" s="233"/>
      <c r="S18" s="237"/>
      <c r="T18" s="233"/>
      <c r="U18" s="231"/>
      <c r="V18" s="240"/>
      <c r="W18" s="239"/>
      <c r="X18" s="236"/>
      <c r="Y18" s="236"/>
      <c r="Z18" s="236"/>
      <c r="AA18" s="263"/>
      <c r="AB18" s="263"/>
      <c r="AC18" s="236"/>
      <c r="AD18" s="236"/>
      <c r="AE18" s="236"/>
      <c r="AF18" s="264"/>
      <c r="AG18" s="262"/>
      <c r="AH18" s="262"/>
      <c r="AI18" s="242">
        <f t="shared" si="2"/>
        <v>0</v>
      </c>
      <c r="AJ18" s="264"/>
      <c r="AK18" s="264"/>
      <c r="AL18" s="264"/>
      <c r="AM18" s="264"/>
      <c r="AN18" s="264"/>
      <c r="AO18" s="264"/>
      <c r="AP18" s="264"/>
      <c r="AQ18" s="264"/>
      <c r="AR18" s="291"/>
      <c r="AS18" s="291"/>
      <c r="AT18" s="189"/>
      <c r="AU18" s="264"/>
      <c r="AV18" s="264"/>
      <c r="AW18" s="264"/>
      <c r="AX18" s="264"/>
      <c r="AY18" s="264"/>
      <c r="AZ18" s="264"/>
      <c r="BA18" s="294">
        <f t="shared" si="3"/>
        <v>0</v>
      </c>
      <c r="BB18" s="293"/>
      <c r="BC18" s="293"/>
      <c r="BD18" s="293"/>
      <c r="BE18" s="293"/>
      <c r="BF18" s="294">
        <f t="shared" si="4"/>
        <v>0</v>
      </c>
      <c r="BG18" s="294">
        <f t="shared" si="5"/>
        <v>0</v>
      </c>
      <c r="BH18" s="239"/>
      <c r="BI18" s="300"/>
      <c r="BJ18" s="301">
        <f>IF(G18="外教",ROUND(MAX((BG18-BH18-BI18-4800)*{0.03,0.1,0.2,0.25,0.3,0.35,0.45}-{0,105,555,1005,2755,5505,13505},0),2),ROUND(MAX((BG18-BH18-BI18-3500)*{0.03,0.1,0.2,0.25,0.3,0.35,0.45}-{0,105,555,1005,2755,5505,13505},0),2))</f>
        <v>0</v>
      </c>
      <c r="BK18" s="265">
        <f t="shared" si="6"/>
        <v>0</v>
      </c>
      <c r="BL18" s="295"/>
      <c r="BO18" s="174">
        <f t="shared" si="0"/>
        <v>0</v>
      </c>
      <c r="BP18" s="302" t="str">
        <f t="shared" si="7"/>
        <v/>
      </c>
    </row>
    <row r="19" spans="1:80" ht="17.25">
      <c r="A19" s="189">
        <v>13</v>
      </c>
      <c r="B19" s="191" t="str">
        <f t="shared" si="8"/>
        <v/>
      </c>
      <c r="C19" s="191" t="str">
        <f t="shared" si="10"/>
        <v/>
      </c>
      <c r="D19" s="191" t="str">
        <f t="shared" si="9"/>
        <v/>
      </c>
      <c r="E19" s="191"/>
      <c r="F19" s="192"/>
      <c r="G19" s="191"/>
      <c r="H19" s="191"/>
      <c r="I19" s="191"/>
      <c r="J19" s="216"/>
      <c r="K19" s="208" t="str">
        <f>IF(ISERROR(VLOOKUP(J19,人事资料!D:AR,26,0)),"",VLOOKUP(J19,人事资料!D:AR,26,0))</f>
        <v/>
      </c>
      <c r="L19" s="209" t="str">
        <f>IF(ISERROR(VLOOKUP(J19,人事资料!D:AR,27,0)),"",VLOOKUP(J19,人事资料!D:AR,27,0))</f>
        <v/>
      </c>
      <c r="M19" s="210" t="str">
        <f t="shared" si="1"/>
        <v/>
      </c>
      <c r="N19" s="214"/>
      <c r="O19" s="214"/>
      <c r="P19" s="212"/>
      <c r="Q19" s="233"/>
      <c r="R19" s="233"/>
      <c r="S19" s="237"/>
      <c r="T19" s="233"/>
      <c r="U19" s="241"/>
      <c r="V19" s="238"/>
      <c r="W19" s="239"/>
      <c r="X19" s="236"/>
      <c r="Y19" s="236"/>
      <c r="Z19" s="236"/>
      <c r="AA19" s="263"/>
      <c r="AB19" s="263"/>
      <c r="AC19" s="236"/>
      <c r="AD19" s="236"/>
      <c r="AE19" s="236"/>
      <c r="AF19" s="264"/>
      <c r="AG19" s="262"/>
      <c r="AH19" s="262"/>
      <c r="AI19" s="242">
        <f t="shared" si="2"/>
        <v>0</v>
      </c>
      <c r="AJ19" s="264"/>
      <c r="AK19" s="264"/>
      <c r="AL19" s="264"/>
      <c r="AM19" s="264"/>
      <c r="AN19" s="264"/>
      <c r="AO19" s="264"/>
      <c r="AP19" s="264"/>
      <c r="AQ19" s="264"/>
      <c r="AR19" s="291"/>
      <c r="AS19" s="291"/>
      <c r="AT19" s="189"/>
      <c r="AU19" s="264"/>
      <c r="AV19" s="264"/>
      <c r="AW19" s="264"/>
      <c r="AX19" s="264"/>
      <c r="AY19" s="264"/>
      <c r="AZ19" s="264"/>
      <c r="BA19" s="294">
        <f t="shared" si="3"/>
        <v>0</v>
      </c>
      <c r="BB19" s="293"/>
      <c r="BC19" s="293"/>
      <c r="BD19" s="293"/>
      <c r="BE19" s="293"/>
      <c r="BF19" s="294">
        <f t="shared" si="4"/>
        <v>0</v>
      </c>
      <c r="BG19" s="294">
        <f t="shared" si="5"/>
        <v>0</v>
      </c>
      <c r="BH19" s="239"/>
      <c r="BI19" s="300"/>
      <c r="BJ19" s="301">
        <f>IF(G19="外教",ROUND(MAX((BG19-BH19-BI19-4800)*{0.03,0.1,0.2,0.25,0.3,0.35,0.45}-{0,105,555,1005,2755,5505,13505},0),2),ROUND(MAX((BG19-BH19-BI19-3500)*{0.03,0.1,0.2,0.25,0.3,0.35,0.45}-{0,105,555,1005,2755,5505,13505},0),2))</f>
        <v>0</v>
      </c>
      <c r="BK19" s="265">
        <f t="shared" si="6"/>
        <v>0</v>
      </c>
      <c r="BL19" s="295"/>
      <c r="BO19" s="174">
        <f t="shared" si="0"/>
        <v>0</v>
      </c>
      <c r="BP19" s="302" t="str">
        <f t="shared" si="7"/>
        <v/>
      </c>
    </row>
    <row r="20" spans="1:80" ht="17.25">
      <c r="A20" s="189">
        <v>14</v>
      </c>
      <c r="B20" s="191" t="str">
        <f t="shared" si="8"/>
        <v/>
      </c>
      <c r="C20" s="191" t="str">
        <f t="shared" si="10"/>
        <v/>
      </c>
      <c r="D20" s="191" t="str">
        <f t="shared" si="9"/>
        <v/>
      </c>
      <c r="E20" s="191"/>
      <c r="F20" s="192"/>
      <c r="G20" s="191"/>
      <c r="H20" s="191"/>
      <c r="I20" s="191"/>
      <c r="J20" s="216"/>
      <c r="K20" s="208" t="str">
        <f>IF(ISERROR(VLOOKUP(J20,人事资料!D:AR,26,0)),"",VLOOKUP(J20,人事资料!D:AR,26,0))</f>
        <v/>
      </c>
      <c r="L20" s="209" t="str">
        <f>IF(ISERROR(VLOOKUP(J20,人事资料!D:AR,27,0)),"",VLOOKUP(J20,人事资料!D:AR,27,0))</f>
        <v/>
      </c>
      <c r="M20" s="210" t="str">
        <f t="shared" si="1"/>
        <v/>
      </c>
      <c r="N20" s="214"/>
      <c r="O20" s="214"/>
      <c r="P20" s="212"/>
      <c r="Q20" s="231"/>
      <c r="R20" s="231"/>
      <c r="S20" s="237"/>
      <c r="T20" s="231"/>
      <c r="U20" s="241"/>
      <c r="V20" s="238"/>
      <c r="W20" s="239"/>
      <c r="X20" s="236"/>
      <c r="Y20" s="236"/>
      <c r="Z20" s="236"/>
      <c r="AA20" s="263"/>
      <c r="AB20" s="263"/>
      <c r="AC20" s="236"/>
      <c r="AD20" s="236"/>
      <c r="AE20" s="236"/>
      <c r="AF20" s="264"/>
      <c r="AG20" s="262"/>
      <c r="AH20" s="262"/>
      <c r="AI20" s="242">
        <f t="shared" si="2"/>
        <v>0</v>
      </c>
      <c r="AJ20" s="264"/>
      <c r="AK20" s="264"/>
      <c r="AL20" s="264"/>
      <c r="AM20" s="264"/>
      <c r="AN20" s="264"/>
      <c r="AO20" s="264"/>
      <c r="AP20" s="264"/>
      <c r="AQ20" s="264"/>
      <c r="AR20" s="291"/>
      <c r="AS20" s="291"/>
      <c r="AT20" s="189"/>
      <c r="AU20" s="264"/>
      <c r="AV20" s="264"/>
      <c r="AW20" s="264"/>
      <c r="AX20" s="264"/>
      <c r="AY20" s="264"/>
      <c r="AZ20" s="264"/>
      <c r="BA20" s="294">
        <f t="shared" si="3"/>
        <v>0</v>
      </c>
      <c r="BB20" s="293"/>
      <c r="BC20" s="293"/>
      <c r="BD20" s="293"/>
      <c r="BE20" s="293"/>
      <c r="BF20" s="294">
        <f t="shared" si="4"/>
        <v>0</v>
      </c>
      <c r="BG20" s="294">
        <f t="shared" si="5"/>
        <v>0</v>
      </c>
      <c r="BH20" s="239"/>
      <c r="BI20" s="300"/>
      <c r="BJ20" s="301">
        <f>IF(G20="外教",ROUND(MAX((BG20-BH20-BI20-4800)*{0.03,0.1,0.2,0.25,0.3,0.35,0.45}-{0,105,555,1005,2755,5505,13505},0),2),ROUND(MAX((BG20-BH20-BI20-3500)*{0.03,0.1,0.2,0.25,0.3,0.35,0.45}-{0,105,555,1005,2755,5505,13505},0),2))</f>
        <v>0</v>
      </c>
      <c r="BK20" s="265">
        <f t="shared" si="6"/>
        <v>0</v>
      </c>
      <c r="BL20" s="295"/>
      <c r="BO20" s="174">
        <f t="shared" si="0"/>
        <v>0</v>
      </c>
      <c r="BP20" s="302" t="str">
        <f t="shared" si="7"/>
        <v/>
      </c>
    </row>
    <row r="21" spans="1:80">
      <c r="A21" s="195" t="s">
        <v>113</v>
      </c>
      <c r="B21" s="196"/>
      <c r="C21" s="196"/>
      <c r="D21" s="196"/>
      <c r="E21" s="196"/>
      <c r="F21" s="196"/>
      <c r="G21" s="196"/>
      <c r="H21" s="196"/>
      <c r="I21" s="196"/>
      <c r="J21" s="196"/>
      <c r="K21" s="196"/>
      <c r="L21" s="196"/>
      <c r="M21" s="196"/>
      <c r="N21" s="196"/>
      <c r="O21" s="196"/>
      <c r="P21" s="217"/>
      <c r="Q21" s="242">
        <f t="shared" ref="Q21:X21" si="11">SUM(Q7:Q20)</f>
        <v>0</v>
      </c>
      <c r="R21" s="242">
        <f t="shared" si="11"/>
        <v>0</v>
      </c>
      <c r="S21" s="242">
        <f t="shared" si="11"/>
        <v>0</v>
      </c>
      <c r="T21" s="242">
        <f t="shared" si="11"/>
        <v>0</v>
      </c>
      <c r="U21" s="242">
        <f t="shared" si="11"/>
        <v>0</v>
      </c>
      <c r="V21" s="242">
        <f t="shared" si="11"/>
        <v>0</v>
      </c>
      <c r="W21" s="242">
        <f t="shared" si="11"/>
        <v>534</v>
      </c>
      <c r="X21" s="242">
        <f t="shared" si="11"/>
        <v>0</v>
      </c>
      <c r="Y21" s="242"/>
      <c r="Z21" s="242">
        <f t="shared" ref="Z21:AR21" si="12">SUM(Z7:Z20)</f>
        <v>0</v>
      </c>
      <c r="AA21" s="242">
        <f t="shared" si="12"/>
        <v>0</v>
      </c>
      <c r="AB21" s="242">
        <f t="shared" si="12"/>
        <v>0</v>
      </c>
      <c r="AC21" s="242">
        <f t="shared" si="12"/>
        <v>0</v>
      </c>
      <c r="AD21" s="242">
        <f t="shared" si="12"/>
        <v>0</v>
      </c>
      <c r="AE21" s="242">
        <f t="shared" si="12"/>
        <v>0</v>
      </c>
      <c r="AF21" s="242">
        <f t="shared" si="12"/>
        <v>4960</v>
      </c>
      <c r="AG21" s="242">
        <f t="shared" si="12"/>
        <v>0</v>
      </c>
      <c r="AH21" s="242">
        <f t="shared" si="12"/>
        <v>0</v>
      </c>
      <c r="AI21" s="242">
        <f t="shared" si="12"/>
        <v>4960</v>
      </c>
      <c r="AJ21" s="242">
        <f t="shared" si="12"/>
        <v>600</v>
      </c>
      <c r="AK21" s="242">
        <f t="shared" si="12"/>
        <v>0</v>
      </c>
      <c r="AL21" s="242">
        <f t="shared" si="12"/>
        <v>0</v>
      </c>
      <c r="AM21" s="242">
        <f t="shared" si="12"/>
        <v>0</v>
      </c>
      <c r="AN21" s="242">
        <f t="shared" si="12"/>
        <v>1430</v>
      </c>
      <c r="AO21" s="242">
        <f t="shared" si="12"/>
        <v>600</v>
      </c>
      <c r="AP21" s="242">
        <f t="shared" si="12"/>
        <v>1235</v>
      </c>
      <c r="AQ21" s="242">
        <f t="shared" si="12"/>
        <v>0</v>
      </c>
      <c r="AR21" s="242">
        <f t="shared" si="12"/>
        <v>0</v>
      </c>
      <c r="AS21" s="242"/>
      <c r="AT21" s="242">
        <f t="shared" ref="AT21:BK21" si="13">SUM(AT7:AT20)</f>
        <v>0</v>
      </c>
      <c r="AU21" s="242">
        <f t="shared" si="13"/>
        <v>300</v>
      </c>
      <c r="AV21" s="242">
        <f t="shared" si="13"/>
        <v>0</v>
      </c>
      <c r="AW21" s="242">
        <f t="shared" si="13"/>
        <v>0</v>
      </c>
      <c r="AX21" s="242">
        <f t="shared" si="13"/>
        <v>1600</v>
      </c>
      <c r="AY21" s="242">
        <f t="shared" si="13"/>
        <v>0</v>
      </c>
      <c r="AZ21" s="242">
        <f t="shared" si="13"/>
        <v>1740.8400000000001</v>
      </c>
      <c r="BA21" s="242">
        <f t="shared" si="13"/>
        <v>7505.84</v>
      </c>
      <c r="BB21" s="242">
        <f t="shared" si="13"/>
        <v>700</v>
      </c>
      <c r="BC21" s="242">
        <f t="shared" si="13"/>
        <v>1200</v>
      </c>
      <c r="BD21" s="242">
        <f t="shared" si="13"/>
        <v>60</v>
      </c>
      <c r="BE21" s="242">
        <f t="shared" si="13"/>
        <v>0</v>
      </c>
      <c r="BF21" s="242">
        <f t="shared" si="13"/>
        <v>1960</v>
      </c>
      <c r="BG21" s="242">
        <f t="shared" si="13"/>
        <v>14425.84</v>
      </c>
      <c r="BH21" s="242">
        <f t="shared" si="13"/>
        <v>850</v>
      </c>
      <c r="BI21" s="242">
        <f t="shared" si="13"/>
        <v>634.86</v>
      </c>
      <c r="BJ21" s="242">
        <f t="shared" si="13"/>
        <v>312.83999999999997</v>
      </c>
      <c r="BK21" s="242">
        <f t="shared" si="13"/>
        <v>12628.14</v>
      </c>
      <c r="BL21" s="242"/>
      <c r="BM21" s="172"/>
      <c r="BN21" s="172"/>
      <c r="BO21" s="172"/>
      <c r="BP21" s="172"/>
      <c r="BQ21" s="172"/>
      <c r="BR21" s="172"/>
      <c r="BS21" s="172"/>
      <c r="BT21" s="172"/>
      <c r="BU21" s="172"/>
      <c r="BV21" s="172"/>
      <c r="BW21" s="172"/>
      <c r="BX21" s="172"/>
      <c r="BY21" s="172"/>
      <c r="BZ21" s="172"/>
      <c r="CA21" s="172"/>
      <c r="CB21" s="172"/>
    </row>
    <row r="22" spans="1:80">
      <c r="A22" s="175"/>
      <c r="F22" s="175"/>
      <c r="G22" s="170" t="s">
        <v>114</v>
      </c>
      <c r="H22" s="197" t="s">
        <v>107</v>
      </c>
      <c r="I22" s="197"/>
      <c r="K22" s="175"/>
      <c r="L22" s="175"/>
      <c r="M22" s="218" t="s">
        <v>115</v>
      </c>
      <c r="N22" s="197"/>
      <c r="O22" s="197"/>
      <c r="P22" s="175"/>
      <c r="Q22" s="243" t="s">
        <v>116</v>
      </c>
      <c r="R22" s="243"/>
      <c r="S22" s="197"/>
      <c r="T22" s="197"/>
      <c r="AF22" s="175"/>
      <c r="AG22" s="175"/>
      <c r="AH22" s="175"/>
      <c r="AI22" s="175"/>
      <c r="AJ22" s="175"/>
      <c r="AK22" s="175"/>
      <c r="AL22" s="175"/>
      <c r="AM22" s="175"/>
      <c r="AN22" s="175"/>
      <c r="AO22" s="175"/>
      <c r="AP22" s="175"/>
      <c r="AQ22" s="175"/>
      <c r="AR22" s="175"/>
      <c r="AS22" s="175"/>
      <c r="AT22" s="175"/>
      <c r="AU22" s="175"/>
      <c r="AV22" s="175"/>
      <c r="AW22" s="175"/>
      <c r="AX22" s="175"/>
      <c r="AY22" s="175">
        <f>3*12*60.84*0.105</f>
        <v>229.97520000000003</v>
      </c>
      <c r="AZ22" s="175">
        <f>1.5*2*12*73.46*0.13</f>
        <v>343.7928</v>
      </c>
      <c r="BA22" s="175">
        <f>1.5*6*12*60.84*0.08</f>
        <v>525.6576</v>
      </c>
      <c r="BB22" s="175"/>
      <c r="BF22" s="175"/>
      <c r="BG22" s="175"/>
      <c r="BI22" s="175"/>
      <c r="BJ22" s="175"/>
      <c r="BL22" s="175"/>
      <c r="BM22" s="172"/>
      <c r="BN22" s="172"/>
      <c r="BO22" s="172"/>
      <c r="BP22" s="172"/>
      <c r="BQ22" s="172"/>
      <c r="BR22" s="172"/>
      <c r="BS22" s="172"/>
      <c r="BT22" s="172"/>
      <c r="BU22" s="172"/>
      <c r="BV22" s="172"/>
      <c r="BW22" s="172"/>
      <c r="BX22" s="172"/>
      <c r="BY22" s="172"/>
      <c r="BZ22" s="172"/>
      <c r="CA22" s="172"/>
      <c r="CB22" s="172"/>
    </row>
    <row r="23" spans="1:80">
      <c r="B23" s="172" t="s">
        <v>117</v>
      </c>
      <c r="C23" s="173" t="s">
        <v>118</v>
      </c>
    </row>
    <row r="24" spans="1:80">
      <c r="A24" s="173"/>
      <c r="C24" s="173" t="s">
        <v>119</v>
      </c>
      <c r="P24" s="219"/>
      <c r="Q24" s="219"/>
      <c r="R24" s="219"/>
    </row>
    <row r="25" spans="1:80">
      <c r="A25" s="173"/>
      <c r="C25" s="173" t="s">
        <v>120</v>
      </c>
      <c r="P25" s="219"/>
      <c r="Q25" s="219"/>
      <c r="R25" s="219"/>
      <c r="CB25" s="170"/>
    </row>
    <row r="26" spans="1:80">
      <c r="A26" s="173"/>
      <c r="C26" s="173" t="s">
        <v>121</v>
      </c>
      <c r="P26" s="219"/>
      <c r="Q26" s="219"/>
      <c r="R26" s="219"/>
      <c r="CB26" s="170"/>
    </row>
    <row r="27" spans="1:80">
      <c r="A27" s="173"/>
      <c r="C27" s="172" t="s">
        <v>122</v>
      </c>
      <c r="P27" s="219"/>
      <c r="Q27" s="219"/>
      <c r="R27" s="219"/>
    </row>
    <row r="28" spans="1:80">
      <c r="A28" s="173"/>
      <c r="C28" s="172" t="s">
        <v>123</v>
      </c>
      <c r="P28" s="219"/>
      <c r="Q28" s="219"/>
      <c r="R28" s="219"/>
    </row>
    <row r="29" spans="1:80">
      <c r="A29" s="173"/>
    </row>
    <row r="30" spans="1:80">
      <c r="A30" s="198"/>
      <c r="F30" s="199"/>
      <c r="G30" s="198"/>
      <c r="H30" s="198"/>
      <c r="I30" s="198"/>
      <c r="J30" s="199"/>
      <c r="K30" s="199"/>
      <c r="L30" s="199"/>
      <c r="M30" s="220"/>
      <c r="N30" s="221"/>
      <c r="O30" s="221"/>
      <c r="P30" s="220"/>
      <c r="AF30" s="199"/>
      <c r="AG30" s="199"/>
      <c r="AH30" s="199"/>
      <c r="AI30" s="279"/>
      <c r="AJ30" s="199"/>
      <c r="AK30" s="199"/>
      <c r="AL30" s="199"/>
      <c r="AM30" s="199"/>
      <c r="AN30" s="199"/>
      <c r="AO30" s="199"/>
      <c r="AP30" s="199"/>
      <c r="AQ30" s="199"/>
      <c r="AR30" s="199"/>
      <c r="AS30" s="199"/>
      <c r="AT30" s="199"/>
      <c r="AU30" s="199"/>
      <c r="AV30" s="199"/>
      <c r="AW30" s="199"/>
      <c r="AX30" s="199"/>
      <c r="AY30" s="199"/>
      <c r="AZ30" s="199"/>
      <c r="BA30" s="199"/>
      <c r="BB30" s="199"/>
      <c r="BF30" s="199"/>
      <c r="BG30" s="199"/>
      <c r="BI30" s="279"/>
      <c r="BJ30" s="279"/>
      <c r="BL30" s="199"/>
      <c r="BM30" s="172"/>
      <c r="BN30" s="172"/>
      <c r="BO30" s="172"/>
      <c r="BP30" s="172"/>
      <c r="BQ30" s="172"/>
      <c r="BR30" s="172"/>
      <c r="BS30" s="172"/>
      <c r="BT30" s="172"/>
      <c r="BU30" s="172"/>
      <c r="BV30" s="172"/>
      <c r="BW30" s="172"/>
      <c r="BX30" s="172"/>
      <c r="BY30" s="172"/>
      <c r="BZ30" s="172"/>
      <c r="CA30" s="172"/>
      <c r="CB30" s="172"/>
    </row>
    <row r="31" spans="1:80">
      <c r="A31" s="199"/>
      <c r="B31" s="171" t="s">
        <v>124</v>
      </c>
      <c r="F31" s="199"/>
      <c r="G31" s="198"/>
      <c r="H31" s="198"/>
      <c r="I31" s="198"/>
      <c r="J31" s="199"/>
      <c r="K31" s="199"/>
      <c r="L31" s="199"/>
      <c r="M31" s="220"/>
      <c r="N31" s="221"/>
      <c r="O31" s="221"/>
      <c r="P31" s="220"/>
      <c r="AF31" s="199"/>
      <c r="AG31" s="199"/>
      <c r="AH31" s="199"/>
      <c r="AI31" s="279"/>
      <c r="AJ31" s="199"/>
      <c r="AK31" s="199"/>
      <c r="AL31" s="199"/>
      <c r="AM31" s="199"/>
      <c r="AN31" s="199"/>
      <c r="AO31" s="199"/>
      <c r="AP31" s="199"/>
      <c r="AQ31" s="199"/>
      <c r="AR31" s="199"/>
      <c r="AS31" s="199"/>
      <c r="AT31" s="199"/>
      <c r="AU31" s="199"/>
      <c r="AV31" s="199"/>
      <c r="AW31" s="199"/>
      <c r="AX31" s="199"/>
      <c r="AY31" s="199"/>
      <c r="AZ31" s="199"/>
      <c r="BA31" s="199"/>
      <c r="BB31" s="199"/>
      <c r="BF31" s="199"/>
      <c r="BG31" s="199"/>
      <c r="BI31" s="279"/>
      <c r="BJ31" s="279"/>
      <c r="BL31" s="199"/>
      <c r="BM31" s="172"/>
      <c r="BN31" s="172"/>
      <c r="BO31" s="172"/>
      <c r="BP31" s="172"/>
      <c r="BQ31" s="172"/>
      <c r="BR31" s="172"/>
      <c r="BS31" s="172"/>
      <c r="BT31" s="172"/>
      <c r="BU31" s="172"/>
      <c r="BV31" s="172"/>
      <c r="BW31" s="172"/>
      <c r="BX31" s="172"/>
      <c r="BY31" s="172"/>
      <c r="BZ31" s="172"/>
      <c r="CA31" s="172"/>
      <c r="CB31" s="172"/>
    </row>
    <row r="32" spans="1:80">
      <c r="A32" s="199"/>
      <c r="B32" s="171" t="s">
        <v>125</v>
      </c>
      <c r="F32" s="199"/>
      <c r="G32" s="198"/>
      <c r="H32" s="198"/>
      <c r="I32" s="198"/>
      <c r="J32" s="199"/>
      <c r="K32" s="199"/>
      <c r="L32" s="199"/>
      <c r="M32" s="222" t="s">
        <v>126</v>
      </c>
      <c r="N32" s="221"/>
      <c r="O32" s="221"/>
      <c r="P32" s="220"/>
      <c r="AF32" s="199"/>
      <c r="AG32" s="199"/>
      <c r="AH32" s="199"/>
      <c r="AI32" s="279"/>
      <c r="AJ32" s="199"/>
      <c r="AK32" s="199"/>
      <c r="AL32" s="199"/>
      <c r="AM32" s="199"/>
      <c r="AN32" s="199"/>
      <c r="AO32" s="199"/>
      <c r="AP32" s="199"/>
      <c r="AQ32" s="199"/>
      <c r="AR32" s="199"/>
      <c r="AS32" s="199"/>
      <c r="AT32" s="199"/>
      <c r="AU32" s="199"/>
      <c r="AV32" s="199"/>
      <c r="AW32" s="199"/>
      <c r="AX32" s="199"/>
      <c r="AY32" s="199"/>
      <c r="AZ32" s="199"/>
      <c r="BA32" s="199"/>
      <c r="BB32" s="199"/>
      <c r="BF32" s="199"/>
      <c r="BG32" s="199"/>
      <c r="BI32" s="279"/>
      <c r="BJ32" s="279"/>
      <c r="BL32" s="199"/>
      <c r="BM32" s="172"/>
      <c r="BN32" s="172"/>
      <c r="BO32" s="172"/>
      <c r="BP32" s="172"/>
      <c r="BQ32" s="172"/>
      <c r="BR32" s="172"/>
      <c r="BS32" s="172"/>
      <c r="BT32" s="172"/>
      <c r="BU32" s="172"/>
      <c r="BV32" s="172"/>
      <c r="BW32" s="172"/>
      <c r="BX32" s="172"/>
      <c r="BY32" s="172"/>
      <c r="BZ32" s="172"/>
      <c r="CA32" s="172"/>
      <c r="CB32" s="172"/>
    </row>
    <row r="33" spans="1:80">
      <c r="A33" s="199"/>
      <c r="B33" s="171" t="s">
        <v>127</v>
      </c>
      <c r="F33" s="199"/>
      <c r="G33" s="198"/>
      <c r="H33" s="198"/>
      <c r="I33" s="198"/>
      <c r="J33" s="199"/>
      <c r="K33" s="199"/>
      <c r="L33" s="199"/>
      <c r="M33" s="222" t="s">
        <v>125</v>
      </c>
      <c r="N33" s="221"/>
      <c r="O33" s="221"/>
      <c r="P33" s="220"/>
      <c r="AF33" s="199"/>
      <c r="AG33" s="199"/>
      <c r="AH33" s="199"/>
      <c r="AI33" s="279"/>
      <c r="AJ33" s="199"/>
      <c r="AK33" s="199"/>
      <c r="AL33" s="199"/>
      <c r="AM33" s="199"/>
      <c r="AN33" s="199"/>
      <c r="AO33" s="199"/>
      <c r="AP33" s="199"/>
      <c r="AQ33" s="199"/>
      <c r="AR33" s="199"/>
      <c r="AS33" s="199"/>
      <c r="AT33" s="199"/>
      <c r="AU33" s="199"/>
      <c r="AV33" s="199"/>
      <c r="AW33" s="199"/>
      <c r="AX33" s="199"/>
      <c r="AY33" s="199"/>
      <c r="AZ33" s="199"/>
      <c r="BA33" s="199"/>
      <c r="BB33" s="199"/>
      <c r="BF33" s="199"/>
      <c r="BG33" s="199"/>
      <c r="BI33" s="279"/>
      <c r="BJ33" s="279"/>
      <c r="BL33" s="199"/>
      <c r="BM33" s="172"/>
      <c r="BN33" s="172"/>
      <c r="BO33" s="172"/>
      <c r="BP33" s="172"/>
      <c r="BQ33" s="172"/>
      <c r="BR33" s="172"/>
      <c r="BS33" s="172"/>
      <c r="BT33" s="172"/>
      <c r="BU33" s="172"/>
      <c r="BV33" s="172"/>
      <c r="BW33" s="172"/>
      <c r="BX33" s="172"/>
      <c r="BY33" s="172"/>
      <c r="BZ33" s="172"/>
      <c r="CA33" s="172"/>
      <c r="CB33" s="172"/>
    </row>
    <row r="34" spans="1:80">
      <c r="A34" s="199"/>
      <c r="F34" s="199"/>
      <c r="G34" s="198"/>
      <c r="H34" s="198"/>
      <c r="I34" s="198"/>
      <c r="J34" s="199"/>
      <c r="K34" s="199"/>
      <c r="L34" s="199"/>
      <c r="M34" s="220"/>
      <c r="N34" s="221"/>
      <c r="O34" s="221"/>
      <c r="P34" s="220"/>
      <c r="AF34" s="199"/>
      <c r="AG34" s="199"/>
      <c r="AH34" s="199"/>
      <c r="AI34" s="279"/>
      <c r="AJ34" s="199"/>
      <c r="AK34" s="199"/>
      <c r="AL34" s="199"/>
      <c r="AM34" s="199"/>
      <c r="AN34" s="199"/>
      <c r="AO34" s="199"/>
      <c r="AP34" s="199"/>
      <c r="AQ34" s="199"/>
      <c r="AR34" s="199"/>
      <c r="AS34" s="199"/>
      <c r="AT34" s="199"/>
      <c r="AU34" s="199"/>
      <c r="AV34" s="199"/>
      <c r="AW34" s="199"/>
      <c r="AX34" s="199"/>
      <c r="AY34" s="199"/>
      <c r="AZ34" s="199"/>
      <c r="BA34" s="199"/>
      <c r="BB34" s="199"/>
      <c r="BF34" s="199"/>
      <c r="BG34" s="199"/>
      <c r="BI34" s="279"/>
      <c r="BJ34" s="279"/>
      <c r="BL34" s="199"/>
      <c r="BM34" s="172"/>
      <c r="BN34" s="172"/>
      <c r="BO34" s="172"/>
      <c r="BP34" s="172"/>
      <c r="BQ34" s="172"/>
      <c r="BR34" s="172"/>
      <c r="BS34" s="172"/>
      <c r="BT34" s="172"/>
      <c r="BU34" s="172"/>
      <c r="BV34" s="172"/>
      <c r="BW34" s="172"/>
      <c r="BX34" s="172"/>
      <c r="BY34" s="172"/>
      <c r="BZ34" s="172"/>
      <c r="CA34" s="172"/>
      <c r="CB34" s="172"/>
    </row>
    <row r="35" spans="1:80">
      <c r="A35" s="199"/>
      <c r="F35" s="199"/>
      <c r="G35" s="198"/>
      <c r="H35" s="198"/>
      <c r="I35" s="198"/>
      <c r="J35" s="199"/>
      <c r="K35" s="199"/>
      <c r="L35" s="199"/>
      <c r="M35" s="220"/>
      <c r="N35" s="221"/>
      <c r="O35" s="221"/>
      <c r="P35" s="220"/>
      <c r="AF35" s="199"/>
      <c r="AG35" s="199"/>
      <c r="AH35" s="199"/>
      <c r="AI35" s="279"/>
      <c r="AJ35" s="199"/>
      <c r="AK35" s="199"/>
      <c r="AL35" s="199"/>
      <c r="AM35" s="199"/>
      <c r="AN35" s="199"/>
      <c r="AO35" s="199"/>
      <c r="AP35" s="199"/>
      <c r="AQ35" s="199"/>
      <c r="AR35" s="199"/>
      <c r="AS35" s="199"/>
      <c r="AT35" s="199"/>
      <c r="AU35" s="199"/>
      <c r="AV35" s="199"/>
      <c r="AW35" s="199"/>
      <c r="AX35" s="199"/>
      <c r="AY35" s="199"/>
      <c r="AZ35" s="199"/>
      <c r="BA35" s="199"/>
      <c r="BB35" s="199"/>
      <c r="BF35" s="199"/>
      <c r="BG35" s="199"/>
      <c r="BI35" s="279"/>
      <c r="BJ35" s="279"/>
      <c r="BL35" s="199"/>
      <c r="BM35" s="172"/>
      <c r="BN35" s="172"/>
      <c r="BO35" s="172"/>
      <c r="BP35" s="172"/>
      <c r="BQ35" s="172"/>
      <c r="BR35" s="172"/>
      <c r="BS35" s="172"/>
      <c r="BT35" s="172"/>
      <c r="BU35" s="172"/>
      <c r="BV35" s="172"/>
      <c r="BW35" s="172"/>
      <c r="BX35" s="172"/>
      <c r="BY35" s="172"/>
      <c r="BZ35" s="172"/>
      <c r="CA35" s="172"/>
      <c r="CB35" s="172"/>
    </row>
    <row r="36" spans="1:80">
      <c r="A36" s="199"/>
      <c r="F36" s="199"/>
      <c r="G36" s="198"/>
      <c r="H36" s="198"/>
      <c r="I36" s="198"/>
      <c r="J36" s="199"/>
      <c r="K36" s="199"/>
      <c r="L36" s="199"/>
      <c r="M36" s="220"/>
      <c r="N36" s="221"/>
      <c r="O36" s="221"/>
      <c r="P36" s="220"/>
      <c r="AF36" s="199"/>
      <c r="AG36" s="199"/>
      <c r="AH36" s="199"/>
      <c r="AI36" s="279"/>
      <c r="AJ36" s="199"/>
      <c r="AK36" s="199"/>
      <c r="AL36" s="199"/>
      <c r="AM36" s="199"/>
      <c r="AN36" s="199"/>
      <c r="AO36" s="199"/>
      <c r="AP36" s="199"/>
      <c r="AQ36" s="199"/>
      <c r="AR36" s="199"/>
      <c r="AS36" s="199"/>
      <c r="AT36" s="199"/>
      <c r="AU36" s="199"/>
      <c r="AV36" s="199"/>
      <c r="AW36" s="199"/>
      <c r="AX36" s="199"/>
      <c r="AY36" s="199"/>
      <c r="AZ36" s="199"/>
      <c r="BA36" s="199"/>
      <c r="BB36" s="199"/>
      <c r="BF36" s="199"/>
      <c r="BG36" s="199"/>
      <c r="BI36" s="279"/>
      <c r="BJ36" s="279"/>
      <c r="BL36" s="199"/>
      <c r="BM36" s="172"/>
      <c r="BN36" s="172"/>
      <c r="BO36" s="172"/>
      <c r="BP36" s="172"/>
      <c r="BQ36" s="172"/>
      <c r="BR36" s="172"/>
      <c r="BS36" s="172"/>
      <c r="BT36" s="172"/>
      <c r="BU36" s="172"/>
      <c r="BV36" s="172"/>
      <c r="BW36" s="172"/>
      <c r="BX36" s="172"/>
      <c r="BY36" s="172"/>
      <c r="BZ36" s="172"/>
      <c r="CA36" s="172"/>
      <c r="CB36" s="172"/>
    </row>
    <row r="37" spans="1:80">
      <c r="A37" s="199"/>
      <c r="F37" s="199"/>
      <c r="G37" s="198"/>
      <c r="H37" s="198"/>
      <c r="I37" s="198"/>
      <c r="J37" s="199"/>
      <c r="K37" s="199"/>
      <c r="L37" s="199"/>
      <c r="M37" s="220"/>
      <c r="N37" s="221"/>
      <c r="O37" s="221"/>
      <c r="P37" s="220"/>
      <c r="AF37" s="199"/>
      <c r="AG37" s="199"/>
      <c r="AH37" s="199"/>
      <c r="AI37" s="279"/>
      <c r="AJ37" s="199"/>
      <c r="AK37" s="199"/>
      <c r="AL37" s="199"/>
      <c r="AM37" s="199"/>
      <c r="AN37" s="199"/>
      <c r="AO37" s="199"/>
      <c r="AP37" s="199"/>
      <c r="AQ37" s="199"/>
      <c r="AR37" s="199"/>
      <c r="AS37" s="199"/>
      <c r="AT37" s="199"/>
      <c r="AU37" s="199"/>
      <c r="AV37" s="199"/>
      <c r="AW37" s="199"/>
      <c r="AX37" s="199"/>
      <c r="AY37" s="199"/>
      <c r="AZ37" s="199"/>
      <c r="BA37" s="199"/>
      <c r="BB37" s="199"/>
      <c r="BF37" s="199"/>
      <c r="BG37" s="199"/>
      <c r="BI37" s="279"/>
      <c r="BJ37" s="279"/>
      <c r="BL37" s="199"/>
      <c r="BM37" s="172"/>
      <c r="BN37" s="172"/>
      <c r="BO37" s="172"/>
      <c r="BP37" s="172"/>
      <c r="BQ37" s="172"/>
      <c r="BR37" s="172"/>
      <c r="BS37" s="172"/>
      <c r="BT37" s="172"/>
      <c r="BU37" s="172"/>
      <c r="BV37" s="172"/>
      <c r="BW37" s="172"/>
      <c r="BX37" s="172"/>
      <c r="BY37" s="172"/>
      <c r="BZ37" s="172"/>
      <c r="CA37" s="172"/>
      <c r="CB37" s="172"/>
    </row>
    <row r="38" spans="1:80">
      <c r="A38" s="199"/>
      <c r="F38" s="199"/>
      <c r="G38" s="198"/>
      <c r="H38" s="198"/>
      <c r="I38" s="198"/>
      <c r="J38" s="199"/>
      <c r="K38" s="199"/>
      <c r="L38" s="199"/>
      <c r="M38" s="220"/>
      <c r="N38" s="221"/>
      <c r="O38" s="221"/>
      <c r="P38" s="220"/>
      <c r="AF38" s="199"/>
      <c r="AG38" s="199"/>
      <c r="AH38" s="199"/>
      <c r="AI38" s="279"/>
      <c r="AJ38" s="199"/>
      <c r="AK38" s="199"/>
      <c r="AL38" s="199"/>
      <c r="AM38" s="199"/>
      <c r="AN38" s="199"/>
      <c r="AO38" s="199"/>
      <c r="AP38" s="199"/>
      <c r="AQ38" s="199"/>
      <c r="AR38" s="199"/>
      <c r="AS38" s="199"/>
      <c r="AT38" s="199"/>
      <c r="AU38" s="199"/>
      <c r="AV38" s="199"/>
      <c r="AW38" s="199"/>
      <c r="AX38" s="199"/>
      <c r="AY38" s="199"/>
      <c r="AZ38" s="199"/>
      <c r="BA38" s="199"/>
      <c r="BB38" s="199"/>
      <c r="BF38" s="199"/>
      <c r="BG38" s="199"/>
      <c r="BI38" s="279"/>
      <c r="BJ38" s="279"/>
      <c r="BL38" s="199"/>
      <c r="BM38" s="168"/>
      <c r="BN38" s="168"/>
      <c r="BO38" s="168"/>
      <c r="BP38" s="168"/>
      <c r="BQ38" s="168"/>
      <c r="BR38" s="168"/>
      <c r="BS38" s="168"/>
      <c r="BT38" s="168"/>
      <c r="BU38" s="168"/>
      <c r="BV38" s="168"/>
      <c r="BW38" s="168"/>
      <c r="BX38" s="168"/>
      <c r="BY38" s="168"/>
      <c r="BZ38" s="168"/>
      <c r="CA38" s="168"/>
      <c r="CB38" s="172"/>
    </row>
    <row r="39" spans="1:80">
      <c r="A39" s="199"/>
      <c r="F39" s="199"/>
      <c r="G39" s="198"/>
      <c r="H39" s="198"/>
      <c r="I39" s="198"/>
      <c r="J39" s="199"/>
      <c r="K39" s="199"/>
      <c r="L39" s="199"/>
      <c r="M39" s="220"/>
      <c r="N39" s="221"/>
      <c r="O39" s="221"/>
      <c r="P39" s="220"/>
      <c r="AF39" s="199"/>
      <c r="AG39" s="199"/>
      <c r="AH39" s="199"/>
      <c r="AI39" s="279"/>
      <c r="AJ39" s="199"/>
      <c r="AK39" s="199"/>
      <c r="AL39" s="199"/>
      <c r="AM39" s="199"/>
      <c r="AN39" s="199"/>
      <c r="AO39" s="199"/>
      <c r="AP39" s="199"/>
      <c r="AQ39" s="199"/>
      <c r="AR39" s="199"/>
      <c r="AS39" s="199"/>
      <c r="AT39" s="199"/>
      <c r="AU39" s="199"/>
      <c r="AV39" s="199"/>
      <c r="AW39" s="199"/>
      <c r="AX39" s="199"/>
      <c r="AY39" s="199"/>
      <c r="AZ39" s="199"/>
      <c r="BA39" s="199"/>
      <c r="BB39" s="199"/>
      <c r="BF39" s="199"/>
      <c r="BG39" s="199"/>
      <c r="BI39" s="279"/>
      <c r="BJ39" s="279"/>
      <c r="BL39" s="199"/>
      <c r="BM39" s="169"/>
      <c r="BN39" s="169" t="s">
        <v>39</v>
      </c>
      <c r="BO39" s="169" t="s">
        <v>40</v>
      </c>
      <c r="BP39" s="169" t="s">
        <v>41</v>
      </c>
      <c r="BQ39" s="169" t="s">
        <v>42</v>
      </c>
      <c r="BR39" s="169" t="s">
        <v>43</v>
      </c>
      <c r="BS39" s="169" t="s">
        <v>44</v>
      </c>
      <c r="BT39" s="169" t="s">
        <v>45</v>
      </c>
      <c r="BU39" s="169" t="s">
        <v>46</v>
      </c>
      <c r="BV39" s="172">
        <v>28</v>
      </c>
      <c r="BW39" s="172">
        <v>1</v>
      </c>
      <c r="BX39" s="172">
        <v>1</v>
      </c>
      <c r="BY39" s="169"/>
      <c r="BZ39" s="169"/>
      <c r="CA39" s="169"/>
    </row>
    <row r="40" spans="1:80">
      <c r="A40" s="199"/>
      <c r="F40" s="199"/>
      <c r="G40" s="198"/>
      <c r="H40" s="198"/>
      <c r="I40" s="198"/>
      <c r="J40" s="199"/>
      <c r="K40" s="199"/>
      <c r="L40" s="199"/>
      <c r="M40" s="220"/>
      <c r="N40" s="221"/>
      <c r="O40" s="221"/>
      <c r="P40" s="220"/>
      <c r="AF40" s="199"/>
      <c r="AG40" s="199"/>
      <c r="AH40" s="199"/>
      <c r="AI40" s="279"/>
      <c r="AJ40" s="199"/>
      <c r="AK40" s="199"/>
      <c r="AL40" s="199"/>
      <c r="AM40" s="199"/>
      <c r="AN40" s="199"/>
      <c r="AO40" s="199"/>
      <c r="AP40" s="199"/>
      <c r="AQ40" s="199"/>
      <c r="AR40" s="199"/>
      <c r="AS40" s="199"/>
      <c r="AT40" s="199"/>
      <c r="AU40" s="199"/>
      <c r="AV40" s="199"/>
      <c r="AW40" s="199"/>
      <c r="AX40" s="199"/>
      <c r="AY40" s="199"/>
      <c r="AZ40" s="199"/>
      <c r="BA40" s="199"/>
      <c r="BB40" s="199"/>
      <c r="BF40" s="199"/>
      <c r="BG40" s="199"/>
      <c r="BI40" s="279"/>
      <c r="BJ40" s="279"/>
      <c r="BL40" s="199"/>
      <c r="BM40" s="172"/>
      <c r="BN40" s="172" t="s">
        <v>101</v>
      </c>
      <c r="BO40" s="172" t="s">
        <v>128</v>
      </c>
      <c r="BP40" s="172" t="s">
        <v>33</v>
      </c>
      <c r="BQ40" s="172" t="s">
        <v>129</v>
      </c>
      <c r="BR40" s="172">
        <v>0</v>
      </c>
      <c r="BS40" s="172" t="s">
        <v>130</v>
      </c>
      <c r="BT40" s="172" t="s">
        <v>105</v>
      </c>
      <c r="BU40" s="172" t="s">
        <v>106</v>
      </c>
      <c r="BV40" s="172">
        <v>29</v>
      </c>
      <c r="BW40" s="172">
        <v>2</v>
      </c>
      <c r="BX40" s="172">
        <v>2</v>
      </c>
      <c r="BY40" s="172"/>
      <c r="BZ40" s="174">
        <v>42400</v>
      </c>
      <c r="CA40" s="174">
        <f t="shared" ref="CA40:CA53" si="14">VLOOKUP(B7,BN:BZ,13,0)</f>
        <v>42400</v>
      </c>
    </row>
    <row r="41" spans="1:80">
      <c r="A41" s="199"/>
      <c r="F41" s="199"/>
      <c r="G41" s="198"/>
      <c r="H41" s="198"/>
      <c r="I41" s="198"/>
      <c r="J41" s="199"/>
      <c r="K41" s="199"/>
      <c r="L41" s="199"/>
      <c r="M41" s="220"/>
      <c r="N41" s="221"/>
      <c r="O41" s="221"/>
      <c r="P41" s="220"/>
      <c r="AF41" s="199"/>
      <c r="AG41" s="199"/>
      <c r="AH41" s="199"/>
      <c r="AI41" s="279"/>
      <c r="AJ41" s="199"/>
      <c r="AK41" s="199"/>
      <c r="AL41" s="199"/>
      <c r="AM41" s="199"/>
      <c r="AN41" s="199"/>
      <c r="AO41" s="199"/>
      <c r="AP41" s="199"/>
      <c r="AQ41" s="199"/>
      <c r="AR41" s="199"/>
      <c r="AS41" s="199"/>
      <c r="AT41" s="199"/>
      <c r="AU41" s="199"/>
      <c r="AV41" s="199"/>
      <c r="AW41" s="199"/>
      <c r="AX41" s="199"/>
      <c r="AY41" s="199"/>
      <c r="AZ41" s="199"/>
      <c r="BA41" s="199"/>
      <c r="BB41" s="199"/>
      <c r="BF41" s="199"/>
      <c r="BG41" s="199"/>
      <c r="BI41" s="279"/>
      <c r="BJ41" s="279"/>
      <c r="BL41" s="199"/>
      <c r="BM41" s="172"/>
      <c r="BN41" s="172" t="s">
        <v>131</v>
      </c>
      <c r="BO41" s="172" t="s">
        <v>132</v>
      </c>
      <c r="BP41" s="172" t="s">
        <v>34</v>
      </c>
      <c r="BQ41" s="172" t="s">
        <v>133</v>
      </c>
      <c r="BR41" s="172">
        <v>0.5</v>
      </c>
      <c r="BS41" s="172" t="s">
        <v>134</v>
      </c>
      <c r="BT41" s="172" t="s">
        <v>135</v>
      </c>
      <c r="BU41" s="172" t="s">
        <v>136</v>
      </c>
      <c r="BV41" s="172">
        <v>30</v>
      </c>
      <c r="BW41" s="172">
        <v>3</v>
      </c>
      <c r="BX41" s="172">
        <v>3</v>
      </c>
      <c r="BY41" s="172"/>
      <c r="BZ41" s="174">
        <v>42428</v>
      </c>
      <c r="CA41" s="174">
        <f t="shared" si="14"/>
        <v>42400</v>
      </c>
    </row>
    <row r="42" spans="1:80">
      <c r="A42" s="199"/>
      <c r="F42" s="199"/>
      <c r="G42" s="198"/>
      <c r="H42" s="198"/>
      <c r="I42" s="198"/>
      <c r="J42" s="199"/>
      <c r="K42" s="199"/>
      <c r="L42" s="199"/>
      <c r="M42" s="220"/>
      <c r="N42" s="221"/>
      <c r="O42" s="221"/>
      <c r="P42" s="220"/>
      <c r="AF42" s="199"/>
      <c r="AG42" s="199"/>
      <c r="AH42" s="199"/>
      <c r="AI42" s="279"/>
      <c r="AJ42" s="199"/>
      <c r="AK42" s="199"/>
      <c r="AL42" s="199"/>
      <c r="AM42" s="199"/>
      <c r="AN42" s="199"/>
      <c r="AO42" s="199"/>
      <c r="AP42" s="199"/>
      <c r="AQ42" s="199"/>
      <c r="AR42" s="199"/>
      <c r="AS42" s="199"/>
      <c r="AT42" s="199"/>
      <c r="AU42" s="199"/>
      <c r="AV42" s="199"/>
      <c r="AW42" s="199"/>
      <c r="AX42" s="199"/>
      <c r="AY42" s="199"/>
      <c r="AZ42" s="199"/>
      <c r="BA42" s="199"/>
      <c r="BB42" s="199"/>
      <c r="BF42" s="199"/>
      <c r="BG42" s="199"/>
      <c r="BI42" s="279"/>
      <c r="BJ42" s="279"/>
      <c r="BL42" s="199"/>
      <c r="BM42" s="172"/>
      <c r="BN42" s="172" t="s">
        <v>137</v>
      </c>
      <c r="BO42" s="172" t="s">
        <v>102</v>
      </c>
      <c r="BP42" s="172" t="s">
        <v>103</v>
      </c>
      <c r="BQ42" s="172" t="s">
        <v>138</v>
      </c>
      <c r="BR42" s="172">
        <v>1</v>
      </c>
      <c r="BS42" s="172" t="s">
        <v>139</v>
      </c>
      <c r="BT42" s="172"/>
      <c r="BU42" s="172" t="s">
        <v>140</v>
      </c>
      <c r="BV42" s="172">
        <v>31</v>
      </c>
      <c r="BW42" s="172">
        <v>4</v>
      </c>
      <c r="BX42" s="172">
        <v>4</v>
      </c>
      <c r="BY42" s="172"/>
      <c r="BZ42" s="174">
        <v>42460</v>
      </c>
      <c r="CA42" s="174">
        <f t="shared" si="14"/>
        <v>42400</v>
      </c>
    </row>
    <row r="43" spans="1:80">
      <c r="A43" s="199"/>
      <c r="F43" s="199"/>
      <c r="G43" s="198"/>
      <c r="H43" s="198"/>
      <c r="I43" s="198"/>
      <c r="J43" s="199"/>
      <c r="K43" s="199"/>
      <c r="L43" s="199"/>
      <c r="M43" s="220"/>
      <c r="N43" s="221"/>
      <c r="O43" s="221"/>
      <c r="P43" s="220"/>
      <c r="AF43" s="199"/>
      <c r="AG43" s="199"/>
      <c r="AH43" s="199"/>
      <c r="AI43" s="279"/>
      <c r="AJ43" s="199"/>
      <c r="AK43" s="199"/>
      <c r="AL43" s="199"/>
      <c r="AM43" s="199"/>
      <c r="AN43" s="199"/>
      <c r="AO43" s="199"/>
      <c r="AP43" s="199"/>
      <c r="AQ43" s="199"/>
      <c r="AR43" s="199"/>
      <c r="AS43" s="199"/>
      <c r="AT43" s="199"/>
      <c r="AU43" s="199"/>
      <c r="AV43" s="199"/>
      <c r="AW43" s="199"/>
      <c r="AX43" s="199"/>
      <c r="AY43" s="199"/>
      <c r="AZ43" s="199"/>
      <c r="BA43" s="199"/>
      <c r="BB43" s="199"/>
      <c r="BF43" s="199"/>
      <c r="BG43" s="199"/>
      <c r="BI43" s="279"/>
      <c r="BJ43" s="279"/>
      <c r="BL43" s="199"/>
      <c r="BM43" s="172"/>
      <c r="BN43" s="172" t="s">
        <v>141</v>
      </c>
      <c r="BO43" s="172" t="s">
        <v>142</v>
      </c>
      <c r="BP43" s="172"/>
      <c r="BQ43" s="172"/>
      <c r="BR43" s="172">
        <v>1.5</v>
      </c>
      <c r="BS43" s="172" t="s">
        <v>143</v>
      </c>
      <c r="BT43" s="172"/>
      <c r="BU43" s="172" t="s">
        <v>144</v>
      </c>
      <c r="BV43" s="172"/>
      <c r="BW43" s="172">
        <v>5</v>
      </c>
      <c r="BX43" s="172">
        <v>5</v>
      </c>
      <c r="BY43" s="172"/>
      <c r="BZ43" s="174">
        <v>42490</v>
      </c>
      <c r="CA43" s="174" t="e">
        <f t="shared" si="14"/>
        <v>#N/A</v>
      </c>
    </row>
    <row r="44" spans="1:80">
      <c r="A44" s="199"/>
      <c r="F44" s="199"/>
      <c r="G44" s="198"/>
      <c r="H44" s="198"/>
      <c r="I44" s="198"/>
      <c r="J44" s="199"/>
      <c r="K44" s="199"/>
      <c r="L44" s="199"/>
      <c r="M44" s="220"/>
      <c r="N44" s="221"/>
      <c r="O44" s="221"/>
      <c r="P44" s="220"/>
      <c r="AF44" s="199"/>
      <c r="AG44" s="199"/>
      <c r="AH44" s="199"/>
      <c r="AI44" s="279"/>
      <c r="AJ44" s="199"/>
      <c r="AK44" s="199"/>
      <c r="AL44" s="199"/>
      <c r="AM44" s="199"/>
      <c r="AN44" s="199"/>
      <c r="AO44" s="199"/>
      <c r="AP44" s="199"/>
      <c r="AQ44" s="199"/>
      <c r="AR44" s="199"/>
      <c r="AS44" s="199"/>
      <c r="AT44" s="199"/>
      <c r="AU44" s="199"/>
      <c r="AV44" s="199"/>
      <c r="AW44" s="199"/>
      <c r="AX44" s="199"/>
      <c r="AY44" s="199"/>
      <c r="AZ44" s="199"/>
      <c r="BA44" s="199"/>
      <c r="BB44" s="199"/>
      <c r="BF44" s="199"/>
      <c r="BG44" s="199"/>
      <c r="BI44" s="279"/>
      <c r="BJ44" s="279"/>
      <c r="BL44" s="199"/>
      <c r="BM44" s="172"/>
      <c r="BN44" s="172" t="s">
        <v>145</v>
      </c>
      <c r="BO44" s="172" t="s">
        <v>146</v>
      </c>
      <c r="BP44" s="172"/>
      <c r="BQ44" s="172"/>
      <c r="BR44" s="172"/>
      <c r="BS44" s="172" t="s">
        <v>147</v>
      </c>
      <c r="BT44" s="172"/>
      <c r="BU44" s="172" t="s">
        <v>148</v>
      </c>
      <c r="BV44" s="172"/>
      <c r="BW44" s="172">
        <v>6</v>
      </c>
      <c r="BX44" s="172">
        <v>6</v>
      </c>
      <c r="BY44" s="172"/>
      <c r="BZ44" s="174">
        <v>42521</v>
      </c>
      <c r="CA44" s="174" t="e">
        <f t="shared" si="14"/>
        <v>#N/A</v>
      </c>
    </row>
    <row r="45" spans="1:80">
      <c r="A45" s="199"/>
      <c r="F45" s="199"/>
      <c r="G45" s="198"/>
      <c r="H45" s="198"/>
      <c r="I45" s="198"/>
      <c r="J45" s="199"/>
      <c r="K45" s="199"/>
      <c r="L45" s="199"/>
      <c r="M45" s="220"/>
      <c r="N45" s="221"/>
      <c r="O45" s="221"/>
      <c r="P45" s="220"/>
      <c r="AF45" s="199"/>
      <c r="AG45" s="199"/>
      <c r="AH45" s="199"/>
      <c r="AI45" s="279"/>
      <c r="AJ45" s="199"/>
      <c r="AK45" s="199"/>
      <c r="AL45" s="199"/>
      <c r="AM45" s="199"/>
      <c r="AN45" s="199"/>
      <c r="AO45" s="199"/>
      <c r="AP45" s="199"/>
      <c r="AQ45" s="199"/>
      <c r="AR45" s="199"/>
      <c r="AS45" s="199"/>
      <c r="AT45" s="199"/>
      <c r="AU45" s="199"/>
      <c r="AV45" s="199"/>
      <c r="AW45" s="199"/>
      <c r="AX45" s="199"/>
      <c r="AY45" s="199"/>
      <c r="AZ45" s="199"/>
      <c r="BA45" s="199"/>
      <c r="BB45" s="199"/>
      <c r="BF45" s="199"/>
      <c r="BG45" s="199"/>
      <c r="BI45" s="279"/>
      <c r="BJ45" s="279"/>
      <c r="BL45" s="199"/>
      <c r="BM45" s="172"/>
      <c r="BN45" s="172" t="s">
        <v>149</v>
      </c>
      <c r="BO45" s="172" t="s">
        <v>150</v>
      </c>
      <c r="BP45" s="172"/>
      <c r="BQ45" s="172"/>
      <c r="BR45" s="172"/>
      <c r="BS45" s="172" t="s">
        <v>151</v>
      </c>
      <c r="BT45" s="172"/>
      <c r="BU45" s="172"/>
      <c r="BV45" s="172"/>
      <c r="BW45" s="172">
        <v>7</v>
      </c>
      <c r="BX45" s="172">
        <v>7</v>
      </c>
      <c r="BY45" s="172"/>
      <c r="BZ45" s="174">
        <v>42551</v>
      </c>
      <c r="CA45" s="174" t="e">
        <f t="shared" si="14"/>
        <v>#N/A</v>
      </c>
    </row>
    <row r="46" spans="1:80">
      <c r="A46" s="199"/>
      <c r="F46" s="199"/>
      <c r="G46" s="198"/>
      <c r="H46" s="198"/>
      <c r="I46" s="198"/>
      <c r="J46" s="199"/>
      <c r="K46" s="199"/>
      <c r="L46" s="199"/>
      <c r="M46" s="220"/>
      <c r="N46" s="221"/>
      <c r="O46" s="221"/>
      <c r="P46" s="220"/>
      <c r="AF46" s="199"/>
      <c r="AG46" s="199"/>
      <c r="AH46" s="199"/>
      <c r="AI46" s="279"/>
      <c r="AJ46" s="199"/>
      <c r="AK46" s="199"/>
      <c r="AL46" s="199"/>
      <c r="AM46" s="199"/>
      <c r="AN46" s="199"/>
      <c r="AO46" s="199"/>
      <c r="AP46" s="199"/>
      <c r="AQ46" s="199"/>
      <c r="AR46" s="199"/>
      <c r="AS46" s="199"/>
      <c r="AT46" s="199"/>
      <c r="AU46" s="199"/>
      <c r="AV46" s="199"/>
      <c r="AW46" s="199"/>
      <c r="AX46" s="199"/>
      <c r="AY46" s="199"/>
      <c r="AZ46" s="199"/>
      <c r="BA46" s="199"/>
      <c r="BB46" s="199"/>
      <c r="BF46" s="199"/>
      <c r="BG46" s="199"/>
      <c r="BI46" s="279"/>
      <c r="BJ46" s="279"/>
      <c r="BL46" s="199"/>
      <c r="BM46" s="172"/>
      <c r="BN46" s="172" t="s">
        <v>152</v>
      </c>
      <c r="BO46" s="172" t="s">
        <v>153</v>
      </c>
      <c r="BP46" s="172"/>
      <c r="BQ46" s="172"/>
      <c r="BR46" s="172"/>
      <c r="BS46" s="172" t="s">
        <v>154</v>
      </c>
      <c r="BT46" s="172"/>
      <c r="BU46" s="172"/>
      <c r="BV46" s="172"/>
      <c r="BW46" s="172">
        <v>8</v>
      </c>
      <c r="BX46" s="172">
        <v>8</v>
      </c>
      <c r="BY46" s="172"/>
      <c r="BZ46" s="174">
        <v>42582</v>
      </c>
      <c r="CA46" s="174" t="e">
        <f t="shared" si="14"/>
        <v>#N/A</v>
      </c>
    </row>
    <row r="47" spans="1:80">
      <c r="A47" s="199"/>
      <c r="F47" s="199"/>
      <c r="G47" s="198"/>
      <c r="H47" s="198"/>
      <c r="I47" s="198"/>
      <c r="J47" s="199"/>
      <c r="K47" s="199"/>
      <c r="L47" s="199"/>
      <c r="M47" s="220"/>
      <c r="N47" s="221"/>
      <c r="O47" s="221"/>
      <c r="P47" s="220"/>
      <c r="AF47" s="199"/>
      <c r="AG47" s="199"/>
      <c r="AH47" s="199"/>
      <c r="AI47" s="279"/>
      <c r="AJ47" s="199"/>
      <c r="AK47" s="199"/>
      <c r="AL47" s="199"/>
      <c r="AM47" s="199"/>
      <c r="AN47" s="199"/>
      <c r="AO47" s="199"/>
      <c r="AP47" s="199"/>
      <c r="AQ47" s="199"/>
      <c r="AR47" s="199"/>
      <c r="AS47" s="199"/>
      <c r="AT47" s="199"/>
      <c r="AU47" s="199"/>
      <c r="AV47" s="199"/>
      <c r="AW47" s="199"/>
      <c r="AX47" s="199"/>
      <c r="AY47" s="199"/>
      <c r="AZ47" s="199"/>
      <c r="BA47" s="199"/>
      <c r="BB47" s="199"/>
      <c r="BF47" s="199"/>
      <c r="BG47" s="199"/>
      <c r="BI47" s="279"/>
      <c r="BJ47" s="279"/>
      <c r="BL47" s="199"/>
      <c r="BM47" s="172"/>
      <c r="BN47" s="172" t="s">
        <v>155</v>
      </c>
      <c r="BO47" s="172" t="s">
        <v>156</v>
      </c>
      <c r="BP47" s="172"/>
      <c r="BQ47" s="172"/>
      <c r="BR47" s="172"/>
      <c r="BS47" s="172" t="s">
        <v>157</v>
      </c>
      <c r="BT47" s="172"/>
      <c r="BU47" s="172"/>
      <c r="BV47" s="172"/>
      <c r="BW47" s="172">
        <v>9</v>
      </c>
      <c r="BX47" s="172">
        <v>9</v>
      </c>
      <c r="BY47" s="172"/>
      <c r="BZ47" s="174">
        <v>42613</v>
      </c>
      <c r="CA47" s="174" t="e">
        <f t="shared" si="14"/>
        <v>#N/A</v>
      </c>
    </row>
    <row r="48" spans="1:80">
      <c r="A48" s="199"/>
      <c r="F48" s="199"/>
      <c r="G48" s="198"/>
      <c r="H48" s="198"/>
      <c r="I48" s="198"/>
      <c r="J48" s="199"/>
      <c r="K48" s="199"/>
      <c r="L48" s="199"/>
      <c r="M48" s="220"/>
      <c r="N48" s="221"/>
      <c r="O48" s="221"/>
      <c r="P48" s="220"/>
      <c r="AF48" s="199"/>
      <c r="AG48" s="199"/>
      <c r="AH48" s="199"/>
      <c r="AI48" s="279"/>
      <c r="AJ48" s="199"/>
      <c r="AK48" s="199"/>
      <c r="AL48" s="199"/>
      <c r="AM48" s="199"/>
      <c r="AN48" s="199"/>
      <c r="AO48" s="199"/>
      <c r="AP48" s="199"/>
      <c r="AQ48" s="199"/>
      <c r="AR48" s="199"/>
      <c r="AS48" s="199"/>
      <c r="AT48" s="199"/>
      <c r="AU48" s="199"/>
      <c r="AV48" s="199"/>
      <c r="AW48" s="199"/>
      <c r="AX48" s="199"/>
      <c r="AY48" s="199"/>
      <c r="AZ48" s="199"/>
      <c r="BA48" s="199"/>
      <c r="BB48" s="199"/>
      <c r="BF48" s="199"/>
      <c r="BG48" s="199"/>
      <c r="BI48" s="279"/>
      <c r="BJ48" s="279"/>
      <c r="BL48" s="199"/>
      <c r="BM48" s="172"/>
      <c r="BN48" s="172" t="s">
        <v>158</v>
      </c>
      <c r="BO48" s="172" t="s">
        <v>159</v>
      </c>
      <c r="BP48" s="172"/>
      <c r="BQ48" s="172"/>
      <c r="BR48" s="172"/>
      <c r="BS48" s="172" t="s">
        <v>160</v>
      </c>
      <c r="BT48" s="172"/>
      <c r="BU48" s="172"/>
      <c r="BV48" s="172"/>
      <c r="BW48" s="172">
        <v>10</v>
      </c>
      <c r="BX48" s="172">
        <v>10</v>
      </c>
      <c r="BY48" s="172"/>
      <c r="BZ48" s="174">
        <v>42643</v>
      </c>
      <c r="CA48" s="174" t="e">
        <f t="shared" si="14"/>
        <v>#N/A</v>
      </c>
    </row>
    <row r="49" spans="1:79">
      <c r="A49" s="199"/>
      <c r="F49" s="199"/>
      <c r="G49" s="198"/>
      <c r="H49" s="198"/>
      <c r="I49" s="198"/>
      <c r="J49" s="199"/>
      <c r="K49" s="199"/>
      <c r="L49" s="199"/>
      <c r="M49" s="220"/>
      <c r="N49" s="221"/>
      <c r="O49" s="221"/>
      <c r="P49" s="220"/>
      <c r="AF49" s="199"/>
      <c r="AG49" s="199"/>
      <c r="AH49" s="199"/>
      <c r="AI49" s="279"/>
      <c r="AJ49" s="199"/>
      <c r="AK49" s="199"/>
      <c r="AL49" s="199"/>
      <c r="AM49" s="199"/>
      <c r="AN49" s="199"/>
      <c r="AO49" s="199"/>
      <c r="AP49" s="199"/>
      <c r="AQ49" s="199"/>
      <c r="AR49" s="199"/>
      <c r="AS49" s="199"/>
      <c r="AT49" s="199"/>
      <c r="AU49" s="199"/>
      <c r="AV49" s="199"/>
      <c r="AW49" s="199"/>
      <c r="AX49" s="199"/>
      <c r="AY49" s="199"/>
      <c r="AZ49" s="199"/>
      <c r="BA49" s="199"/>
      <c r="BB49" s="199"/>
      <c r="BF49" s="199"/>
      <c r="BG49" s="199"/>
      <c r="BI49" s="279"/>
      <c r="BJ49" s="279"/>
      <c r="BL49" s="199"/>
      <c r="BM49" s="172"/>
      <c r="BN49" s="172" t="s">
        <v>161</v>
      </c>
      <c r="BO49" s="172" t="s">
        <v>162</v>
      </c>
      <c r="BP49" s="172"/>
      <c r="BQ49" s="172"/>
      <c r="BR49" s="172"/>
      <c r="BS49" s="172" t="s">
        <v>163</v>
      </c>
      <c r="BT49" s="172"/>
      <c r="BU49" s="172"/>
      <c r="BV49" s="172"/>
      <c r="BW49" s="172">
        <v>11</v>
      </c>
      <c r="BX49" s="172">
        <v>11</v>
      </c>
      <c r="BY49" s="172"/>
      <c r="BZ49" s="174">
        <v>42674</v>
      </c>
      <c r="CA49" s="174" t="e">
        <f t="shared" si="14"/>
        <v>#N/A</v>
      </c>
    </row>
    <row r="50" spans="1:79">
      <c r="A50" s="199"/>
      <c r="F50" s="199"/>
      <c r="G50" s="198"/>
      <c r="H50" s="198"/>
      <c r="I50" s="198"/>
      <c r="J50" s="199"/>
      <c r="K50" s="199"/>
      <c r="L50" s="199"/>
      <c r="M50" s="220"/>
      <c r="N50" s="221"/>
      <c r="O50" s="221"/>
      <c r="P50" s="220"/>
      <c r="AF50" s="199"/>
      <c r="AG50" s="199"/>
      <c r="AH50" s="199"/>
      <c r="AI50" s="279"/>
      <c r="AJ50" s="199"/>
      <c r="AK50" s="199"/>
      <c r="AL50" s="199"/>
      <c r="AM50" s="199"/>
      <c r="AN50" s="199"/>
      <c r="AO50" s="199"/>
      <c r="AP50" s="199"/>
      <c r="AQ50" s="199"/>
      <c r="AR50" s="199"/>
      <c r="AS50" s="199"/>
      <c r="AT50" s="199"/>
      <c r="AU50" s="199"/>
      <c r="AV50" s="199"/>
      <c r="AW50" s="199"/>
      <c r="AX50" s="199"/>
      <c r="AY50" s="199"/>
      <c r="AZ50" s="199"/>
      <c r="BA50" s="199"/>
      <c r="BB50" s="199"/>
      <c r="BF50" s="199"/>
      <c r="BG50" s="199"/>
      <c r="BI50" s="279"/>
      <c r="BJ50" s="279"/>
      <c r="BL50" s="199"/>
      <c r="BM50" s="172"/>
      <c r="BN50" s="172" t="s">
        <v>164</v>
      </c>
      <c r="BO50" s="172" t="s">
        <v>165</v>
      </c>
      <c r="BP50" s="172"/>
      <c r="BQ50" s="172"/>
      <c r="BR50" s="172"/>
      <c r="BS50" s="172" t="s">
        <v>166</v>
      </c>
      <c r="BT50" s="172"/>
      <c r="BU50" s="172"/>
      <c r="BV50" s="172"/>
      <c r="BW50" s="172">
        <v>12</v>
      </c>
      <c r="BX50" s="172">
        <v>12</v>
      </c>
      <c r="BY50" s="172"/>
      <c r="BZ50" s="174">
        <v>42704</v>
      </c>
      <c r="CA50" s="174" t="e">
        <f t="shared" si="14"/>
        <v>#N/A</v>
      </c>
    </row>
    <row r="51" spans="1:79">
      <c r="A51" s="199"/>
      <c r="F51" s="199"/>
      <c r="G51" s="198"/>
      <c r="H51" s="198"/>
      <c r="I51" s="198"/>
      <c r="J51" s="199"/>
      <c r="K51" s="199"/>
      <c r="L51" s="199"/>
      <c r="M51" s="220"/>
      <c r="N51" s="221"/>
      <c r="O51" s="221"/>
      <c r="P51" s="220"/>
      <c r="AF51" s="199"/>
      <c r="AG51" s="199"/>
      <c r="AH51" s="199"/>
      <c r="AI51" s="279"/>
      <c r="AJ51" s="199"/>
      <c r="AK51" s="199"/>
      <c r="AL51" s="199"/>
      <c r="AM51" s="199"/>
      <c r="AN51" s="199"/>
      <c r="AO51" s="199"/>
      <c r="AP51" s="199"/>
      <c r="AQ51" s="199"/>
      <c r="AR51" s="199"/>
      <c r="AS51" s="199"/>
      <c r="AT51" s="199"/>
      <c r="AU51" s="199"/>
      <c r="AV51" s="199"/>
      <c r="AW51" s="199"/>
      <c r="AX51" s="199"/>
      <c r="AY51" s="199"/>
      <c r="AZ51" s="199"/>
      <c r="BA51" s="199"/>
      <c r="BB51" s="199"/>
      <c r="BF51" s="199"/>
      <c r="BG51" s="199"/>
      <c r="BI51" s="279"/>
      <c r="BJ51" s="279"/>
      <c r="BL51" s="199"/>
      <c r="BM51" s="172"/>
      <c r="BN51" s="172" t="s">
        <v>167</v>
      </c>
      <c r="BO51" s="172" t="s">
        <v>168</v>
      </c>
      <c r="BP51" s="172"/>
      <c r="BQ51" s="172"/>
      <c r="BR51" s="172"/>
      <c r="BS51" s="172" t="s">
        <v>169</v>
      </c>
      <c r="BT51" s="172"/>
      <c r="BU51" s="172"/>
      <c r="BV51" s="172"/>
      <c r="BW51" s="172">
        <v>13</v>
      </c>
      <c r="BX51" s="172">
        <v>13</v>
      </c>
      <c r="BY51" s="172"/>
      <c r="BZ51" s="174">
        <v>42735</v>
      </c>
      <c r="CA51" s="174" t="e">
        <f t="shared" si="14"/>
        <v>#N/A</v>
      </c>
    </row>
    <row r="52" spans="1:79">
      <c r="A52" s="199"/>
      <c r="F52" s="199"/>
      <c r="G52" s="198"/>
      <c r="H52" s="198"/>
      <c r="I52" s="198"/>
      <c r="J52" s="199"/>
      <c r="K52" s="199"/>
      <c r="L52" s="199"/>
      <c r="M52" s="220"/>
      <c r="N52" s="221"/>
      <c r="O52" s="221"/>
      <c r="P52" s="220"/>
      <c r="AF52" s="199"/>
      <c r="AG52" s="199"/>
      <c r="AH52" s="199"/>
      <c r="AI52" s="279"/>
      <c r="AJ52" s="199"/>
      <c r="AK52" s="199"/>
      <c r="AL52" s="199"/>
      <c r="AM52" s="199"/>
      <c r="AN52" s="199"/>
      <c r="AO52" s="199"/>
      <c r="AP52" s="199"/>
      <c r="AQ52" s="199"/>
      <c r="AR52" s="199"/>
      <c r="AS52" s="199"/>
      <c r="AT52" s="199"/>
      <c r="AU52" s="199"/>
      <c r="AV52" s="199"/>
      <c r="AW52" s="199"/>
      <c r="AX52" s="199"/>
      <c r="AY52" s="199"/>
      <c r="AZ52" s="199"/>
      <c r="BA52" s="199"/>
      <c r="BB52" s="199"/>
      <c r="BF52" s="199"/>
      <c r="BG52" s="199"/>
      <c r="BI52" s="279"/>
      <c r="BJ52" s="279"/>
      <c r="BL52" s="199"/>
      <c r="BM52" s="172"/>
      <c r="BN52" s="172"/>
      <c r="BO52" s="172" t="s">
        <v>170</v>
      </c>
      <c r="BP52" s="172"/>
      <c r="BQ52" s="172"/>
      <c r="BR52" s="172"/>
      <c r="BS52" s="172" t="s">
        <v>104</v>
      </c>
      <c r="BT52" s="172"/>
      <c r="BU52" s="172"/>
      <c r="BV52" s="172"/>
      <c r="BW52" s="172">
        <v>14</v>
      </c>
      <c r="BX52" s="172">
        <v>14</v>
      </c>
      <c r="BY52" s="172"/>
      <c r="BZ52" s="174"/>
      <c r="CA52" s="174" t="e">
        <f t="shared" si="14"/>
        <v>#N/A</v>
      </c>
    </row>
    <row r="53" spans="1:79">
      <c r="A53" s="199"/>
      <c r="F53" s="199"/>
      <c r="G53" s="198"/>
      <c r="H53" s="198"/>
      <c r="I53" s="198"/>
      <c r="J53" s="199"/>
      <c r="K53" s="199"/>
      <c r="L53" s="199"/>
      <c r="M53" s="220"/>
      <c r="N53" s="221"/>
      <c r="O53" s="221"/>
      <c r="P53" s="220"/>
      <c r="AF53" s="199"/>
      <c r="AG53" s="199"/>
      <c r="AH53" s="199"/>
      <c r="AI53" s="279"/>
      <c r="AJ53" s="199"/>
      <c r="AK53" s="199"/>
      <c r="AL53" s="199"/>
      <c r="AM53" s="199"/>
      <c r="AN53" s="199"/>
      <c r="AO53" s="199"/>
      <c r="AP53" s="199"/>
      <c r="AQ53" s="199"/>
      <c r="AR53" s="199"/>
      <c r="AS53" s="199"/>
      <c r="AT53" s="199"/>
      <c r="AU53" s="199"/>
      <c r="AV53" s="199"/>
      <c r="AW53" s="199"/>
      <c r="AX53" s="199"/>
      <c r="AY53" s="199"/>
      <c r="AZ53" s="199"/>
      <c r="BA53" s="199"/>
      <c r="BB53" s="199"/>
      <c r="BF53" s="199"/>
      <c r="BG53" s="199"/>
      <c r="BI53" s="279"/>
      <c r="BJ53" s="279"/>
      <c r="BL53" s="199"/>
      <c r="BM53" s="172"/>
      <c r="BN53" s="172"/>
      <c r="BO53" s="172" t="s">
        <v>171</v>
      </c>
      <c r="BP53" s="172"/>
      <c r="BQ53" s="172"/>
      <c r="BR53" s="172"/>
      <c r="BS53" s="172" t="s">
        <v>172</v>
      </c>
      <c r="BT53" s="172"/>
      <c r="BU53" s="172"/>
      <c r="BV53" s="172"/>
      <c r="BW53" s="172">
        <v>15</v>
      </c>
      <c r="BX53" s="172">
        <v>15</v>
      </c>
      <c r="BY53" s="172"/>
      <c r="BZ53" s="172"/>
      <c r="CA53" s="174" t="e">
        <f t="shared" si="14"/>
        <v>#N/A</v>
      </c>
    </row>
    <row r="54" spans="1:79">
      <c r="A54" s="199"/>
      <c r="F54" s="199"/>
      <c r="G54" s="198"/>
      <c r="H54" s="198"/>
      <c r="I54" s="198"/>
      <c r="J54" s="199"/>
      <c r="K54" s="199"/>
      <c r="L54" s="199"/>
      <c r="M54" s="220"/>
      <c r="N54" s="221"/>
      <c r="O54" s="221"/>
      <c r="P54" s="220"/>
      <c r="AF54" s="199"/>
      <c r="AG54" s="199"/>
      <c r="AH54" s="199"/>
      <c r="AI54" s="279"/>
      <c r="AJ54" s="199"/>
      <c r="AK54" s="199"/>
      <c r="AL54" s="199"/>
      <c r="AM54" s="199"/>
      <c r="AN54" s="199"/>
      <c r="AO54" s="199"/>
      <c r="AP54" s="199"/>
      <c r="AQ54" s="199"/>
      <c r="AR54" s="199"/>
      <c r="AS54" s="199"/>
      <c r="AT54" s="199"/>
      <c r="AU54" s="199"/>
      <c r="AV54" s="199"/>
      <c r="AW54" s="199"/>
      <c r="AX54" s="199"/>
      <c r="AY54" s="199"/>
      <c r="AZ54" s="199"/>
      <c r="BA54" s="199"/>
      <c r="BB54" s="199"/>
      <c r="BF54" s="199"/>
      <c r="BG54" s="199"/>
      <c r="BI54" s="279"/>
      <c r="BJ54" s="279"/>
      <c r="BL54" s="199"/>
      <c r="BM54" s="172"/>
      <c r="BN54" s="172"/>
      <c r="BO54" s="303" t="s">
        <v>173</v>
      </c>
      <c r="BP54" s="172"/>
      <c r="BQ54" s="172"/>
      <c r="BR54" s="172"/>
      <c r="BS54" s="172" t="s">
        <v>110</v>
      </c>
      <c r="BT54" s="172"/>
      <c r="BU54" s="172"/>
      <c r="BV54" s="172"/>
      <c r="BW54" s="172">
        <v>16</v>
      </c>
      <c r="BX54" s="172">
        <v>16</v>
      </c>
      <c r="BY54" s="172"/>
      <c r="BZ54" s="172"/>
      <c r="CA54" s="174" t="e">
        <f>VLOOKUP(#REF!,BN:BZ,13,0)</f>
        <v>#REF!</v>
      </c>
    </row>
    <row r="55" spans="1:79">
      <c r="A55" s="199"/>
      <c r="F55" s="199"/>
      <c r="G55" s="198"/>
      <c r="H55" s="198"/>
      <c r="I55" s="198"/>
      <c r="J55" s="199"/>
      <c r="K55" s="199"/>
      <c r="L55" s="199"/>
      <c r="M55" s="220"/>
      <c r="N55" s="221"/>
      <c r="O55" s="221"/>
      <c r="P55" s="220"/>
      <c r="AF55" s="199"/>
      <c r="AG55" s="199"/>
      <c r="AH55" s="199"/>
      <c r="AI55" s="279"/>
      <c r="AJ55" s="199"/>
      <c r="AK55" s="199"/>
      <c r="AL55" s="199"/>
      <c r="AM55" s="199"/>
      <c r="AN55" s="199"/>
      <c r="AO55" s="199"/>
      <c r="AP55" s="199"/>
      <c r="AQ55" s="199"/>
      <c r="AR55" s="199"/>
      <c r="AS55" s="199"/>
      <c r="AT55" s="199"/>
      <c r="AU55" s="199"/>
      <c r="AV55" s="199"/>
      <c r="AW55" s="199"/>
      <c r="AX55" s="199"/>
      <c r="AY55" s="199"/>
      <c r="AZ55" s="199"/>
      <c r="BA55" s="199"/>
      <c r="BB55" s="199"/>
      <c r="BF55" s="199"/>
      <c r="BG55" s="199"/>
      <c r="BI55" s="279"/>
      <c r="BJ55" s="279"/>
      <c r="BL55" s="199"/>
      <c r="BM55" s="172"/>
      <c r="BN55" s="172"/>
      <c r="BO55" s="303" t="s">
        <v>174</v>
      </c>
      <c r="BP55" s="172"/>
      <c r="BQ55" s="172"/>
      <c r="BR55" s="172"/>
      <c r="BS55" s="172" t="s">
        <v>175</v>
      </c>
      <c r="BT55" s="172"/>
      <c r="BU55" s="172"/>
      <c r="BV55" s="172"/>
      <c r="BW55" s="172">
        <v>17</v>
      </c>
      <c r="BX55" s="172">
        <v>17</v>
      </c>
      <c r="BY55" s="172"/>
      <c r="BZ55" s="172"/>
      <c r="CA55" s="174" t="e">
        <f>VLOOKUP(#REF!,BN:BZ,13,0)</f>
        <v>#REF!</v>
      </c>
    </row>
    <row r="56" spans="1:79">
      <c r="A56" s="199"/>
      <c r="F56" s="199"/>
      <c r="G56" s="198"/>
      <c r="H56" s="198"/>
      <c r="I56" s="198"/>
      <c r="J56" s="199"/>
      <c r="K56" s="199"/>
      <c r="L56" s="199"/>
      <c r="M56" s="220"/>
      <c r="N56" s="221"/>
      <c r="O56" s="221"/>
      <c r="P56" s="220"/>
      <c r="AF56" s="199"/>
      <c r="AG56" s="199"/>
      <c r="AH56" s="199"/>
      <c r="AI56" s="279"/>
      <c r="AJ56" s="199"/>
      <c r="AK56" s="199"/>
      <c r="AL56" s="199"/>
      <c r="AM56" s="199"/>
      <c r="AN56" s="199"/>
      <c r="AO56" s="199"/>
      <c r="AP56" s="199"/>
      <c r="AQ56" s="199"/>
      <c r="AR56" s="199"/>
      <c r="AS56" s="199"/>
      <c r="AT56" s="199"/>
      <c r="AU56" s="199"/>
      <c r="AV56" s="199"/>
      <c r="AW56" s="199"/>
      <c r="AX56" s="199"/>
      <c r="AY56" s="199"/>
      <c r="AZ56" s="199"/>
      <c r="BA56" s="199"/>
      <c r="BB56" s="199"/>
      <c r="BF56" s="199"/>
      <c r="BG56" s="199"/>
      <c r="BI56" s="279"/>
      <c r="BJ56" s="279"/>
      <c r="BL56" s="199"/>
      <c r="BM56" s="172"/>
      <c r="BN56" s="172"/>
      <c r="BO56" t="s">
        <v>176</v>
      </c>
      <c r="BP56" s="172"/>
      <c r="BQ56" s="172"/>
      <c r="BR56" s="172"/>
      <c r="BS56" s="172" t="s">
        <v>108</v>
      </c>
      <c r="BT56" s="172"/>
      <c r="BU56" s="172"/>
      <c r="BV56" s="172"/>
      <c r="BW56" s="172">
        <v>18</v>
      </c>
      <c r="BX56" s="172">
        <v>18</v>
      </c>
      <c r="BY56" s="172"/>
      <c r="BZ56" s="172"/>
      <c r="CA56" s="174" t="e">
        <f>VLOOKUP(#REF!,BN:BZ,13,0)</f>
        <v>#REF!</v>
      </c>
    </row>
    <row r="57" spans="1:79">
      <c r="A57" s="199"/>
      <c r="F57" s="199"/>
      <c r="G57" s="198"/>
      <c r="H57" s="198"/>
      <c r="I57" s="198"/>
      <c r="J57" s="199"/>
      <c r="K57" s="199"/>
      <c r="L57" s="199"/>
      <c r="M57" s="220"/>
      <c r="N57" s="221"/>
      <c r="O57" s="221"/>
      <c r="P57" s="220"/>
      <c r="AF57" s="199"/>
      <c r="AG57" s="199"/>
      <c r="AH57" s="199"/>
      <c r="AI57" s="279"/>
      <c r="AJ57" s="199"/>
      <c r="AK57" s="199"/>
      <c r="AL57" s="199"/>
      <c r="AM57" s="199"/>
      <c r="AN57" s="199"/>
      <c r="AO57" s="199"/>
      <c r="AP57" s="199"/>
      <c r="AQ57" s="199"/>
      <c r="AR57" s="199"/>
      <c r="AS57" s="199"/>
      <c r="AT57" s="199"/>
      <c r="AU57" s="199"/>
      <c r="AV57" s="199"/>
      <c r="AW57" s="199"/>
      <c r="AX57" s="199"/>
      <c r="AY57" s="199"/>
      <c r="AZ57" s="199"/>
      <c r="BA57" s="199"/>
      <c r="BB57" s="199"/>
      <c r="BF57" s="199"/>
      <c r="BG57" s="199"/>
      <c r="BI57" s="279"/>
      <c r="BJ57" s="279"/>
      <c r="BL57" s="199"/>
      <c r="BM57" s="172"/>
      <c r="BN57" s="172"/>
      <c r="BO57" t="s">
        <v>177</v>
      </c>
      <c r="BP57" s="172"/>
      <c r="BQ57" s="172"/>
      <c r="BR57" s="172"/>
      <c r="BS57" s="172" t="s">
        <v>178</v>
      </c>
      <c r="BT57" s="172"/>
      <c r="BU57" s="172"/>
      <c r="BV57" s="172"/>
      <c r="BW57" s="172">
        <v>19</v>
      </c>
      <c r="BX57" s="172">
        <v>19</v>
      </c>
      <c r="BY57" s="172"/>
      <c r="BZ57" s="172"/>
      <c r="CA57" s="174" t="e">
        <f>VLOOKUP(#REF!,BN:BZ,13,0)</f>
        <v>#REF!</v>
      </c>
    </row>
    <row r="58" spans="1:79">
      <c r="A58" s="199"/>
      <c r="F58" s="199"/>
      <c r="G58" s="198"/>
      <c r="H58" s="198"/>
      <c r="I58" s="198"/>
      <c r="J58" s="199"/>
      <c r="K58" s="199"/>
      <c r="L58" s="199"/>
      <c r="M58" s="220"/>
      <c r="N58" s="221"/>
      <c r="O58" s="221"/>
      <c r="P58" s="220"/>
      <c r="AF58" s="199"/>
      <c r="AG58" s="199"/>
      <c r="AH58" s="199"/>
      <c r="AI58" s="279"/>
      <c r="AJ58" s="199"/>
      <c r="AK58" s="199"/>
      <c r="AL58" s="199"/>
      <c r="AM58" s="199"/>
      <c r="AN58" s="199"/>
      <c r="AO58" s="199"/>
      <c r="AP58" s="199"/>
      <c r="AQ58" s="199"/>
      <c r="AR58" s="199"/>
      <c r="AS58" s="199"/>
      <c r="AT58" s="199"/>
      <c r="AU58" s="199"/>
      <c r="AV58" s="199"/>
      <c r="AW58" s="199"/>
      <c r="AX58" s="199"/>
      <c r="AY58" s="199"/>
      <c r="AZ58" s="199"/>
      <c r="BA58" s="199"/>
      <c r="BB58" s="199"/>
      <c r="BF58" s="199"/>
      <c r="BG58" s="199"/>
      <c r="BI58" s="279"/>
      <c r="BJ58" s="279"/>
      <c r="BL58" s="199"/>
      <c r="BM58" s="172"/>
      <c r="BN58" s="172"/>
      <c r="BO58" t="s">
        <v>179</v>
      </c>
      <c r="BP58" s="172"/>
      <c r="BQ58" s="172"/>
      <c r="BR58" s="172"/>
      <c r="BS58" s="172"/>
      <c r="BT58" s="172"/>
      <c r="BU58" s="172"/>
      <c r="BV58" s="172"/>
      <c r="BW58" s="172">
        <v>20</v>
      </c>
      <c r="BX58" s="172">
        <v>20</v>
      </c>
      <c r="BY58" s="172"/>
      <c r="BZ58" s="172"/>
      <c r="CA58" s="174" t="e">
        <f>VLOOKUP(#REF!,BN:BZ,13,0)</f>
        <v>#REF!</v>
      </c>
    </row>
    <row r="59" spans="1:79">
      <c r="A59" s="199"/>
      <c r="F59" s="199"/>
      <c r="G59" s="198"/>
      <c r="H59" s="198"/>
      <c r="I59" s="198"/>
      <c r="J59" s="199"/>
      <c r="K59" s="199"/>
      <c r="L59" s="199"/>
      <c r="M59" s="220"/>
      <c r="N59" s="221"/>
      <c r="O59" s="221"/>
      <c r="P59" s="220"/>
      <c r="AF59" s="199"/>
      <c r="AG59" s="199"/>
      <c r="AH59" s="199"/>
      <c r="AI59" s="279"/>
      <c r="AJ59" s="199"/>
      <c r="AK59" s="199"/>
      <c r="AL59" s="199"/>
      <c r="AM59" s="199"/>
      <c r="AN59" s="199"/>
      <c r="AO59" s="199"/>
      <c r="AP59" s="199"/>
      <c r="AQ59" s="199"/>
      <c r="AR59" s="199"/>
      <c r="AS59" s="199"/>
      <c r="AT59" s="199"/>
      <c r="AU59" s="199"/>
      <c r="AV59" s="199"/>
      <c r="AW59" s="199"/>
      <c r="AX59" s="199"/>
      <c r="AY59" s="199"/>
      <c r="AZ59" s="199"/>
      <c r="BA59" s="199"/>
      <c r="BB59" s="199"/>
      <c r="BF59" s="199"/>
      <c r="BG59" s="199"/>
      <c r="BI59" s="279"/>
      <c r="BJ59" s="279"/>
      <c r="BL59" s="199"/>
      <c r="BM59" s="172"/>
      <c r="BN59" s="172"/>
      <c r="BO59" s="172" t="s">
        <v>180</v>
      </c>
      <c r="BP59" s="172"/>
      <c r="BQ59" s="172"/>
      <c r="BR59" s="172"/>
      <c r="BS59" s="172"/>
      <c r="BT59" s="172"/>
      <c r="BU59" s="172"/>
      <c r="BV59" s="172"/>
      <c r="BW59" s="172">
        <v>21</v>
      </c>
      <c r="BX59" s="172">
        <v>21</v>
      </c>
      <c r="BY59" s="172"/>
      <c r="BZ59" s="172"/>
      <c r="CA59" s="174" t="e">
        <f>VLOOKUP(#REF!,BN:BZ,13,0)</f>
        <v>#REF!</v>
      </c>
    </row>
    <row r="60" spans="1:79">
      <c r="A60" s="199"/>
      <c r="F60" s="199"/>
      <c r="G60" s="198"/>
      <c r="H60" s="198"/>
      <c r="I60" s="198"/>
      <c r="J60" s="199"/>
      <c r="K60" s="199"/>
      <c r="L60" s="199"/>
      <c r="M60" s="220"/>
      <c r="N60" s="221"/>
      <c r="O60" s="221"/>
      <c r="P60" s="220"/>
      <c r="AF60" s="199"/>
      <c r="AG60" s="199"/>
      <c r="AH60" s="199"/>
      <c r="AI60" s="279"/>
      <c r="AJ60" s="199"/>
      <c r="AK60" s="199"/>
      <c r="AL60" s="199"/>
      <c r="AM60" s="199"/>
      <c r="AN60" s="199"/>
      <c r="AO60" s="199"/>
      <c r="AP60" s="199"/>
      <c r="AQ60" s="199"/>
      <c r="AR60" s="199"/>
      <c r="AS60" s="199"/>
      <c r="AT60" s="199"/>
      <c r="AU60" s="199"/>
      <c r="AV60" s="199"/>
      <c r="AW60" s="199"/>
      <c r="AX60" s="199"/>
      <c r="AY60" s="199"/>
      <c r="AZ60" s="199"/>
      <c r="BA60" s="199"/>
      <c r="BB60" s="199"/>
      <c r="BF60" s="199"/>
      <c r="BG60" s="199"/>
      <c r="BI60" s="279"/>
      <c r="BJ60" s="279"/>
      <c r="BL60" s="199"/>
      <c r="BM60" s="172"/>
      <c r="BN60" s="172"/>
      <c r="BO60" s="172"/>
      <c r="BP60" s="172"/>
      <c r="BQ60" s="172"/>
      <c r="BR60" s="172"/>
      <c r="BS60" s="172"/>
      <c r="BT60" s="172"/>
      <c r="BU60" s="172"/>
      <c r="BV60" s="172"/>
      <c r="BW60" s="172">
        <v>22</v>
      </c>
      <c r="BX60" s="172">
        <v>22</v>
      </c>
      <c r="BY60" s="172"/>
      <c r="BZ60" s="172"/>
      <c r="CA60" s="172"/>
    </row>
    <row r="61" spans="1:79">
      <c r="A61" s="199"/>
      <c r="F61" s="199"/>
      <c r="G61" s="198"/>
      <c r="H61" s="198"/>
      <c r="I61" s="198"/>
      <c r="J61" s="199"/>
      <c r="K61" s="199"/>
      <c r="L61" s="199"/>
      <c r="M61" s="220"/>
      <c r="N61" s="221"/>
      <c r="O61" s="221"/>
      <c r="P61" s="220"/>
      <c r="AF61" s="199"/>
      <c r="AG61" s="199"/>
      <c r="AH61" s="199"/>
      <c r="AI61" s="279"/>
      <c r="AJ61" s="199"/>
      <c r="AK61" s="199"/>
      <c r="AL61" s="199"/>
      <c r="AM61" s="199"/>
      <c r="AN61" s="199"/>
      <c r="AO61" s="199"/>
      <c r="AP61" s="199"/>
      <c r="AQ61" s="199"/>
      <c r="AR61" s="199"/>
      <c r="AS61" s="199"/>
      <c r="AT61" s="199"/>
      <c r="AU61" s="199"/>
      <c r="AV61" s="199"/>
      <c r="AW61" s="199"/>
      <c r="AX61" s="199"/>
      <c r="AY61" s="199"/>
      <c r="AZ61" s="199"/>
      <c r="BA61" s="199"/>
      <c r="BB61" s="199"/>
      <c r="BF61" s="199"/>
      <c r="BG61" s="199"/>
      <c r="BI61" s="279"/>
      <c r="BJ61" s="279"/>
      <c r="BL61" s="199"/>
      <c r="BM61" s="170"/>
      <c r="BN61" s="170"/>
      <c r="BO61" s="170"/>
      <c r="BP61" s="170"/>
      <c r="BQ61" s="170"/>
      <c r="BR61" s="170"/>
      <c r="BS61" s="170"/>
      <c r="BT61" s="170"/>
      <c r="BU61" s="170"/>
      <c r="BV61" s="170"/>
      <c r="BW61" s="172">
        <v>23</v>
      </c>
      <c r="BX61" s="172">
        <v>23</v>
      </c>
      <c r="BY61" s="170"/>
      <c r="BZ61" s="170"/>
      <c r="CA61" s="170"/>
    </row>
    <row r="62" spans="1:79">
      <c r="A62" s="199"/>
      <c r="F62" s="199"/>
      <c r="G62" s="198"/>
      <c r="H62" s="198"/>
      <c r="I62" s="198"/>
      <c r="J62" s="199"/>
      <c r="K62" s="199"/>
      <c r="L62" s="199"/>
      <c r="M62" s="220"/>
      <c r="N62" s="221"/>
      <c r="O62" s="221"/>
      <c r="P62" s="220"/>
      <c r="AF62" s="199"/>
      <c r="AG62" s="199"/>
      <c r="AH62" s="199"/>
      <c r="AI62" s="279"/>
      <c r="AJ62" s="199"/>
      <c r="AK62" s="199"/>
      <c r="AL62" s="199"/>
      <c r="AM62" s="199"/>
      <c r="AN62" s="199"/>
      <c r="AO62" s="199"/>
      <c r="AP62" s="199"/>
      <c r="AQ62" s="199"/>
      <c r="AR62" s="199"/>
      <c r="AS62" s="199"/>
      <c r="AT62" s="199"/>
      <c r="AU62" s="199"/>
      <c r="AV62" s="199"/>
      <c r="AW62" s="199"/>
      <c r="AX62" s="199"/>
      <c r="AY62" s="199"/>
      <c r="AZ62" s="199"/>
      <c r="BA62" s="199"/>
      <c r="BB62" s="199"/>
      <c r="BF62" s="199"/>
      <c r="BG62" s="199"/>
      <c r="BI62" s="279"/>
      <c r="BJ62" s="279"/>
      <c r="BL62" s="199"/>
      <c r="BM62" s="170"/>
      <c r="BN62" s="170"/>
      <c r="BO62" s="170"/>
      <c r="BP62" s="170"/>
      <c r="BQ62" s="170"/>
      <c r="BR62" s="170"/>
      <c r="BS62" s="170"/>
      <c r="BT62" s="170"/>
      <c r="BU62" s="170"/>
      <c r="BV62" s="170"/>
      <c r="BW62" s="172">
        <v>24</v>
      </c>
      <c r="BX62" s="172">
        <v>24</v>
      </c>
      <c r="BY62" s="170"/>
      <c r="BZ62" s="170"/>
      <c r="CA62" s="170"/>
    </row>
    <row r="63" spans="1:79">
      <c r="A63" s="199"/>
      <c r="F63" s="199"/>
      <c r="G63" s="198"/>
      <c r="H63" s="198"/>
      <c r="I63" s="198"/>
      <c r="J63" s="199"/>
      <c r="K63" s="199"/>
      <c r="L63" s="199"/>
      <c r="M63" s="220"/>
      <c r="N63" s="221"/>
      <c r="O63" s="221"/>
      <c r="P63" s="220"/>
      <c r="AF63" s="199"/>
      <c r="AG63" s="199"/>
      <c r="AH63" s="199"/>
      <c r="AI63" s="279"/>
      <c r="AJ63" s="199"/>
      <c r="AK63" s="199"/>
      <c r="AL63" s="199"/>
      <c r="AM63" s="199"/>
      <c r="AN63" s="199"/>
      <c r="AO63" s="199"/>
      <c r="AP63" s="199"/>
      <c r="AQ63" s="199"/>
      <c r="AR63" s="199"/>
      <c r="AS63" s="199"/>
      <c r="AT63" s="199"/>
      <c r="AU63" s="199"/>
      <c r="AV63" s="199"/>
      <c r="AW63" s="199"/>
      <c r="AX63" s="199"/>
      <c r="AY63" s="199"/>
      <c r="AZ63" s="199"/>
      <c r="BA63" s="199"/>
      <c r="BB63" s="199"/>
      <c r="BF63" s="199"/>
      <c r="BG63" s="199"/>
      <c r="BI63" s="279"/>
      <c r="BJ63" s="279"/>
      <c r="BL63" s="199"/>
      <c r="BM63" s="172"/>
      <c r="BN63" s="172"/>
      <c r="BO63" s="172"/>
      <c r="BP63" s="172"/>
      <c r="BQ63" s="172"/>
      <c r="BR63" s="172"/>
      <c r="BS63" s="172"/>
      <c r="BT63" s="172"/>
      <c r="BU63" s="172"/>
      <c r="BV63" s="172"/>
      <c r="BW63" s="172">
        <v>25</v>
      </c>
      <c r="BX63" s="172">
        <v>25</v>
      </c>
      <c r="BY63" s="172"/>
      <c r="BZ63" s="172"/>
      <c r="CA63" s="172"/>
    </row>
    <row r="64" spans="1:79">
      <c r="A64" s="199"/>
      <c r="F64" s="199"/>
      <c r="G64" s="198"/>
      <c r="H64" s="198"/>
      <c r="I64" s="198"/>
      <c r="J64" s="199"/>
      <c r="K64" s="199"/>
      <c r="L64" s="199"/>
      <c r="M64" s="220"/>
      <c r="N64" s="221"/>
      <c r="O64" s="221"/>
      <c r="P64" s="220"/>
      <c r="AF64" s="199"/>
      <c r="AG64" s="199"/>
      <c r="AH64" s="199"/>
      <c r="AI64" s="279"/>
      <c r="AJ64" s="199"/>
      <c r="AK64" s="199"/>
      <c r="AL64" s="199"/>
      <c r="AM64" s="199"/>
      <c r="AN64" s="199"/>
      <c r="AO64" s="199"/>
      <c r="AP64" s="199"/>
      <c r="AQ64" s="199"/>
      <c r="AR64" s="199"/>
      <c r="AS64" s="199"/>
      <c r="AT64" s="199"/>
      <c r="AU64" s="199"/>
      <c r="AV64" s="199"/>
      <c r="AW64" s="199"/>
      <c r="AX64" s="199"/>
      <c r="AY64" s="199"/>
      <c r="AZ64" s="199"/>
      <c r="BA64" s="199"/>
      <c r="BB64" s="199"/>
      <c r="BF64" s="199"/>
      <c r="BG64" s="199"/>
      <c r="BI64" s="279"/>
      <c r="BJ64" s="279"/>
      <c r="BL64" s="199"/>
      <c r="BM64" s="172"/>
      <c r="BN64" s="172"/>
      <c r="BO64" s="172"/>
      <c r="BP64" s="172"/>
      <c r="BQ64" s="172"/>
      <c r="BR64" s="172"/>
      <c r="BS64" s="172"/>
      <c r="BT64" s="172"/>
      <c r="BU64" s="172"/>
      <c r="BV64" s="172"/>
      <c r="BW64" s="172">
        <v>26</v>
      </c>
      <c r="BX64" s="172">
        <v>26</v>
      </c>
      <c r="BY64" s="172"/>
      <c r="BZ64" s="172"/>
      <c r="CA64" s="172"/>
    </row>
    <row r="65" spans="1:79">
      <c r="A65" s="199"/>
      <c r="F65" s="199"/>
      <c r="G65" s="198"/>
      <c r="H65" s="198"/>
      <c r="I65" s="198"/>
      <c r="J65" s="199"/>
      <c r="K65" s="199"/>
      <c r="L65" s="199"/>
      <c r="M65" s="220"/>
      <c r="N65" s="221"/>
      <c r="O65" s="221"/>
      <c r="P65" s="220"/>
      <c r="AF65" s="199"/>
      <c r="AG65" s="199"/>
      <c r="AH65" s="199"/>
      <c r="AI65" s="279"/>
      <c r="AJ65" s="199"/>
      <c r="AK65" s="199"/>
      <c r="AL65" s="199"/>
      <c r="AM65" s="199"/>
      <c r="AN65" s="199"/>
      <c r="AO65" s="199"/>
      <c r="AP65" s="199"/>
      <c r="AQ65" s="199"/>
      <c r="AR65" s="199"/>
      <c r="AS65" s="199"/>
      <c r="AT65" s="199"/>
      <c r="AU65" s="199"/>
      <c r="AV65" s="199"/>
      <c r="AW65" s="199"/>
      <c r="AX65" s="199"/>
      <c r="AY65" s="199"/>
      <c r="AZ65" s="199"/>
      <c r="BA65" s="199"/>
      <c r="BB65" s="199"/>
      <c r="BF65" s="199"/>
      <c r="BG65" s="199"/>
      <c r="BI65" s="279"/>
      <c r="BJ65" s="279"/>
      <c r="BL65" s="199"/>
      <c r="BM65" s="172"/>
      <c r="BN65" s="172"/>
      <c r="BO65" s="172"/>
      <c r="BP65" s="172"/>
      <c r="BQ65" s="172"/>
      <c r="BR65" s="172"/>
      <c r="BS65" s="172"/>
      <c r="BT65" s="172"/>
      <c r="BU65" s="172"/>
      <c r="BV65" s="172"/>
      <c r="BW65" s="172">
        <v>27</v>
      </c>
      <c r="BX65" s="172">
        <v>27</v>
      </c>
      <c r="BY65" s="172"/>
      <c r="BZ65" s="172"/>
      <c r="CA65" s="172"/>
    </row>
    <row r="66" spans="1:79">
      <c r="A66" s="199"/>
      <c r="F66" s="199"/>
      <c r="G66" s="198"/>
      <c r="H66" s="198"/>
      <c r="I66" s="198"/>
      <c r="J66" s="199"/>
      <c r="K66" s="199"/>
      <c r="L66" s="199"/>
      <c r="M66" s="220"/>
      <c r="N66" s="221"/>
      <c r="O66" s="221"/>
      <c r="P66" s="220"/>
      <c r="AF66" s="199"/>
      <c r="AG66" s="199"/>
      <c r="AH66" s="199"/>
      <c r="AI66" s="279"/>
      <c r="AJ66" s="199"/>
      <c r="AK66" s="199"/>
      <c r="AL66" s="199"/>
      <c r="AM66" s="199"/>
      <c r="AN66" s="199"/>
      <c r="AO66" s="199"/>
      <c r="AP66" s="199"/>
      <c r="AQ66" s="199"/>
      <c r="AR66" s="199"/>
      <c r="AS66" s="199"/>
      <c r="AT66" s="199"/>
      <c r="AU66" s="199"/>
      <c r="AV66" s="199"/>
      <c r="AW66" s="199"/>
      <c r="AX66" s="199"/>
      <c r="AY66" s="199"/>
      <c r="AZ66" s="199"/>
      <c r="BA66" s="199"/>
      <c r="BB66" s="199"/>
      <c r="BF66" s="199"/>
      <c r="BG66" s="199"/>
      <c r="BI66" s="279"/>
      <c r="BJ66" s="279"/>
      <c r="BL66" s="199"/>
      <c r="BM66" s="172"/>
      <c r="BN66" s="172"/>
      <c r="BO66" s="172"/>
      <c r="BP66" s="172"/>
      <c r="BQ66" s="172"/>
      <c r="BR66" s="172"/>
      <c r="BS66" s="172"/>
      <c r="BT66" s="172"/>
      <c r="BU66" s="172"/>
      <c r="BV66" s="172"/>
      <c r="BW66" s="172">
        <v>28</v>
      </c>
      <c r="BX66" s="172">
        <v>28</v>
      </c>
      <c r="BY66" s="172"/>
      <c r="BZ66" s="172"/>
      <c r="CA66" s="172"/>
    </row>
    <row r="67" spans="1:79">
      <c r="A67" s="199"/>
      <c r="F67" s="199"/>
      <c r="G67" s="198"/>
      <c r="H67" s="198"/>
      <c r="I67" s="198"/>
      <c r="J67" s="199"/>
      <c r="K67" s="199"/>
      <c r="L67" s="199"/>
      <c r="M67" s="220"/>
      <c r="N67" s="221"/>
      <c r="O67" s="221"/>
      <c r="P67" s="220"/>
      <c r="AF67" s="199"/>
      <c r="AG67" s="199"/>
      <c r="AH67" s="199"/>
      <c r="AI67" s="279"/>
      <c r="AJ67" s="199"/>
      <c r="AK67" s="199"/>
      <c r="AL67" s="199"/>
      <c r="AM67" s="199"/>
      <c r="AN67" s="199"/>
      <c r="AO67" s="199"/>
      <c r="AP67" s="199"/>
      <c r="AQ67" s="199"/>
      <c r="AR67" s="199"/>
      <c r="AS67" s="199"/>
      <c r="AT67" s="199"/>
      <c r="AU67" s="199"/>
      <c r="AV67" s="199"/>
      <c r="AW67" s="199"/>
      <c r="AX67" s="199"/>
      <c r="AY67" s="199"/>
      <c r="AZ67" s="199"/>
      <c r="BA67" s="199"/>
      <c r="BB67" s="199"/>
      <c r="BF67" s="199"/>
      <c r="BG67" s="199"/>
      <c r="BI67" s="279"/>
      <c r="BJ67" s="279"/>
      <c r="BL67" s="199"/>
      <c r="BM67" s="172"/>
      <c r="BN67" s="172"/>
      <c r="BO67" s="172"/>
      <c r="BP67" s="172"/>
      <c r="BQ67" s="172"/>
      <c r="BR67" s="172"/>
      <c r="BS67" s="172"/>
      <c r="BT67" s="172"/>
      <c r="BU67" s="172"/>
      <c r="BV67" s="172"/>
      <c r="BW67" s="172">
        <v>29</v>
      </c>
      <c r="BX67" s="172">
        <v>29</v>
      </c>
      <c r="BY67" s="172"/>
      <c r="BZ67" s="172"/>
      <c r="CA67" s="172"/>
    </row>
    <row r="68" spans="1:79">
      <c r="A68" s="199"/>
      <c r="F68" s="199"/>
      <c r="G68" s="198"/>
      <c r="H68" s="198"/>
      <c r="I68" s="198"/>
      <c r="J68" s="199"/>
      <c r="K68" s="199"/>
      <c r="L68" s="199"/>
      <c r="M68" s="220"/>
      <c r="N68" s="221"/>
      <c r="O68" s="221"/>
      <c r="P68" s="220"/>
      <c r="AF68" s="199"/>
      <c r="AG68" s="199"/>
      <c r="AH68" s="199"/>
      <c r="AI68" s="279"/>
      <c r="AJ68" s="199"/>
      <c r="AK68" s="199"/>
      <c r="AL68" s="199"/>
      <c r="AM68" s="199"/>
      <c r="AN68" s="199"/>
      <c r="AO68" s="199"/>
      <c r="AP68" s="199"/>
      <c r="AQ68" s="199"/>
      <c r="AR68" s="199"/>
      <c r="AS68" s="199"/>
      <c r="AT68" s="199"/>
      <c r="AU68" s="199"/>
      <c r="AV68" s="199"/>
      <c r="AW68" s="199"/>
      <c r="AX68" s="199"/>
      <c r="AY68" s="199"/>
      <c r="AZ68" s="199"/>
      <c r="BA68" s="199"/>
      <c r="BB68" s="199"/>
      <c r="BF68" s="199"/>
      <c r="BG68" s="199"/>
      <c r="BI68" s="279"/>
      <c r="BJ68" s="279"/>
      <c r="BL68" s="199"/>
      <c r="BM68" s="172"/>
      <c r="BN68" s="172"/>
      <c r="BO68" s="172"/>
      <c r="BP68" s="172"/>
      <c r="BQ68" s="172"/>
      <c r="BR68" s="172"/>
      <c r="BS68" s="172"/>
      <c r="BT68" s="172"/>
      <c r="BU68" s="172"/>
      <c r="BV68" s="172"/>
      <c r="BW68" s="172">
        <v>30</v>
      </c>
      <c r="BX68" s="172">
        <v>30</v>
      </c>
      <c r="BY68" s="172"/>
      <c r="BZ68" s="172"/>
      <c r="CA68" s="172"/>
    </row>
    <row r="69" spans="1:79">
      <c r="A69" s="199"/>
      <c r="F69" s="199"/>
      <c r="G69" s="198"/>
      <c r="H69" s="198"/>
      <c r="I69" s="198"/>
      <c r="J69" s="199"/>
      <c r="K69" s="199"/>
      <c r="L69" s="199"/>
      <c r="M69" s="220"/>
      <c r="N69" s="221"/>
      <c r="O69" s="221"/>
      <c r="P69" s="220"/>
      <c r="AF69" s="199"/>
      <c r="AG69" s="199"/>
      <c r="AH69" s="199"/>
      <c r="AI69" s="279"/>
      <c r="AJ69" s="199"/>
      <c r="AK69" s="199"/>
      <c r="AL69" s="199"/>
      <c r="AM69" s="199"/>
      <c r="AN69" s="199"/>
      <c r="AO69" s="199"/>
      <c r="AP69" s="199"/>
      <c r="AQ69" s="199"/>
      <c r="AR69" s="199"/>
      <c r="AS69" s="199"/>
      <c r="AT69" s="199"/>
      <c r="AU69" s="199"/>
      <c r="AV69" s="199"/>
      <c r="AW69" s="199"/>
      <c r="AX69" s="199"/>
      <c r="AY69" s="199"/>
      <c r="AZ69" s="199"/>
      <c r="BA69" s="199"/>
      <c r="BB69" s="199"/>
      <c r="BF69" s="199"/>
      <c r="BG69" s="199"/>
      <c r="BI69" s="279"/>
      <c r="BJ69" s="279"/>
      <c r="BL69" s="199"/>
      <c r="BM69" s="172"/>
      <c r="BN69" s="172"/>
      <c r="BO69" s="172"/>
      <c r="BP69" s="172"/>
      <c r="BQ69" s="172"/>
      <c r="BR69" s="172"/>
      <c r="BS69" s="172"/>
      <c r="BT69" s="172"/>
      <c r="BU69" s="172"/>
      <c r="BV69" s="172"/>
      <c r="BW69" s="172">
        <v>31</v>
      </c>
      <c r="BX69" s="172">
        <v>31</v>
      </c>
      <c r="BY69" s="172"/>
      <c r="BZ69" s="172"/>
      <c r="CA69" s="172"/>
    </row>
    <row r="70" spans="1:79">
      <c r="A70" s="199"/>
      <c r="F70" s="199"/>
      <c r="G70" s="198"/>
      <c r="H70" s="198"/>
      <c r="I70" s="198"/>
      <c r="J70" s="199"/>
      <c r="K70" s="199"/>
      <c r="L70" s="199"/>
      <c r="M70" s="220"/>
      <c r="N70" s="221"/>
      <c r="O70" s="221"/>
      <c r="P70" s="220"/>
      <c r="AF70" s="199"/>
      <c r="AG70" s="199"/>
      <c r="AH70" s="199"/>
      <c r="AI70" s="279"/>
      <c r="AJ70" s="199"/>
      <c r="AK70" s="199"/>
      <c r="AL70" s="199"/>
      <c r="AM70" s="199"/>
      <c r="AN70" s="199"/>
      <c r="AO70" s="199"/>
      <c r="AP70" s="199"/>
      <c r="AQ70" s="199"/>
      <c r="AR70" s="199"/>
      <c r="AS70" s="199"/>
      <c r="AT70" s="199"/>
      <c r="AU70" s="199"/>
      <c r="AV70" s="199"/>
      <c r="AW70" s="199"/>
      <c r="AX70" s="199"/>
      <c r="AY70" s="199"/>
      <c r="AZ70" s="199"/>
      <c r="BA70" s="199"/>
      <c r="BB70" s="199"/>
      <c r="BF70" s="199"/>
      <c r="BG70" s="199"/>
      <c r="BI70" s="279"/>
      <c r="BJ70" s="279"/>
      <c r="BL70" s="199"/>
      <c r="BX70" s="172">
        <v>32</v>
      </c>
    </row>
    <row r="71" spans="1:79">
      <c r="A71" s="199"/>
      <c r="F71" s="199"/>
      <c r="G71" s="198"/>
      <c r="H71" s="198"/>
      <c r="I71" s="198"/>
      <c r="J71" s="199"/>
      <c r="K71" s="199"/>
      <c r="L71" s="199"/>
      <c r="M71" s="220"/>
      <c r="N71" s="221"/>
      <c r="O71" s="221"/>
      <c r="P71" s="220"/>
      <c r="AF71" s="199"/>
      <c r="AG71" s="199"/>
      <c r="AH71" s="199"/>
      <c r="AI71" s="279"/>
      <c r="AJ71" s="199"/>
      <c r="AK71" s="199"/>
      <c r="AL71" s="199"/>
      <c r="AM71" s="199"/>
      <c r="AN71" s="199"/>
      <c r="AO71" s="199"/>
      <c r="AP71" s="199"/>
      <c r="AQ71" s="199"/>
      <c r="AR71" s="199"/>
      <c r="AS71" s="199"/>
      <c r="AT71" s="199"/>
      <c r="AU71" s="199"/>
      <c r="AV71" s="199"/>
      <c r="AW71" s="199"/>
      <c r="AX71" s="199"/>
      <c r="AY71" s="199"/>
      <c r="AZ71" s="199"/>
      <c r="BA71" s="199"/>
      <c r="BB71" s="199"/>
      <c r="BF71" s="199"/>
      <c r="BG71" s="199"/>
      <c r="BI71" s="279"/>
      <c r="BJ71" s="279"/>
      <c r="BL71" s="199"/>
      <c r="BX71" s="172">
        <v>33</v>
      </c>
    </row>
    <row r="72" spans="1:79">
      <c r="A72" s="199"/>
      <c r="F72" s="199"/>
      <c r="G72" s="198"/>
      <c r="H72" s="198"/>
      <c r="I72" s="198"/>
      <c r="J72" s="199"/>
      <c r="K72" s="199"/>
      <c r="L72" s="199"/>
      <c r="M72" s="220"/>
      <c r="N72" s="221"/>
      <c r="O72" s="221"/>
      <c r="P72" s="220"/>
      <c r="AF72" s="199"/>
      <c r="AG72" s="199"/>
      <c r="AH72" s="199"/>
      <c r="AI72" s="279"/>
      <c r="AJ72" s="199"/>
      <c r="AK72" s="199"/>
      <c r="AL72" s="199"/>
      <c r="AM72" s="199"/>
      <c r="AN72" s="199"/>
      <c r="AO72" s="199"/>
      <c r="AP72" s="199"/>
      <c r="AQ72" s="199"/>
      <c r="AR72" s="199"/>
      <c r="AS72" s="199"/>
      <c r="AT72" s="199"/>
      <c r="AU72" s="199"/>
      <c r="AV72" s="199"/>
      <c r="AW72" s="199"/>
      <c r="AX72" s="199"/>
      <c r="AY72" s="199"/>
      <c r="AZ72" s="199"/>
      <c r="BA72" s="199"/>
      <c r="BB72" s="199"/>
      <c r="BF72" s="199"/>
      <c r="BG72" s="199"/>
      <c r="BI72" s="279"/>
      <c r="BJ72" s="279"/>
      <c r="BL72" s="199"/>
      <c r="BX72" s="172">
        <v>34</v>
      </c>
    </row>
    <row r="73" spans="1:79">
      <c r="A73" s="199"/>
      <c r="F73" s="199"/>
      <c r="G73" s="198"/>
      <c r="H73" s="198"/>
      <c r="I73" s="198"/>
      <c r="J73" s="199"/>
      <c r="K73" s="199"/>
      <c r="L73" s="199"/>
      <c r="M73" s="220"/>
      <c r="N73" s="221"/>
      <c r="O73" s="221"/>
      <c r="P73" s="220"/>
      <c r="AF73" s="199"/>
      <c r="AG73" s="199"/>
      <c r="AH73" s="199"/>
      <c r="AI73" s="279"/>
      <c r="AJ73" s="199"/>
      <c r="AK73" s="199"/>
      <c r="AL73" s="199"/>
      <c r="AM73" s="199"/>
      <c r="AN73" s="199"/>
      <c r="AO73" s="199"/>
      <c r="AP73" s="199"/>
      <c r="AQ73" s="199"/>
      <c r="AR73" s="199"/>
      <c r="AS73" s="199"/>
      <c r="AT73" s="199"/>
      <c r="AU73" s="199"/>
      <c r="AV73" s="199"/>
      <c r="AW73" s="199"/>
      <c r="AX73" s="199"/>
      <c r="AY73" s="199"/>
      <c r="AZ73" s="199"/>
      <c r="BA73" s="199"/>
      <c r="BB73" s="199"/>
      <c r="BF73" s="199"/>
      <c r="BG73" s="199"/>
      <c r="BI73" s="279"/>
      <c r="BJ73" s="279"/>
      <c r="BL73" s="199"/>
      <c r="BX73" s="172">
        <v>35</v>
      </c>
    </row>
    <row r="74" spans="1:79">
      <c r="A74" s="199"/>
      <c r="F74" s="199"/>
      <c r="G74" s="198"/>
      <c r="H74" s="198"/>
      <c r="I74" s="198"/>
      <c r="J74" s="199"/>
      <c r="K74" s="199"/>
      <c r="L74" s="199"/>
      <c r="M74" s="220"/>
      <c r="N74" s="221"/>
      <c r="O74" s="221"/>
      <c r="P74" s="220"/>
      <c r="AF74" s="199"/>
      <c r="AG74" s="199"/>
      <c r="AH74" s="199"/>
      <c r="AI74" s="279"/>
      <c r="AJ74" s="199"/>
      <c r="AK74" s="199"/>
      <c r="AL74" s="199"/>
      <c r="AM74" s="199"/>
      <c r="AN74" s="199"/>
      <c r="AO74" s="199"/>
      <c r="AP74" s="199"/>
      <c r="AQ74" s="199"/>
      <c r="AR74" s="199"/>
      <c r="AS74" s="199"/>
      <c r="AT74" s="199"/>
      <c r="AU74" s="199"/>
      <c r="AV74" s="199"/>
      <c r="AW74" s="199"/>
      <c r="AX74" s="199"/>
      <c r="AY74" s="199"/>
      <c r="AZ74" s="199"/>
      <c r="BA74" s="199"/>
      <c r="BB74" s="199"/>
      <c r="BF74" s="199"/>
      <c r="BG74" s="199"/>
      <c r="BI74" s="279"/>
      <c r="BJ74" s="279"/>
      <c r="BL74" s="199"/>
      <c r="BX74" s="172">
        <v>36</v>
      </c>
    </row>
    <row r="75" spans="1:79">
      <c r="A75" s="199"/>
      <c r="F75" s="199"/>
      <c r="G75" s="198"/>
      <c r="H75" s="198"/>
      <c r="I75" s="198"/>
      <c r="J75" s="199"/>
      <c r="K75" s="199"/>
      <c r="L75" s="199"/>
      <c r="M75" s="220"/>
      <c r="N75" s="221"/>
      <c r="O75" s="221"/>
      <c r="P75" s="220"/>
      <c r="AF75" s="199"/>
      <c r="AG75" s="199"/>
      <c r="AH75" s="199"/>
      <c r="AI75" s="279"/>
      <c r="AJ75" s="199"/>
      <c r="AK75" s="199"/>
      <c r="AL75" s="199"/>
      <c r="AM75" s="199"/>
      <c r="AN75" s="199"/>
      <c r="AO75" s="199"/>
      <c r="AP75" s="199"/>
      <c r="AQ75" s="199"/>
      <c r="AR75" s="199"/>
      <c r="AS75" s="199"/>
      <c r="AT75" s="199"/>
      <c r="AU75" s="199"/>
      <c r="AV75" s="199"/>
      <c r="AW75" s="199"/>
      <c r="AX75" s="199"/>
      <c r="AY75" s="199"/>
      <c r="AZ75" s="199"/>
      <c r="BA75" s="199"/>
      <c r="BB75" s="199"/>
      <c r="BF75" s="199"/>
      <c r="BG75" s="199"/>
      <c r="BI75" s="279"/>
      <c r="BJ75" s="279"/>
      <c r="BL75" s="199"/>
      <c r="BX75" s="172">
        <v>37</v>
      </c>
    </row>
    <row r="76" spans="1:79">
      <c r="A76" s="199"/>
      <c r="F76" s="199"/>
      <c r="G76" s="198"/>
      <c r="H76" s="198"/>
      <c r="I76" s="198"/>
      <c r="J76" s="199"/>
      <c r="K76" s="199"/>
      <c r="L76" s="199"/>
      <c r="M76" s="220"/>
      <c r="N76" s="221"/>
      <c r="O76" s="221"/>
      <c r="P76" s="220"/>
      <c r="AF76" s="199"/>
      <c r="AG76" s="199"/>
      <c r="AH76" s="199"/>
      <c r="AI76" s="279"/>
      <c r="AJ76" s="199"/>
      <c r="AK76" s="199"/>
      <c r="AL76" s="199"/>
      <c r="AM76" s="199"/>
      <c r="AN76" s="199"/>
      <c r="AO76" s="199"/>
      <c r="AP76" s="199"/>
      <c r="AQ76" s="199"/>
      <c r="AR76" s="199"/>
      <c r="AS76" s="199"/>
      <c r="AT76" s="199"/>
      <c r="AU76" s="199"/>
      <c r="AV76" s="199"/>
      <c r="AW76" s="199"/>
      <c r="AX76" s="199"/>
      <c r="AY76" s="199"/>
      <c r="AZ76" s="199"/>
      <c r="BA76" s="199"/>
      <c r="BB76" s="199"/>
      <c r="BF76" s="199"/>
      <c r="BG76" s="199"/>
      <c r="BI76" s="279"/>
      <c r="BJ76" s="279"/>
      <c r="BL76" s="199"/>
      <c r="BX76" s="172">
        <v>38</v>
      </c>
    </row>
    <row r="77" spans="1:79">
      <c r="A77" s="199"/>
      <c r="F77" s="199"/>
      <c r="G77" s="198"/>
      <c r="H77" s="198"/>
      <c r="I77" s="198"/>
      <c r="J77" s="199"/>
      <c r="K77" s="199"/>
      <c r="L77" s="199"/>
      <c r="M77" s="220"/>
      <c r="N77" s="221"/>
      <c r="O77" s="221"/>
      <c r="P77" s="220"/>
      <c r="AF77" s="199"/>
      <c r="AG77" s="199"/>
      <c r="AH77" s="199"/>
      <c r="AI77" s="279"/>
      <c r="AJ77" s="199"/>
      <c r="AK77" s="199"/>
      <c r="AL77" s="199"/>
      <c r="AM77" s="199"/>
      <c r="AN77" s="199"/>
      <c r="AO77" s="199"/>
      <c r="AP77" s="199"/>
      <c r="AQ77" s="199"/>
      <c r="AR77" s="199"/>
      <c r="AS77" s="199"/>
      <c r="AT77" s="199"/>
      <c r="AU77" s="199"/>
      <c r="AV77" s="199"/>
      <c r="AW77" s="199"/>
      <c r="AX77" s="199"/>
      <c r="AY77" s="199"/>
      <c r="AZ77" s="199"/>
      <c r="BA77" s="199"/>
      <c r="BB77" s="199"/>
      <c r="BF77" s="199"/>
      <c r="BG77" s="199"/>
      <c r="BI77" s="279"/>
      <c r="BJ77" s="279"/>
      <c r="BL77" s="199"/>
      <c r="BX77" s="172">
        <v>39</v>
      </c>
    </row>
    <row r="78" spans="1:79">
      <c r="A78" s="199"/>
      <c r="F78" s="199"/>
      <c r="G78" s="198"/>
      <c r="H78" s="198"/>
      <c r="I78" s="198"/>
      <c r="J78" s="199"/>
      <c r="K78" s="199"/>
      <c r="L78" s="199"/>
      <c r="M78" s="220"/>
      <c r="N78" s="221"/>
      <c r="O78" s="221"/>
      <c r="P78" s="220"/>
      <c r="AF78" s="199"/>
      <c r="AG78" s="199"/>
      <c r="AH78" s="199"/>
      <c r="AI78" s="279"/>
      <c r="AJ78" s="199"/>
      <c r="AK78" s="199"/>
      <c r="AL78" s="199"/>
      <c r="AM78" s="199"/>
      <c r="AN78" s="199"/>
      <c r="AO78" s="199"/>
      <c r="AP78" s="199"/>
      <c r="AQ78" s="199"/>
      <c r="AR78" s="199"/>
      <c r="AS78" s="199"/>
      <c r="AT78" s="199"/>
      <c r="AU78" s="199"/>
      <c r="AV78" s="199"/>
      <c r="AW78" s="199"/>
      <c r="AX78" s="199"/>
      <c r="AY78" s="199"/>
      <c r="AZ78" s="199"/>
      <c r="BA78" s="199"/>
      <c r="BB78" s="199"/>
      <c r="BF78" s="199"/>
      <c r="BG78" s="199"/>
      <c r="BI78" s="279"/>
      <c r="BJ78" s="279"/>
      <c r="BL78" s="199"/>
      <c r="BX78" s="172">
        <v>40</v>
      </c>
    </row>
    <row r="79" spans="1:79">
      <c r="A79" s="199"/>
      <c r="F79" s="199"/>
      <c r="G79" s="198"/>
      <c r="H79" s="198"/>
      <c r="I79" s="198"/>
      <c r="J79" s="199"/>
      <c r="K79" s="199"/>
      <c r="L79" s="199"/>
      <c r="M79" s="220"/>
      <c r="N79" s="221"/>
      <c r="O79" s="221"/>
      <c r="P79" s="220"/>
      <c r="AF79" s="199"/>
      <c r="AG79" s="199"/>
      <c r="AH79" s="199"/>
      <c r="AI79" s="279"/>
      <c r="AJ79" s="199"/>
      <c r="AK79" s="199"/>
      <c r="AL79" s="199"/>
      <c r="AM79" s="199"/>
      <c r="AN79" s="199"/>
      <c r="AO79" s="199"/>
      <c r="AP79" s="199"/>
      <c r="AQ79" s="199"/>
      <c r="AR79" s="199"/>
      <c r="AS79" s="199"/>
      <c r="AT79" s="199"/>
      <c r="AU79" s="199"/>
      <c r="AV79" s="199"/>
      <c r="AW79" s="199"/>
      <c r="AX79" s="199"/>
      <c r="AY79" s="199"/>
      <c r="AZ79" s="199"/>
      <c r="BA79" s="199"/>
      <c r="BB79" s="199"/>
      <c r="BF79" s="199"/>
      <c r="BG79" s="199"/>
      <c r="BI79" s="279"/>
      <c r="BJ79" s="279"/>
      <c r="BL79" s="199"/>
      <c r="BX79" s="172">
        <v>41</v>
      </c>
    </row>
    <row r="80" spans="1:79">
      <c r="A80" s="199"/>
      <c r="F80" s="199"/>
      <c r="G80" s="198"/>
      <c r="H80" s="198"/>
      <c r="I80" s="198"/>
      <c r="J80" s="199"/>
      <c r="K80" s="199"/>
      <c r="L80" s="199"/>
      <c r="M80" s="220"/>
      <c r="N80" s="221"/>
      <c r="O80" s="221"/>
      <c r="P80" s="220"/>
      <c r="AF80" s="199"/>
      <c r="AG80" s="199"/>
      <c r="AH80" s="199"/>
      <c r="AI80" s="279"/>
      <c r="AJ80" s="199"/>
      <c r="AK80" s="199"/>
      <c r="AL80" s="199"/>
      <c r="AM80" s="199"/>
      <c r="AN80" s="199"/>
      <c r="AO80" s="199"/>
      <c r="AP80" s="199"/>
      <c r="AQ80" s="199"/>
      <c r="AR80" s="199"/>
      <c r="AS80" s="199"/>
      <c r="AT80" s="199"/>
      <c r="AU80" s="199"/>
      <c r="AV80" s="199"/>
      <c r="AW80" s="199"/>
      <c r="AX80" s="199"/>
      <c r="AY80" s="199"/>
      <c r="AZ80" s="199"/>
      <c r="BA80" s="199"/>
      <c r="BB80" s="199"/>
      <c r="BF80" s="199"/>
      <c r="BG80" s="199"/>
      <c r="BI80" s="279"/>
      <c r="BJ80" s="279"/>
      <c r="BL80" s="199"/>
      <c r="BX80" s="172">
        <v>42</v>
      </c>
    </row>
    <row r="81" spans="1:76">
      <c r="A81" s="199"/>
      <c r="F81" s="199"/>
      <c r="G81" s="198"/>
      <c r="H81" s="198"/>
      <c r="I81" s="198"/>
      <c r="J81" s="199"/>
      <c r="K81" s="199"/>
      <c r="L81" s="199"/>
      <c r="M81" s="220"/>
      <c r="N81" s="221"/>
      <c r="O81" s="221"/>
      <c r="P81" s="220"/>
      <c r="AF81" s="199"/>
      <c r="AG81" s="199"/>
      <c r="AH81" s="199"/>
      <c r="AI81" s="279"/>
      <c r="AJ81" s="199"/>
      <c r="AK81" s="199"/>
      <c r="AL81" s="199"/>
      <c r="AM81" s="199"/>
      <c r="AN81" s="199"/>
      <c r="AO81" s="199"/>
      <c r="AP81" s="199"/>
      <c r="AQ81" s="199"/>
      <c r="AR81" s="199"/>
      <c r="AS81" s="199"/>
      <c r="AT81" s="199"/>
      <c r="AU81" s="199"/>
      <c r="AV81" s="199"/>
      <c r="AW81" s="199"/>
      <c r="AX81" s="199"/>
      <c r="AY81" s="199"/>
      <c r="AZ81" s="199"/>
      <c r="BA81" s="199"/>
      <c r="BB81" s="199"/>
      <c r="BF81" s="199"/>
      <c r="BG81" s="199"/>
      <c r="BI81" s="279"/>
      <c r="BJ81" s="279"/>
      <c r="BL81" s="199"/>
      <c r="BX81" s="172">
        <v>43</v>
      </c>
    </row>
    <row r="82" spans="1:76">
      <c r="A82" s="199"/>
      <c r="F82" s="199"/>
      <c r="G82" s="198"/>
      <c r="H82" s="198"/>
      <c r="I82" s="198"/>
      <c r="J82" s="199"/>
      <c r="K82" s="199"/>
      <c r="L82" s="199"/>
      <c r="M82" s="220"/>
      <c r="N82" s="221"/>
      <c r="O82" s="221"/>
      <c r="P82" s="220"/>
      <c r="AF82" s="199"/>
      <c r="AG82" s="199"/>
      <c r="AH82" s="199"/>
      <c r="AI82" s="279"/>
      <c r="AJ82" s="199"/>
      <c r="AK82" s="199"/>
      <c r="AL82" s="199"/>
      <c r="AM82" s="199"/>
      <c r="AN82" s="199"/>
      <c r="AO82" s="199"/>
      <c r="AP82" s="199"/>
      <c r="AQ82" s="199"/>
      <c r="AR82" s="199"/>
      <c r="AS82" s="199"/>
      <c r="AT82" s="199"/>
      <c r="AU82" s="199"/>
      <c r="AV82" s="199"/>
      <c r="AW82" s="199"/>
      <c r="AX82" s="199"/>
      <c r="AY82" s="199"/>
      <c r="AZ82" s="199"/>
      <c r="BA82" s="199"/>
      <c r="BB82" s="199"/>
      <c r="BF82" s="199"/>
      <c r="BG82" s="199"/>
      <c r="BI82" s="279"/>
      <c r="BJ82" s="279"/>
      <c r="BL82" s="199"/>
      <c r="BX82" s="172">
        <v>44</v>
      </c>
    </row>
    <row r="83" spans="1:76">
      <c r="A83" s="199"/>
      <c r="F83" s="199"/>
      <c r="G83" s="198"/>
      <c r="H83" s="198"/>
      <c r="I83" s="198"/>
      <c r="J83" s="199"/>
      <c r="K83" s="199"/>
      <c r="L83" s="199"/>
      <c r="M83" s="220"/>
      <c r="N83" s="221"/>
      <c r="O83" s="221"/>
      <c r="P83" s="220"/>
      <c r="AF83" s="199"/>
      <c r="AG83" s="199"/>
      <c r="AH83" s="199"/>
      <c r="AI83" s="279"/>
      <c r="AJ83" s="199"/>
      <c r="AK83" s="199"/>
      <c r="AL83" s="199"/>
      <c r="AM83" s="199"/>
      <c r="AN83" s="199"/>
      <c r="AO83" s="199"/>
      <c r="AP83" s="199"/>
      <c r="AQ83" s="199"/>
      <c r="AR83" s="199"/>
      <c r="AS83" s="199"/>
      <c r="AT83" s="199"/>
      <c r="AU83" s="199"/>
      <c r="AV83" s="199"/>
      <c r="AW83" s="199"/>
      <c r="AX83" s="199"/>
      <c r="AY83" s="199"/>
      <c r="AZ83" s="199"/>
      <c r="BA83" s="199"/>
      <c r="BB83" s="199"/>
      <c r="BF83" s="199"/>
      <c r="BG83" s="199"/>
      <c r="BI83" s="279"/>
      <c r="BJ83" s="279"/>
      <c r="BL83" s="199"/>
      <c r="BX83" s="172">
        <v>45</v>
      </c>
    </row>
    <row r="84" spans="1:76">
      <c r="A84" s="199"/>
      <c r="F84" s="199"/>
      <c r="G84" s="198"/>
      <c r="H84" s="198"/>
      <c r="I84" s="198"/>
      <c r="J84" s="199"/>
      <c r="K84" s="199"/>
      <c r="L84" s="199"/>
      <c r="M84" s="220"/>
      <c r="N84" s="221"/>
      <c r="O84" s="221"/>
      <c r="P84" s="220"/>
      <c r="AF84" s="199"/>
      <c r="AG84" s="199"/>
      <c r="AH84" s="199"/>
      <c r="AI84" s="279"/>
      <c r="AJ84" s="199"/>
      <c r="AK84" s="199"/>
      <c r="AL84" s="199"/>
      <c r="AM84" s="199"/>
      <c r="AN84" s="199"/>
      <c r="AO84" s="199"/>
      <c r="AP84" s="199"/>
      <c r="AQ84" s="199"/>
      <c r="AR84" s="199"/>
      <c r="AS84" s="199"/>
      <c r="AT84" s="199"/>
      <c r="AU84" s="199"/>
      <c r="AV84" s="199"/>
      <c r="AW84" s="199"/>
      <c r="AX84" s="199"/>
      <c r="AY84" s="199"/>
      <c r="AZ84" s="199"/>
      <c r="BA84" s="199"/>
      <c r="BB84" s="199"/>
      <c r="BF84" s="199"/>
      <c r="BG84" s="199"/>
      <c r="BI84" s="279"/>
      <c r="BJ84" s="279"/>
      <c r="BL84" s="199"/>
      <c r="BX84" s="172">
        <v>46</v>
      </c>
    </row>
    <row r="85" spans="1:76">
      <c r="A85" s="199"/>
      <c r="F85" s="199"/>
      <c r="G85" s="198"/>
      <c r="H85" s="198"/>
      <c r="I85" s="198"/>
      <c r="J85" s="199"/>
      <c r="K85" s="199"/>
      <c r="L85" s="199"/>
      <c r="M85" s="220"/>
      <c r="N85" s="221"/>
      <c r="O85" s="221"/>
      <c r="P85" s="220"/>
      <c r="AF85" s="199"/>
      <c r="AG85" s="199"/>
      <c r="AH85" s="199"/>
      <c r="AI85" s="279"/>
      <c r="AJ85" s="199"/>
      <c r="AK85" s="199"/>
      <c r="AL85" s="199"/>
      <c r="AM85" s="199"/>
      <c r="AN85" s="199"/>
      <c r="AO85" s="199"/>
      <c r="AP85" s="199"/>
      <c r="AQ85" s="199"/>
      <c r="AR85" s="199"/>
      <c r="AS85" s="199"/>
      <c r="AT85" s="199"/>
      <c r="AU85" s="199"/>
      <c r="AV85" s="199"/>
      <c r="AW85" s="199"/>
      <c r="AX85" s="199"/>
      <c r="AY85" s="199"/>
      <c r="AZ85" s="199"/>
      <c r="BA85" s="199"/>
      <c r="BB85" s="199"/>
      <c r="BF85" s="199"/>
      <c r="BG85" s="199"/>
      <c r="BI85" s="279"/>
      <c r="BJ85" s="279"/>
      <c r="BL85" s="199"/>
      <c r="BX85" s="172">
        <v>47</v>
      </c>
    </row>
    <row r="86" spans="1:76">
      <c r="A86" s="199"/>
      <c r="F86" s="199"/>
      <c r="G86" s="198"/>
      <c r="H86" s="198"/>
      <c r="I86" s="198"/>
      <c r="J86" s="199"/>
      <c r="K86" s="199"/>
      <c r="L86" s="199"/>
      <c r="M86" s="220"/>
      <c r="N86" s="221"/>
      <c r="O86" s="221"/>
      <c r="P86" s="220"/>
      <c r="AF86" s="199"/>
      <c r="AG86" s="199"/>
      <c r="AH86" s="199"/>
      <c r="AI86" s="279"/>
      <c r="AJ86" s="199"/>
      <c r="AK86" s="199"/>
      <c r="AL86" s="199"/>
      <c r="AM86" s="199"/>
      <c r="AN86" s="199"/>
      <c r="AO86" s="199"/>
      <c r="AP86" s="199"/>
      <c r="AQ86" s="199"/>
      <c r="AR86" s="199"/>
      <c r="AS86" s="199"/>
      <c r="AT86" s="199"/>
      <c r="AU86" s="199"/>
      <c r="AV86" s="199"/>
      <c r="AW86" s="199"/>
      <c r="AX86" s="199"/>
      <c r="AY86" s="199"/>
      <c r="AZ86" s="199"/>
      <c r="BA86" s="199"/>
      <c r="BB86" s="199"/>
      <c r="BF86" s="199"/>
      <c r="BG86" s="199"/>
      <c r="BI86" s="279"/>
      <c r="BJ86" s="279"/>
      <c r="BL86" s="199"/>
      <c r="BX86" s="172">
        <v>48</v>
      </c>
    </row>
    <row r="87" spans="1:76">
      <c r="A87" s="199"/>
      <c r="F87" s="199"/>
      <c r="G87" s="198"/>
      <c r="H87" s="198"/>
      <c r="I87" s="198"/>
      <c r="J87" s="199"/>
      <c r="K87" s="199"/>
      <c r="L87" s="199"/>
      <c r="M87" s="220"/>
      <c r="N87" s="221"/>
      <c r="O87" s="221"/>
      <c r="P87" s="220"/>
      <c r="AF87" s="199"/>
      <c r="AG87" s="199"/>
      <c r="AH87" s="199"/>
      <c r="AI87" s="279"/>
      <c r="AJ87" s="199"/>
      <c r="AK87" s="199"/>
      <c r="AL87" s="199"/>
      <c r="AM87" s="199"/>
      <c r="AN87" s="199"/>
      <c r="AO87" s="199"/>
      <c r="AP87" s="199"/>
      <c r="AQ87" s="199"/>
      <c r="AR87" s="199"/>
      <c r="AS87" s="199"/>
      <c r="AT87" s="199"/>
      <c r="AU87" s="199"/>
      <c r="AV87" s="199"/>
      <c r="AW87" s="199"/>
      <c r="AX87" s="199"/>
      <c r="AY87" s="199"/>
      <c r="AZ87" s="199"/>
      <c r="BA87" s="199"/>
      <c r="BB87" s="199"/>
      <c r="BF87" s="199"/>
      <c r="BG87" s="199"/>
      <c r="BI87" s="279"/>
      <c r="BJ87" s="279"/>
      <c r="BL87" s="199"/>
      <c r="BX87" s="172">
        <v>49</v>
      </c>
    </row>
    <row r="88" spans="1:76">
      <c r="A88" s="199"/>
      <c r="F88" s="199"/>
      <c r="G88" s="198"/>
      <c r="H88" s="198"/>
      <c r="I88" s="198"/>
      <c r="J88" s="199"/>
      <c r="K88" s="199"/>
      <c r="L88" s="199"/>
      <c r="M88" s="220"/>
      <c r="N88" s="221"/>
      <c r="O88" s="221"/>
      <c r="P88" s="220"/>
      <c r="AF88" s="199"/>
      <c r="AG88" s="199"/>
      <c r="AH88" s="199"/>
      <c r="AI88" s="279"/>
      <c r="AJ88" s="199"/>
      <c r="AK88" s="199"/>
      <c r="AL88" s="199"/>
      <c r="AM88" s="199"/>
      <c r="AN88" s="199"/>
      <c r="AO88" s="199"/>
      <c r="AP88" s="199"/>
      <c r="AQ88" s="199"/>
      <c r="AR88" s="199"/>
      <c r="AS88" s="199"/>
      <c r="AT88" s="199"/>
      <c r="AU88" s="199"/>
      <c r="AV88" s="199"/>
      <c r="AW88" s="199"/>
      <c r="AX88" s="199"/>
      <c r="AY88" s="199"/>
      <c r="AZ88" s="199"/>
      <c r="BA88" s="199"/>
      <c r="BB88" s="199"/>
      <c r="BF88" s="199"/>
      <c r="BG88" s="199"/>
      <c r="BI88" s="279"/>
      <c r="BJ88" s="279"/>
      <c r="BL88" s="199"/>
      <c r="BX88" s="172">
        <v>50</v>
      </c>
    </row>
    <row r="89" spans="1:76">
      <c r="A89" s="199"/>
      <c r="F89" s="199"/>
      <c r="G89" s="198"/>
      <c r="H89" s="198"/>
      <c r="I89" s="198"/>
      <c r="J89" s="199"/>
      <c r="K89" s="199"/>
      <c r="L89" s="199"/>
      <c r="M89" s="220"/>
      <c r="N89" s="221"/>
      <c r="O89" s="221"/>
      <c r="P89" s="220"/>
      <c r="AF89" s="199"/>
      <c r="AG89" s="199"/>
      <c r="AH89" s="199"/>
      <c r="AI89" s="279"/>
      <c r="AJ89" s="199"/>
      <c r="AK89" s="199"/>
      <c r="AL89" s="199"/>
      <c r="AM89" s="199"/>
      <c r="AN89" s="199"/>
      <c r="AO89" s="199"/>
      <c r="AP89" s="199"/>
      <c r="AQ89" s="199"/>
      <c r="AR89" s="199"/>
      <c r="AS89" s="199"/>
      <c r="AT89" s="199"/>
      <c r="AU89" s="199"/>
      <c r="AV89" s="199"/>
      <c r="AW89" s="199"/>
      <c r="AX89" s="199"/>
      <c r="AY89" s="199"/>
      <c r="AZ89" s="199"/>
      <c r="BA89" s="199"/>
      <c r="BB89" s="199"/>
      <c r="BF89" s="199"/>
      <c r="BG89" s="199"/>
      <c r="BI89" s="279"/>
      <c r="BJ89" s="279"/>
      <c r="BL89" s="199"/>
      <c r="BX89" s="172">
        <v>51</v>
      </c>
    </row>
    <row r="90" spans="1:76">
      <c r="A90" s="199"/>
      <c r="F90" s="199"/>
      <c r="G90" s="198"/>
      <c r="H90" s="198"/>
      <c r="I90" s="198"/>
      <c r="J90" s="199"/>
      <c r="K90" s="199"/>
      <c r="L90" s="199"/>
      <c r="M90" s="220"/>
      <c r="N90" s="221"/>
      <c r="O90" s="221"/>
      <c r="P90" s="220"/>
      <c r="AF90" s="199"/>
      <c r="AG90" s="199"/>
      <c r="AH90" s="199"/>
      <c r="AI90" s="279"/>
      <c r="AJ90" s="199"/>
      <c r="AK90" s="199"/>
      <c r="AL90" s="199"/>
      <c r="AM90" s="199"/>
      <c r="AN90" s="199"/>
      <c r="AO90" s="199"/>
      <c r="AP90" s="199"/>
      <c r="AQ90" s="199"/>
      <c r="AR90" s="199"/>
      <c r="AS90" s="199"/>
      <c r="AT90" s="199"/>
      <c r="AU90" s="199"/>
      <c r="AV90" s="199"/>
      <c r="AW90" s="199"/>
      <c r="AX90" s="199"/>
      <c r="AY90" s="199"/>
      <c r="AZ90" s="199"/>
      <c r="BA90" s="199"/>
      <c r="BB90" s="199"/>
      <c r="BF90" s="199"/>
      <c r="BG90" s="199"/>
      <c r="BI90" s="279"/>
      <c r="BJ90" s="279"/>
      <c r="BL90" s="199"/>
      <c r="BX90" s="172">
        <v>52</v>
      </c>
    </row>
    <row r="91" spans="1:76">
      <c r="A91" s="199"/>
      <c r="F91" s="199"/>
      <c r="G91" s="198"/>
      <c r="H91" s="198"/>
      <c r="I91" s="198"/>
      <c r="J91" s="199"/>
      <c r="K91" s="199"/>
      <c r="L91" s="199"/>
      <c r="M91" s="220"/>
      <c r="N91" s="221"/>
      <c r="O91" s="221"/>
      <c r="P91" s="220"/>
      <c r="AF91" s="199"/>
      <c r="AG91" s="199"/>
      <c r="AH91" s="199"/>
      <c r="AI91" s="279"/>
      <c r="AJ91" s="199"/>
      <c r="AK91" s="199"/>
      <c r="AL91" s="199"/>
      <c r="AM91" s="199"/>
      <c r="AN91" s="199"/>
      <c r="AO91" s="199"/>
      <c r="AP91" s="199"/>
      <c r="AQ91" s="199"/>
      <c r="AR91" s="199"/>
      <c r="AS91" s="199"/>
      <c r="AT91" s="199"/>
      <c r="AU91" s="199"/>
      <c r="AV91" s="199"/>
      <c r="AW91" s="199"/>
      <c r="AX91" s="199"/>
      <c r="AY91" s="199"/>
      <c r="AZ91" s="199"/>
      <c r="BA91" s="199"/>
      <c r="BB91" s="199"/>
      <c r="BF91" s="199"/>
      <c r="BG91" s="199"/>
      <c r="BI91" s="279"/>
      <c r="BJ91" s="279"/>
      <c r="BL91" s="199"/>
      <c r="BX91" s="172">
        <v>53</v>
      </c>
    </row>
    <row r="92" spans="1:76">
      <c r="A92" s="199"/>
      <c r="F92" s="199"/>
      <c r="G92" s="198"/>
      <c r="H92" s="198"/>
      <c r="I92" s="198"/>
      <c r="J92" s="199"/>
      <c r="K92" s="199"/>
      <c r="L92" s="199"/>
      <c r="M92" s="220"/>
      <c r="N92" s="221"/>
      <c r="O92" s="221"/>
      <c r="P92" s="220"/>
      <c r="AF92" s="199"/>
      <c r="AG92" s="199"/>
      <c r="AH92" s="199"/>
      <c r="AI92" s="279"/>
      <c r="AJ92" s="199"/>
      <c r="AK92" s="199"/>
      <c r="AL92" s="199"/>
      <c r="AM92" s="199"/>
      <c r="AN92" s="199"/>
      <c r="AO92" s="199"/>
      <c r="AP92" s="199"/>
      <c r="AQ92" s="199"/>
      <c r="AR92" s="199"/>
      <c r="AS92" s="199"/>
      <c r="AT92" s="199"/>
      <c r="AU92" s="199"/>
      <c r="AV92" s="199"/>
      <c r="AW92" s="199"/>
      <c r="AX92" s="199"/>
      <c r="AY92" s="199"/>
      <c r="AZ92" s="199"/>
      <c r="BA92" s="199"/>
      <c r="BB92" s="199"/>
      <c r="BF92" s="199"/>
      <c r="BG92" s="199"/>
      <c r="BI92" s="279"/>
      <c r="BJ92" s="279"/>
      <c r="BL92" s="199"/>
      <c r="BX92" s="172">
        <v>54</v>
      </c>
    </row>
    <row r="93" spans="1:76">
      <c r="A93" s="199"/>
      <c r="F93" s="199"/>
      <c r="G93" s="198"/>
      <c r="H93" s="198"/>
      <c r="I93" s="198"/>
      <c r="J93" s="199"/>
      <c r="K93" s="199"/>
      <c r="L93" s="199"/>
      <c r="M93" s="220"/>
      <c r="N93" s="221"/>
      <c r="O93" s="221"/>
      <c r="P93" s="220"/>
      <c r="AF93" s="199"/>
      <c r="AG93" s="199"/>
      <c r="AH93" s="199"/>
      <c r="AI93" s="279"/>
      <c r="AJ93" s="199"/>
      <c r="AK93" s="199"/>
      <c r="AL93" s="199"/>
      <c r="AM93" s="199"/>
      <c r="AN93" s="199"/>
      <c r="AO93" s="199"/>
      <c r="AP93" s="199"/>
      <c r="AQ93" s="199"/>
      <c r="AR93" s="199"/>
      <c r="AS93" s="199"/>
      <c r="AT93" s="199"/>
      <c r="AU93" s="199"/>
      <c r="AV93" s="199"/>
      <c r="AW93" s="199"/>
      <c r="AX93" s="199"/>
      <c r="AY93" s="199"/>
      <c r="AZ93" s="199"/>
      <c r="BA93" s="199"/>
      <c r="BB93" s="199"/>
      <c r="BF93" s="199"/>
      <c r="BG93" s="199"/>
      <c r="BI93" s="279"/>
      <c r="BJ93" s="279"/>
      <c r="BL93" s="199"/>
      <c r="BX93" s="172">
        <v>55</v>
      </c>
    </row>
    <row r="94" spans="1:76">
      <c r="A94" s="199"/>
      <c r="F94" s="199"/>
      <c r="G94" s="198"/>
      <c r="H94" s="198"/>
      <c r="I94" s="198"/>
      <c r="J94" s="199"/>
      <c r="K94" s="199"/>
      <c r="L94" s="199"/>
      <c r="M94" s="220"/>
      <c r="N94" s="221"/>
      <c r="O94" s="221"/>
      <c r="P94" s="220"/>
      <c r="AF94" s="199"/>
      <c r="AG94" s="199"/>
      <c r="AH94" s="199"/>
      <c r="AI94" s="279"/>
      <c r="AJ94" s="199"/>
      <c r="AK94" s="199"/>
      <c r="AL94" s="199"/>
      <c r="AM94" s="199"/>
      <c r="AN94" s="199"/>
      <c r="AO94" s="199"/>
      <c r="AP94" s="199"/>
      <c r="AQ94" s="199"/>
      <c r="AR94" s="199"/>
      <c r="AS94" s="199"/>
      <c r="AT94" s="199"/>
      <c r="AU94" s="199"/>
      <c r="AV94" s="199"/>
      <c r="AW94" s="199"/>
      <c r="AX94" s="199"/>
      <c r="AY94" s="199"/>
      <c r="AZ94" s="199"/>
      <c r="BA94" s="199"/>
      <c r="BB94" s="199"/>
      <c r="BF94" s="199"/>
      <c r="BG94" s="199"/>
      <c r="BI94" s="279"/>
      <c r="BJ94" s="279"/>
      <c r="BL94" s="199"/>
      <c r="BX94" s="172">
        <v>56</v>
      </c>
    </row>
    <row r="95" spans="1:76">
      <c r="A95" s="199"/>
      <c r="F95" s="199"/>
      <c r="G95" s="198"/>
      <c r="H95" s="198"/>
      <c r="I95" s="198"/>
      <c r="J95" s="199"/>
      <c r="K95" s="199"/>
      <c r="L95" s="199"/>
      <c r="M95" s="220"/>
      <c r="N95" s="221"/>
      <c r="O95" s="221"/>
      <c r="P95" s="220"/>
      <c r="AF95" s="199"/>
      <c r="AG95" s="199"/>
      <c r="AH95" s="199"/>
      <c r="AI95" s="279"/>
      <c r="AJ95" s="199"/>
      <c r="AK95" s="199"/>
      <c r="AL95" s="199"/>
      <c r="AM95" s="199"/>
      <c r="AN95" s="199"/>
      <c r="AO95" s="199"/>
      <c r="AP95" s="199"/>
      <c r="AQ95" s="199"/>
      <c r="AR95" s="199"/>
      <c r="AS95" s="199"/>
      <c r="AT95" s="199"/>
      <c r="AU95" s="199"/>
      <c r="AV95" s="199"/>
      <c r="AW95" s="199"/>
      <c r="AX95" s="199"/>
      <c r="AY95" s="199"/>
      <c r="AZ95" s="199"/>
      <c r="BA95" s="199"/>
      <c r="BB95" s="199"/>
      <c r="BF95" s="199"/>
      <c r="BG95" s="199"/>
      <c r="BI95" s="279"/>
      <c r="BJ95" s="279"/>
      <c r="BL95" s="199"/>
      <c r="BX95" s="172">
        <v>57</v>
      </c>
    </row>
    <row r="96" spans="1:76">
      <c r="A96" s="199"/>
      <c r="F96" s="199"/>
      <c r="G96" s="198"/>
      <c r="H96" s="198"/>
      <c r="I96" s="198"/>
      <c r="J96" s="199"/>
      <c r="K96" s="199"/>
      <c r="L96" s="199"/>
      <c r="M96" s="220"/>
      <c r="N96" s="221"/>
      <c r="O96" s="221"/>
      <c r="P96" s="220"/>
      <c r="AF96" s="199"/>
      <c r="AG96" s="199"/>
      <c r="AH96" s="199"/>
      <c r="AI96" s="279"/>
      <c r="AJ96" s="199"/>
      <c r="AK96" s="199"/>
      <c r="AL96" s="199"/>
      <c r="AM96" s="199"/>
      <c r="AN96" s="199"/>
      <c r="AO96" s="199"/>
      <c r="AP96" s="199"/>
      <c r="AQ96" s="199"/>
      <c r="AR96" s="199"/>
      <c r="AS96" s="199"/>
      <c r="AT96" s="199"/>
      <c r="AU96" s="199"/>
      <c r="AV96" s="199"/>
      <c r="AW96" s="199"/>
      <c r="AX96" s="199"/>
      <c r="AY96" s="199"/>
      <c r="AZ96" s="199"/>
      <c r="BA96" s="199"/>
      <c r="BB96" s="199"/>
      <c r="BF96" s="199"/>
      <c r="BG96" s="199"/>
      <c r="BI96" s="279"/>
      <c r="BJ96" s="279"/>
      <c r="BL96" s="199"/>
      <c r="BX96" s="172">
        <v>58</v>
      </c>
    </row>
    <row r="97" spans="1:76">
      <c r="A97" s="199"/>
      <c r="F97" s="199"/>
      <c r="G97" s="198"/>
      <c r="H97" s="198"/>
      <c r="I97" s="198"/>
      <c r="J97" s="199"/>
      <c r="K97" s="199"/>
      <c r="L97" s="199"/>
      <c r="M97" s="220"/>
      <c r="N97" s="221"/>
      <c r="O97" s="221"/>
      <c r="P97" s="220"/>
      <c r="AF97" s="199"/>
      <c r="AG97" s="199"/>
      <c r="AH97" s="199"/>
      <c r="AI97" s="279"/>
      <c r="AJ97" s="199"/>
      <c r="AK97" s="199"/>
      <c r="AL97" s="199"/>
      <c r="AM97" s="199"/>
      <c r="AN97" s="199"/>
      <c r="AO97" s="199"/>
      <c r="AP97" s="199"/>
      <c r="AQ97" s="199"/>
      <c r="AR97" s="199"/>
      <c r="AS97" s="199"/>
      <c r="AT97" s="199"/>
      <c r="AU97" s="199"/>
      <c r="AV97" s="199"/>
      <c r="AW97" s="199"/>
      <c r="AX97" s="199"/>
      <c r="AY97" s="199"/>
      <c r="AZ97" s="199"/>
      <c r="BA97" s="199"/>
      <c r="BB97" s="199"/>
      <c r="BF97" s="199"/>
      <c r="BG97" s="199"/>
      <c r="BI97" s="279"/>
      <c r="BJ97" s="279"/>
      <c r="BL97" s="199"/>
      <c r="BX97" s="172">
        <v>59</v>
      </c>
    </row>
    <row r="98" spans="1:76">
      <c r="A98" s="199"/>
      <c r="F98" s="199"/>
      <c r="G98" s="198"/>
      <c r="H98" s="198"/>
      <c r="I98" s="198"/>
      <c r="J98" s="199"/>
      <c r="K98" s="199"/>
      <c r="L98" s="199"/>
      <c r="M98" s="220"/>
      <c r="N98" s="221"/>
      <c r="O98" s="221"/>
      <c r="P98" s="220"/>
      <c r="AF98" s="199"/>
      <c r="AG98" s="199"/>
      <c r="AH98" s="199"/>
      <c r="AI98" s="279"/>
      <c r="AJ98" s="199"/>
      <c r="AK98" s="199"/>
      <c r="AL98" s="199"/>
      <c r="AM98" s="199"/>
      <c r="AN98" s="199"/>
      <c r="AO98" s="199"/>
      <c r="AP98" s="199"/>
      <c r="AQ98" s="199"/>
      <c r="AR98" s="199"/>
      <c r="AS98" s="199"/>
      <c r="AT98" s="199"/>
      <c r="AU98" s="199"/>
      <c r="AV98" s="199"/>
      <c r="AW98" s="199"/>
      <c r="AX98" s="199"/>
      <c r="AY98" s="199"/>
      <c r="AZ98" s="199"/>
      <c r="BA98" s="199"/>
      <c r="BB98" s="199"/>
      <c r="BF98" s="199"/>
      <c r="BG98" s="199"/>
      <c r="BI98" s="279"/>
      <c r="BJ98" s="279"/>
      <c r="BL98" s="199"/>
      <c r="BX98" s="172">
        <v>60</v>
      </c>
    </row>
    <row r="99" spans="1:76">
      <c r="A99" s="199"/>
      <c r="F99" s="199"/>
      <c r="G99" s="198"/>
      <c r="H99" s="198"/>
      <c r="I99" s="198"/>
      <c r="J99" s="199"/>
      <c r="K99" s="199"/>
      <c r="L99" s="199"/>
      <c r="M99" s="220"/>
      <c r="N99" s="221"/>
      <c r="O99" s="221"/>
      <c r="P99" s="220"/>
      <c r="AF99" s="199"/>
      <c r="AG99" s="199"/>
      <c r="AH99" s="199"/>
      <c r="AI99" s="279"/>
      <c r="AJ99" s="199"/>
      <c r="AK99" s="199"/>
      <c r="AL99" s="199"/>
      <c r="AM99" s="199"/>
      <c r="AN99" s="199"/>
      <c r="AO99" s="199"/>
      <c r="AP99" s="199"/>
      <c r="AQ99" s="199"/>
      <c r="AR99" s="199"/>
      <c r="AS99" s="199"/>
      <c r="AT99" s="199"/>
      <c r="AU99" s="199"/>
      <c r="AV99" s="199"/>
      <c r="AW99" s="199"/>
      <c r="AX99" s="199"/>
      <c r="AY99" s="199"/>
      <c r="AZ99" s="199"/>
      <c r="BA99" s="199"/>
      <c r="BB99" s="199"/>
      <c r="BF99" s="199"/>
      <c r="BG99" s="199"/>
      <c r="BI99" s="279"/>
      <c r="BJ99" s="279"/>
      <c r="BL99" s="199"/>
      <c r="BX99" s="172">
        <v>61</v>
      </c>
    </row>
    <row r="100" spans="1:76">
      <c r="A100" s="199"/>
      <c r="F100" s="199"/>
      <c r="G100" s="198"/>
      <c r="H100" s="198"/>
      <c r="I100" s="198"/>
      <c r="J100" s="199"/>
      <c r="K100" s="199"/>
      <c r="L100" s="199"/>
      <c r="M100" s="220"/>
      <c r="N100" s="221"/>
      <c r="O100" s="221"/>
      <c r="P100" s="220"/>
      <c r="AF100" s="199"/>
      <c r="AG100" s="199"/>
      <c r="AH100" s="199"/>
      <c r="AI100" s="279"/>
      <c r="AJ100" s="199"/>
      <c r="AK100" s="199"/>
      <c r="AL100" s="199"/>
      <c r="AM100" s="199"/>
      <c r="AN100" s="199"/>
      <c r="AO100" s="199"/>
      <c r="AP100" s="199"/>
      <c r="AQ100" s="199"/>
      <c r="AR100" s="199"/>
      <c r="AS100" s="199"/>
      <c r="AT100" s="199"/>
      <c r="AU100" s="199"/>
      <c r="AV100" s="199"/>
      <c r="AW100" s="199"/>
      <c r="AX100" s="199"/>
      <c r="AY100" s="199"/>
      <c r="AZ100" s="199"/>
      <c r="BA100" s="199"/>
      <c r="BB100" s="199"/>
      <c r="BF100" s="199"/>
      <c r="BG100" s="199"/>
      <c r="BI100" s="279"/>
      <c r="BJ100" s="279"/>
      <c r="BL100" s="199"/>
      <c r="BX100" s="172">
        <v>62</v>
      </c>
    </row>
    <row r="101" spans="1:76">
      <c r="A101" s="199"/>
      <c r="F101" s="199"/>
      <c r="G101" s="198"/>
      <c r="H101" s="198"/>
      <c r="I101" s="198"/>
      <c r="J101" s="199"/>
      <c r="K101" s="199"/>
      <c r="L101" s="199"/>
      <c r="M101" s="220"/>
      <c r="N101" s="221"/>
      <c r="O101" s="221"/>
      <c r="P101" s="220"/>
      <c r="AF101" s="199"/>
      <c r="AG101" s="199"/>
      <c r="AH101" s="199"/>
      <c r="AI101" s="279"/>
      <c r="AJ101" s="199"/>
      <c r="AK101" s="199"/>
      <c r="AL101" s="199"/>
      <c r="AM101" s="199"/>
      <c r="AN101" s="199"/>
      <c r="AO101" s="199"/>
      <c r="AP101" s="199"/>
      <c r="AQ101" s="199"/>
      <c r="AR101" s="199"/>
      <c r="AS101" s="199"/>
      <c r="AT101" s="199"/>
      <c r="AU101" s="199"/>
      <c r="AV101" s="199"/>
      <c r="AW101" s="199"/>
      <c r="AX101" s="199"/>
      <c r="AY101" s="199"/>
      <c r="AZ101" s="199"/>
      <c r="BA101" s="199"/>
      <c r="BB101" s="199"/>
      <c r="BF101" s="199"/>
      <c r="BG101" s="199"/>
      <c r="BI101" s="279"/>
      <c r="BJ101" s="279"/>
      <c r="BL101" s="199"/>
      <c r="BX101" s="172">
        <v>63</v>
      </c>
    </row>
    <row r="102" spans="1:76">
      <c r="A102" s="199"/>
      <c r="F102" s="199"/>
      <c r="G102" s="198"/>
      <c r="H102" s="198"/>
      <c r="I102" s="198"/>
      <c r="J102" s="199"/>
      <c r="K102" s="199"/>
      <c r="L102" s="199"/>
      <c r="M102" s="220"/>
      <c r="N102" s="221"/>
      <c r="O102" s="221"/>
      <c r="P102" s="220"/>
      <c r="AF102" s="199"/>
      <c r="AG102" s="199"/>
      <c r="AH102" s="199"/>
      <c r="AI102" s="279"/>
      <c r="AJ102" s="199"/>
      <c r="AK102" s="199"/>
      <c r="AL102" s="199"/>
      <c r="AM102" s="199"/>
      <c r="AN102" s="199"/>
      <c r="AO102" s="199"/>
      <c r="AP102" s="199"/>
      <c r="AQ102" s="199"/>
      <c r="AR102" s="199"/>
      <c r="AS102" s="199"/>
      <c r="AT102" s="199"/>
      <c r="AU102" s="199"/>
      <c r="AV102" s="199"/>
      <c r="AW102" s="199"/>
      <c r="AX102" s="199"/>
      <c r="AY102" s="199"/>
      <c r="AZ102" s="199"/>
      <c r="BA102" s="199"/>
      <c r="BB102" s="199"/>
      <c r="BF102" s="199"/>
      <c r="BG102" s="199"/>
      <c r="BI102" s="279"/>
      <c r="BJ102" s="279"/>
      <c r="BL102" s="199"/>
      <c r="BX102" s="172">
        <v>64</v>
      </c>
    </row>
    <row r="103" spans="1:76">
      <c r="A103" s="199"/>
      <c r="F103" s="199"/>
      <c r="G103" s="198"/>
      <c r="H103" s="198"/>
      <c r="I103" s="198"/>
      <c r="J103" s="199"/>
      <c r="K103" s="199"/>
      <c r="L103" s="199"/>
      <c r="M103" s="220"/>
      <c r="N103" s="221"/>
      <c r="O103" s="221"/>
      <c r="P103" s="220"/>
      <c r="AF103" s="199"/>
      <c r="AG103" s="199"/>
      <c r="AH103" s="199"/>
      <c r="AI103" s="279"/>
      <c r="AJ103" s="199"/>
      <c r="AK103" s="199"/>
      <c r="AL103" s="199"/>
      <c r="AM103" s="199"/>
      <c r="AN103" s="199"/>
      <c r="AO103" s="199"/>
      <c r="AP103" s="199"/>
      <c r="AQ103" s="199"/>
      <c r="AR103" s="199"/>
      <c r="AS103" s="199"/>
      <c r="AT103" s="199"/>
      <c r="AU103" s="199"/>
      <c r="AV103" s="199"/>
      <c r="AW103" s="199"/>
      <c r="AX103" s="199"/>
      <c r="AY103" s="199"/>
      <c r="AZ103" s="199"/>
      <c r="BA103" s="199"/>
      <c r="BB103" s="199"/>
      <c r="BF103" s="199"/>
      <c r="BG103" s="199"/>
      <c r="BI103" s="279"/>
      <c r="BJ103" s="279"/>
      <c r="BL103" s="199"/>
      <c r="BX103" s="172">
        <v>65</v>
      </c>
    </row>
    <row r="104" spans="1:76">
      <c r="A104" s="199"/>
      <c r="F104" s="199"/>
      <c r="G104" s="198"/>
      <c r="H104" s="198"/>
      <c r="I104" s="198"/>
      <c r="J104" s="199"/>
      <c r="K104" s="199"/>
      <c r="L104" s="199"/>
      <c r="M104" s="220"/>
      <c r="N104" s="221"/>
      <c r="O104" s="221"/>
      <c r="P104" s="220"/>
      <c r="AF104" s="199"/>
      <c r="AG104" s="199"/>
      <c r="AH104" s="199"/>
      <c r="AI104" s="279"/>
      <c r="AJ104" s="199"/>
      <c r="AK104" s="199"/>
      <c r="AL104" s="199"/>
      <c r="AM104" s="199"/>
      <c r="AN104" s="199"/>
      <c r="AO104" s="199"/>
      <c r="AP104" s="199"/>
      <c r="AQ104" s="199"/>
      <c r="AR104" s="199"/>
      <c r="AS104" s="199"/>
      <c r="AT104" s="199"/>
      <c r="AU104" s="199"/>
      <c r="AV104" s="199"/>
      <c r="AW104" s="199"/>
      <c r="AX104" s="199"/>
      <c r="AY104" s="199"/>
      <c r="AZ104" s="199"/>
      <c r="BA104" s="199"/>
      <c r="BB104" s="199"/>
      <c r="BF104" s="199"/>
      <c r="BG104" s="199"/>
      <c r="BI104" s="279"/>
      <c r="BJ104" s="279"/>
      <c r="BL104" s="199"/>
      <c r="BX104" s="172">
        <v>66</v>
      </c>
    </row>
    <row r="105" spans="1:76">
      <c r="A105" s="199"/>
      <c r="F105" s="199"/>
      <c r="G105" s="198"/>
      <c r="H105" s="198"/>
      <c r="I105" s="198"/>
      <c r="J105" s="199"/>
      <c r="K105" s="199"/>
      <c r="L105" s="199"/>
      <c r="M105" s="220"/>
      <c r="N105" s="221"/>
      <c r="O105" s="221"/>
      <c r="P105" s="220"/>
      <c r="AF105" s="199"/>
      <c r="AG105" s="199"/>
      <c r="AH105" s="199"/>
      <c r="AI105" s="279"/>
      <c r="AJ105" s="199"/>
      <c r="AK105" s="199"/>
      <c r="AL105" s="199"/>
      <c r="AM105" s="199"/>
      <c r="AN105" s="199"/>
      <c r="AO105" s="199"/>
      <c r="AP105" s="199"/>
      <c r="AQ105" s="199"/>
      <c r="AR105" s="199"/>
      <c r="AS105" s="199"/>
      <c r="AT105" s="199"/>
      <c r="AU105" s="199"/>
      <c r="AV105" s="199"/>
      <c r="AW105" s="199"/>
      <c r="AX105" s="199"/>
      <c r="AY105" s="199"/>
      <c r="AZ105" s="199"/>
      <c r="BA105" s="199"/>
      <c r="BB105" s="199"/>
      <c r="BF105" s="199"/>
      <c r="BG105" s="199"/>
      <c r="BI105" s="279"/>
      <c r="BJ105" s="279"/>
      <c r="BL105" s="199"/>
      <c r="BX105" s="172">
        <v>67</v>
      </c>
    </row>
    <row r="106" spans="1:76">
      <c r="A106" s="199"/>
      <c r="F106" s="199"/>
      <c r="G106" s="198"/>
      <c r="H106" s="198"/>
      <c r="I106" s="198"/>
      <c r="J106" s="199"/>
      <c r="K106" s="199"/>
      <c r="L106" s="199"/>
      <c r="M106" s="220"/>
      <c r="N106" s="221"/>
      <c r="O106" s="221"/>
      <c r="P106" s="220"/>
      <c r="AF106" s="199"/>
      <c r="AG106" s="199"/>
      <c r="AH106" s="199"/>
      <c r="AI106" s="279"/>
      <c r="AJ106" s="199"/>
      <c r="AK106" s="199"/>
      <c r="AL106" s="199"/>
      <c r="AM106" s="199"/>
      <c r="AN106" s="199"/>
      <c r="AO106" s="199"/>
      <c r="AP106" s="199"/>
      <c r="AQ106" s="199"/>
      <c r="AR106" s="199"/>
      <c r="AS106" s="199"/>
      <c r="AT106" s="199"/>
      <c r="AU106" s="199"/>
      <c r="AV106" s="199"/>
      <c r="AW106" s="199"/>
      <c r="AX106" s="199"/>
      <c r="AY106" s="199"/>
      <c r="AZ106" s="199"/>
      <c r="BA106" s="199"/>
      <c r="BB106" s="199"/>
      <c r="BF106" s="199"/>
      <c r="BG106" s="199"/>
      <c r="BI106" s="279"/>
      <c r="BJ106" s="279"/>
      <c r="BL106" s="199"/>
      <c r="BX106" s="172">
        <v>68</v>
      </c>
    </row>
    <row r="107" spans="1:76">
      <c r="A107" s="199"/>
      <c r="F107" s="199"/>
      <c r="G107" s="198"/>
      <c r="H107" s="198"/>
      <c r="I107" s="198"/>
      <c r="J107" s="199"/>
      <c r="K107" s="199"/>
      <c r="L107" s="199"/>
      <c r="M107" s="220"/>
      <c r="N107" s="221"/>
      <c r="O107" s="221"/>
      <c r="P107" s="220"/>
      <c r="AF107" s="199"/>
      <c r="AG107" s="199"/>
      <c r="AH107" s="199"/>
      <c r="AI107" s="279"/>
      <c r="AJ107" s="199"/>
      <c r="AK107" s="199"/>
      <c r="AL107" s="199"/>
      <c r="AM107" s="199"/>
      <c r="AN107" s="199"/>
      <c r="AO107" s="199"/>
      <c r="AP107" s="199"/>
      <c r="AQ107" s="199"/>
      <c r="AR107" s="199"/>
      <c r="AS107" s="199"/>
      <c r="AT107" s="199"/>
      <c r="AU107" s="199"/>
      <c r="AV107" s="199"/>
      <c r="AW107" s="199"/>
      <c r="AX107" s="199"/>
      <c r="AY107" s="199"/>
      <c r="AZ107" s="199"/>
      <c r="BA107" s="199"/>
      <c r="BB107" s="199"/>
      <c r="BF107" s="199"/>
      <c r="BG107" s="199"/>
      <c r="BI107" s="279"/>
      <c r="BJ107" s="279"/>
      <c r="BL107" s="199"/>
      <c r="BX107" s="172">
        <v>69</v>
      </c>
    </row>
    <row r="108" spans="1:76">
      <c r="A108" s="199"/>
      <c r="F108" s="199"/>
      <c r="G108" s="198"/>
      <c r="H108" s="198"/>
      <c r="I108" s="198"/>
      <c r="J108" s="199"/>
      <c r="K108" s="199"/>
      <c r="L108" s="199"/>
      <c r="M108" s="220"/>
      <c r="N108" s="221"/>
      <c r="O108" s="221"/>
      <c r="P108" s="220"/>
      <c r="AF108" s="199"/>
      <c r="AG108" s="199"/>
      <c r="AH108" s="199"/>
      <c r="AI108" s="279"/>
      <c r="AJ108" s="199"/>
      <c r="AK108" s="199"/>
      <c r="AL108" s="199"/>
      <c r="AM108" s="199"/>
      <c r="AN108" s="199"/>
      <c r="AO108" s="199"/>
      <c r="AP108" s="199"/>
      <c r="AQ108" s="199"/>
      <c r="AR108" s="199"/>
      <c r="AS108" s="199"/>
      <c r="AT108" s="199"/>
      <c r="AU108" s="199"/>
      <c r="AV108" s="199"/>
      <c r="AW108" s="199"/>
      <c r="AX108" s="199"/>
      <c r="AY108" s="199"/>
      <c r="AZ108" s="199"/>
      <c r="BA108" s="199"/>
      <c r="BB108" s="199"/>
      <c r="BF108" s="199"/>
      <c r="BG108" s="199"/>
      <c r="BI108" s="279"/>
      <c r="BJ108" s="279"/>
      <c r="BL108" s="199"/>
      <c r="BX108" s="172">
        <v>70</v>
      </c>
    </row>
    <row r="109" spans="1:76">
      <c r="A109" s="199"/>
      <c r="F109" s="199"/>
      <c r="G109" s="198"/>
      <c r="H109" s="198"/>
      <c r="I109" s="198"/>
      <c r="J109" s="199"/>
      <c r="K109" s="199"/>
      <c r="L109" s="199"/>
      <c r="M109" s="220"/>
      <c r="N109" s="221"/>
      <c r="O109" s="221"/>
      <c r="P109" s="220"/>
      <c r="AF109" s="199"/>
      <c r="AG109" s="199"/>
      <c r="AH109" s="199"/>
      <c r="AI109" s="279"/>
      <c r="AJ109" s="199"/>
      <c r="AK109" s="199"/>
      <c r="AL109" s="199"/>
      <c r="AM109" s="199"/>
      <c r="AN109" s="199"/>
      <c r="AO109" s="199"/>
      <c r="AP109" s="199"/>
      <c r="AQ109" s="199"/>
      <c r="AR109" s="199"/>
      <c r="AS109" s="199"/>
      <c r="AT109" s="199"/>
      <c r="AU109" s="199"/>
      <c r="AV109" s="199"/>
      <c r="AW109" s="199"/>
      <c r="AX109" s="199"/>
      <c r="AY109" s="199"/>
      <c r="AZ109" s="199"/>
      <c r="BA109" s="199"/>
      <c r="BB109" s="199"/>
      <c r="BF109" s="199"/>
      <c r="BG109" s="199"/>
      <c r="BI109" s="279"/>
      <c r="BJ109" s="279"/>
      <c r="BL109" s="199"/>
      <c r="BX109" s="172">
        <v>71</v>
      </c>
    </row>
    <row r="110" spans="1:76">
      <c r="A110" s="199"/>
      <c r="F110" s="199"/>
      <c r="G110" s="198"/>
      <c r="H110" s="198"/>
      <c r="I110" s="198"/>
      <c r="J110" s="199"/>
      <c r="K110" s="199"/>
      <c r="L110" s="199"/>
      <c r="M110" s="220"/>
      <c r="N110" s="221"/>
      <c r="O110" s="221"/>
      <c r="P110" s="220"/>
      <c r="AF110" s="199"/>
      <c r="AG110" s="199"/>
      <c r="AH110" s="199"/>
      <c r="AI110" s="279"/>
      <c r="AJ110" s="199"/>
      <c r="AK110" s="199"/>
      <c r="AL110" s="199"/>
      <c r="AM110" s="199"/>
      <c r="AN110" s="199"/>
      <c r="AO110" s="199"/>
      <c r="AP110" s="199"/>
      <c r="AQ110" s="199"/>
      <c r="AR110" s="199"/>
      <c r="AS110" s="199"/>
      <c r="AT110" s="199"/>
      <c r="AU110" s="199"/>
      <c r="AV110" s="199"/>
      <c r="AW110" s="199"/>
      <c r="AX110" s="199"/>
      <c r="AY110" s="199"/>
      <c r="AZ110" s="199"/>
      <c r="BA110" s="199"/>
      <c r="BB110" s="199"/>
      <c r="BF110" s="199"/>
      <c r="BG110" s="199"/>
      <c r="BI110" s="279"/>
      <c r="BJ110" s="279"/>
      <c r="BL110" s="199"/>
      <c r="BX110" s="172">
        <v>72</v>
      </c>
    </row>
    <row r="111" spans="1:76">
      <c r="A111" s="199"/>
      <c r="F111" s="199"/>
      <c r="G111" s="198"/>
      <c r="H111" s="198"/>
      <c r="I111" s="198"/>
      <c r="J111" s="199"/>
      <c r="K111" s="199"/>
      <c r="L111" s="199"/>
      <c r="M111" s="220"/>
      <c r="N111" s="221"/>
      <c r="O111" s="221"/>
      <c r="P111" s="220"/>
      <c r="AF111" s="199"/>
      <c r="AG111" s="199"/>
      <c r="AH111" s="199"/>
      <c r="AI111" s="279"/>
      <c r="AJ111" s="199"/>
      <c r="AK111" s="199"/>
      <c r="AL111" s="199"/>
      <c r="AM111" s="199"/>
      <c r="AN111" s="199"/>
      <c r="AO111" s="199"/>
      <c r="AP111" s="199"/>
      <c r="AQ111" s="199"/>
      <c r="AR111" s="199"/>
      <c r="AS111" s="199"/>
      <c r="AT111" s="199"/>
      <c r="AU111" s="199"/>
      <c r="AV111" s="199"/>
      <c r="AW111" s="199"/>
      <c r="AX111" s="199"/>
      <c r="AY111" s="199"/>
      <c r="AZ111" s="199"/>
      <c r="BA111" s="199"/>
      <c r="BB111" s="199"/>
      <c r="BF111" s="199"/>
      <c r="BG111" s="199"/>
      <c r="BI111" s="279"/>
      <c r="BJ111" s="279"/>
      <c r="BL111" s="199"/>
      <c r="BX111" s="172">
        <v>73</v>
      </c>
    </row>
    <row r="112" spans="1:76">
      <c r="A112" s="199"/>
      <c r="F112" s="199"/>
      <c r="G112" s="198"/>
      <c r="H112" s="198"/>
      <c r="I112" s="198"/>
      <c r="J112" s="199"/>
      <c r="K112" s="199"/>
      <c r="L112" s="199"/>
      <c r="M112" s="220"/>
      <c r="N112" s="221"/>
      <c r="O112" s="221"/>
      <c r="P112" s="220"/>
      <c r="AF112" s="199"/>
      <c r="AG112" s="199"/>
      <c r="AH112" s="199"/>
      <c r="AI112" s="279"/>
      <c r="AJ112" s="199"/>
      <c r="AK112" s="199"/>
      <c r="AL112" s="199"/>
      <c r="AM112" s="199"/>
      <c r="AN112" s="199"/>
      <c r="AO112" s="199"/>
      <c r="AP112" s="199"/>
      <c r="AQ112" s="199"/>
      <c r="AR112" s="199"/>
      <c r="AS112" s="199"/>
      <c r="AT112" s="199"/>
      <c r="AU112" s="199"/>
      <c r="AV112" s="199"/>
      <c r="AW112" s="199"/>
      <c r="AX112" s="199"/>
      <c r="AY112" s="199"/>
      <c r="AZ112" s="199"/>
      <c r="BA112" s="199"/>
      <c r="BB112" s="199"/>
      <c r="BF112" s="199"/>
      <c r="BG112" s="199"/>
      <c r="BI112" s="279"/>
      <c r="BJ112" s="279"/>
      <c r="BL112" s="199"/>
      <c r="BX112" s="172">
        <v>74</v>
      </c>
    </row>
    <row r="113" spans="1:76">
      <c r="A113" s="199"/>
      <c r="F113" s="199"/>
      <c r="G113" s="198"/>
      <c r="H113" s="198"/>
      <c r="I113" s="198"/>
      <c r="J113" s="199"/>
      <c r="K113" s="199"/>
      <c r="L113" s="199"/>
      <c r="M113" s="220"/>
      <c r="N113" s="221"/>
      <c r="O113" s="221"/>
      <c r="P113" s="220"/>
      <c r="AF113" s="199"/>
      <c r="AG113" s="199"/>
      <c r="AH113" s="199"/>
      <c r="AI113" s="279"/>
      <c r="AJ113" s="199"/>
      <c r="AK113" s="199"/>
      <c r="AL113" s="199"/>
      <c r="AM113" s="199"/>
      <c r="AN113" s="199"/>
      <c r="AO113" s="199"/>
      <c r="AP113" s="199"/>
      <c r="AQ113" s="199"/>
      <c r="AR113" s="199"/>
      <c r="AS113" s="199"/>
      <c r="AT113" s="199"/>
      <c r="AU113" s="199"/>
      <c r="AV113" s="199"/>
      <c r="AW113" s="199"/>
      <c r="AX113" s="199"/>
      <c r="AY113" s="199"/>
      <c r="AZ113" s="199"/>
      <c r="BA113" s="199"/>
      <c r="BB113" s="199"/>
      <c r="BF113" s="199"/>
      <c r="BG113" s="199"/>
      <c r="BI113" s="279"/>
      <c r="BJ113" s="279"/>
      <c r="BL113" s="199"/>
      <c r="BX113" s="172">
        <v>75</v>
      </c>
    </row>
    <row r="114" spans="1:76">
      <c r="A114" s="199"/>
      <c r="F114" s="199"/>
      <c r="G114" s="198"/>
      <c r="H114" s="198"/>
      <c r="I114" s="198"/>
      <c r="J114" s="199"/>
      <c r="K114" s="199"/>
      <c r="L114" s="199"/>
      <c r="M114" s="220"/>
      <c r="N114" s="221"/>
      <c r="O114" s="221"/>
      <c r="P114" s="220"/>
      <c r="AF114" s="199"/>
      <c r="AG114" s="199"/>
      <c r="AH114" s="199"/>
      <c r="AI114" s="279"/>
      <c r="AJ114" s="199"/>
      <c r="AK114" s="199"/>
      <c r="AL114" s="199"/>
      <c r="AM114" s="199"/>
      <c r="AN114" s="199"/>
      <c r="AO114" s="199"/>
      <c r="AP114" s="199"/>
      <c r="AQ114" s="199"/>
      <c r="AR114" s="199"/>
      <c r="AS114" s="199"/>
      <c r="AT114" s="199"/>
      <c r="AU114" s="199"/>
      <c r="AV114" s="199"/>
      <c r="AW114" s="199"/>
      <c r="AX114" s="199"/>
      <c r="AY114" s="199"/>
      <c r="AZ114" s="199"/>
      <c r="BA114" s="199"/>
      <c r="BB114" s="199"/>
      <c r="BF114" s="199"/>
      <c r="BG114" s="199"/>
      <c r="BI114" s="279"/>
      <c r="BJ114" s="279"/>
      <c r="BL114" s="199"/>
      <c r="BX114" s="172">
        <v>76</v>
      </c>
    </row>
    <row r="115" spans="1:76">
      <c r="A115" s="199"/>
      <c r="F115" s="199"/>
      <c r="G115" s="198"/>
      <c r="H115" s="198"/>
      <c r="I115" s="198"/>
      <c r="J115" s="199"/>
      <c r="K115" s="199"/>
      <c r="L115" s="199"/>
      <c r="M115" s="220"/>
      <c r="N115" s="221"/>
      <c r="O115" s="221"/>
      <c r="P115" s="220"/>
      <c r="AF115" s="199"/>
      <c r="AG115" s="199"/>
      <c r="AH115" s="199"/>
      <c r="AI115" s="279"/>
      <c r="AJ115" s="199"/>
      <c r="AK115" s="199"/>
      <c r="AL115" s="199"/>
      <c r="AM115" s="199"/>
      <c r="AN115" s="199"/>
      <c r="AO115" s="199"/>
      <c r="AP115" s="199"/>
      <c r="AQ115" s="199"/>
      <c r="AR115" s="199"/>
      <c r="AS115" s="199"/>
      <c r="AT115" s="199"/>
      <c r="AU115" s="199"/>
      <c r="AV115" s="199"/>
      <c r="AW115" s="199"/>
      <c r="AX115" s="199"/>
      <c r="AY115" s="199"/>
      <c r="AZ115" s="199"/>
      <c r="BA115" s="199"/>
      <c r="BB115" s="199"/>
      <c r="BF115" s="199"/>
      <c r="BG115" s="199"/>
      <c r="BI115" s="279"/>
      <c r="BJ115" s="279"/>
      <c r="BL115" s="199"/>
      <c r="BX115" s="172">
        <v>77</v>
      </c>
    </row>
    <row r="116" spans="1:76">
      <c r="A116" s="199"/>
      <c r="F116" s="199"/>
      <c r="G116" s="198"/>
      <c r="H116" s="198"/>
      <c r="I116" s="198"/>
      <c r="J116" s="199"/>
      <c r="K116" s="199"/>
      <c r="L116" s="199"/>
      <c r="M116" s="220"/>
      <c r="N116" s="221"/>
      <c r="O116" s="221"/>
      <c r="P116" s="220"/>
      <c r="AF116" s="199"/>
      <c r="AG116" s="199"/>
      <c r="AH116" s="199"/>
      <c r="AI116" s="279"/>
      <c r="AJ116" s="199"/>
      <c r="AK116" s="199"/>
      <c r="AL116" s="199"/>
      <c r="AM116" s="199"/>
      <c r="AN116" s="199"/>
      <c r="AO116" s="199"/>
      <c r="AP116" s="199"/>
      <c r="AQ116" s="199"/>
      <c r="AR116" s="199"/>
      <c r="AS116" s="199"/>
      <c r="AT116" s="199"/>
      <c r="AU116" s="199"/>
      <c r="AV116" s="199"/>
      <c r="AW116" s="199"/>
      <c r="AX116" s="199"/>
      <c r="AY116" s="199"/>
      <c r="AZ116" s="199"/>
      <c r="BA116" s="199"/>
      <c r="BB116" s="199"/>
      <c r="BF116" s="199"/>
      <c r="BG116" s="199"/>
      <c r="BI116" s="279"/>
      <c r="BJ116" s="279"/>
      <c r="BL116" s="199"/>
      <c r="BX116" s="172">
        <v>78</v>
      </c>
    </row>
    <row r="117" spans="1:76">
      <c r="A117" s="199"/>
      <c r="F117" s="199"/>
      <c r="G117" s="198"/>
      <c r="H117" s="198"/>
      <c r="I117" s="198"/>
      <c r="J117" s="199"/>
      <c r="K117" s="199"/>
      <c r="L117" s="199"/>
      <c r="M117" s="220"/>
      <c r="N117" s="221"/>
      <c r="O117" s="221"/>
      <c r="P117" s="220"/>
      <c r="AF117" s="199"/>
      <c r="AG117" s="199"/>
      <c r="AH117" s="199"/>
      <c r="AI117" s="279"/>
      <c r="AJ117" s="199"/>
      <c r="AK117" s="199"/>
      <c r="AL117" s="199"/>
      <c r="AM117" s="199"/>
      <c r="AN117" s="199"/>
      <c r="AO117" s="199"/>
      <c r="AP117" s="199"/>
      <c r="AQ117" s="199"/>
      <c r="AR117" s="199"/>
      <c r="AS117" s="199"/>
      <c r="AT117" s="199"/>
      <c r="AU117" s="199"/>
      <c r="AV117" s="199"/>
      <c r="AW117" s="199"/>
      <c r="AX117" s="199"/>
      <c r="AY117" s="199"/>
      <c r="AZ117" s="199"/>
      <c r="BA117" s="199"/>
      <c r="BB117" s="199"/>
      <c r="BF117" s="199"/>
      <c r="BG117" s="199"/>
      <c r="BI117" s="279"/>
      <c r="BJ117" s="279"/>
      <c r="BL117" s="199"/>
      <c r="BX117" s="172">
        <v>79</v>
      </c>
    </row>
    <row r="118" spans="1:76">
      <c r="A118" s="199"/>
      <c r="F118" s="199"/>
      <c r="G118" s="198"/>
      <c r="H118" s="198"/>
      <c r="I118" s="198"/>
      <c r="J118" s="199"/>
      <c r="K118" s="199"/>
      <c r="L118" s="199"/>
      <c r="M118" s="220"/>
      <c r="N118" s="221"/>
      <c r="O118" s="221"/>
      <c r="P118" s="220"/>
      <c r="AF118" s="199"/>
      <c r="AG118" s="199"/>
      <c r="AH118" s="199"/>
      <c r="AI118" s="279"/>
      <c r="AJ118" s="199"/>
      <c r="AK118" s="199"/>
      <c r="AL118" s="199"/>
      <c r="AM118" s="199"/>
      <c r="AN118" s="199"/>
      <c r="AO118" s="199"/>
      <c r="AP118" s="199"/>
      <c r="AQ118" s="199"/>
      <c r="AR118" s="199"/>
      <c r="AS118" s="199"/>
      <c r="AT118" s="199"/>
      <c r="AU118" s="199"/>
      <c r="AV118" s="199"/>
      <c r="AW118" s="199"/>
      <c r="AX118" s="199"/>
      <c r="AY118" s="199"/>
      <c r="AZ118" s="199"/>
      <c r="BA118" s="199"/>
      <c r="BB118" s="199"/>
      <c r="BF118" s="199"/>
      <c r="BG118" s="199"/>
      <c r="BI118" s="279"/>
      <c r="BJ118" s="279"/>
      <c r="BL118" s="199"/>
      <c r="BX118" s="172">
        <v>80</v>
      </c>
    </row>
    <row r="119" spans="1:76">
      <c r="A119" s="199"/>
      <c r="F119" s="199"/>
      <c r="G119" s="198"/>
      <c r="H119" s="198"/>
      <c r="I119" s="198"/>
      <c r="J119" s="199"/>
      <c r="K119" s="199"/>
      <c r="L119" s="199"/>
      <c r="M119" s="220"/>
      <c r="N119" s="221"/>
      <c r="O119" s="221"/>
      <c r="P119" s="220"/>
      <c r="AF119" s="199"/>
      <c r="AG119" s="199"/>
      <c r="AH119" s="199"/>
      <c r="AI119" s="279"/>
      <c r="AJ119" s="199"/>
      <c r="AK119" s="199"/>
      <c r="AL119" s="199"/>
      <c r="AM119" s="199"/>
      <c r="AN119" s="199"/>
      <c r="AO119" s="199"/>
      <c r="AP119" s="199"/>
      <c r="AQ119" s="199"/>
      <c r="AR119" s="199"/>
      <c r="AS119" s="199"/>
      <c r="AT119" s="199"/>
      <c r="AU119" s="199"/>
      <c r="AV119" s="199"/>
      <c r="AW119" s="199"/>
      <c r="AX119" s="199"/>
      <c r="AY119" s="199"/>
      <c r="AZ119" s="199"/>
      <c r="BA119" s="199"/>
      <c r="BB119" s="199"/>
      <c r="BF119" s="199"/>
      <c r="BG119" s="199"/>
      <c r="BI119" s="279"/>
      <c r="BJ119" s="279"/>
      <c r="BL119" s="199"/>
      <c r="BX119" s="172">
        <v>81</v>
      </c>
    </row>
    <row r="120" spans="1:76">
      <c r="A120" s="199"/>
      <c r="F120" s="199"/>
      <c r="G120" s="198"/>
      <c r="H120" s="198"/>
      <c r="I120" s="198"/>
      <c r="J120" s="199"/>
      <c r="K120" s="199"/>
      <c r="L120" s="199"/>
      <c r="M120" s="220"/>
      <c r="N120" s="221"/>
      <c r="O120" s="221"/>
      <c r="P120" s="220"/>
      <c r="AF120" s="199"/>
      <c r="AG120" s="199"/>
      <c r="AH120" s="199"/>
      <c r="AI120" s="279"/>
      <c r="AJ120" s="199"/>
      <c r="AK120" s="199"/>
      <c r="AL120" s="199"/>
      <c r="AM120" s="199"/>
      <c r="AN120" s="199"/>
      <c r="AO120" s="199"/>
      <c r="AP120" s="199"/>
      <c r="AQ120" s="199"/>
      <c r="AR120" s="199"/>
      <c r="AS120" s="199"/>
      <c r="AT120" s="199"/>
      <c r="AU120" s="199"/>
      <c r="AV120" s="199"/>
      <c r="AW120" s="199"/>
      <c r="AX120" s="199"/>
      <c r="AY120" s="199"/>
      <c r="AZ120" s="199"/>
      <c r="BA120" s="199"/>
      <c r="BB120" s="199"/>
      <c r="BF120" s="199"/>
      <c r="BG120" s="199"/>
      <c r="BI120" s="279"/>
      <c r="BJ120" s="279"/>
      <c r="BL120" s="199"/>
      <c r="BX120" s="172">
        <v>82</v>
      </c>
    </row>
    <row r="121" spans="1:76">
      <c r="A121" s="199"/>
      <c r="F121" s="199"/>
      <c r="G121" s="198"/>
      <c r="H121" s="198"/>
      <c r="I121" s="198"/>
      <c r="J121" s="199"/>
      <c r="K121" s="199"/>
      <c r="L121" s="199"/>
      <c r="M121" s="220"/>
      <c r="N121" s="221"/>
      <c r="O121" s="221"/>
      <c r="P121" s="220"/>
      <c r="AF121" s="199"/>
      <c r="AG121" s="199"/>
      <c r="AH121" s="199"/>
      <c r="AI121" s="279"/>
      <c r="AJ121" s="199"/>
      <c r="AK121" s="199"/>
      <c r="AL121" s="199"/>
      <c r="AM121" s="199"/>
      <c r="AN121" s="199"/>
      <c r="AO121" s="199"/>
      <c r="AP121" s="199"/>
      <c r="AQ121" s="199"/>
      <c r="AR121" s="199"/>
      <c r="AS121" s="199"/>
      <c r="AT121" s="199"/>
      <c r="AU121" s="199"/>
      <c r="AV121" s="199"/>
      <c r="AW121" s="199"/>
      <c r="AX121" s="199"/>
      <c r="AY121" s="199"/>
      <c r="AZ121" s="199"/>
      <c r="BA121" s="199"/>
      <c r="BB121" s="199"/>
      <c r="BF121" s="199"/>
      <c r="BG121" s="199"/>
      <c r="BI121" s="279"/>
      <c r="BJ121" s="279"/>
      <c r="BL121" s="199"/>
      <c r="BX121" s="172">
        <v>83</v>
      </c>
    </row>
    <row r="122" spans="1:76">
      <c r="A122" s="199"/>
      <c r="F122" s="199"/>
      <c r="G122" s="198"/>
      <c r="H122" s="198"/>
      <c r="I122" s="198"/>
      <c r="J122" s="199"/>
      <c r="K122" s="199"/>
      <c r="L122" s="199"/>
      <c r="M122" s="220"/>
      <c r="N122" s="221"/>
      <c r="O122" s="221"/>
      <c r="P122" s="220"/>
      <c r="AF122" s="199"/>
      <c r="AG122" s="199"/>
      <c r="AH122" s="199"/>
      <c r="AI122" s="279"/>
      <c r="AJ122" s="199"/>
      <c r="AK122" s="199"/>
      <c r="AL122" s="199"/>
      <c r="AM122" s="199"/>
      <c r="AN122" s="199"/>
      <c r="AO122" s="199"/>
      <c r="AP122" s="199"/>
      <c r="AQ122" s="199"/>
      <c r="AR122" s="199"/>
      <c r="AS122" s="199"/>
      <c r="AT122" s="199"/>
      <c r="AU122" s="199"/>
      <c r="AV122" s="199"/>
      <c r="AW122" s="199"/>
      <c r="AX122" s="199"/>
      <c r="AY122" s="199"/>
      <c r="AZ122" s="199"/>
      <c r="BA122" s="199"/>
      <c r="BB122" s="199"/>
      <c r="BF122" s="199"/>
      <c r="BG122" s="199"/>
      <c r="BI122" s="279"/>
      <c r="BJ122" s="279"/>
      <c r="BL122" s="199"/>
      <c r="BX122" s="172">
        <v>84</v>
      </c>
    </row>
    <row r="123" spans="1:76">
      <c r="A123" s="199"/>
      <c r="F123" s="199"/>
      <c r="G123" s="198"/>
      <c r="H123" s="198"/>
      <c r="I123" s="198"/>
      <c r="J123" s="199"/>
      <c r="K123" s="199"/>
      <c r="L123" s="199"/>
      <c r="M123" s="220"/>
      <c r="N123" s="221"/>
      <c r="O123" s="221"/>
      <c r="P123" s="220"/>
      <c r="AF123" s="199"/>
      <c r="AG123" s="199"/>
      <c r="AH123" s="199"/>
      <c r="AI123" s="279"/>
      <c r="AJ123" s="199"/>
      <c r="AK123" s="199"/>
      <c r="AL123" s="199"/>
      <c r="AM123" s="199"/>
      <c r="AN123" s="199"/>
      <c r="AO123" s="199"/>
      <c r="AP123" s="199"/>
      <c r="AQ123" s="199"/>
      <c r="AR123" s="199"/>
      <c r="AS123" s="199"/>
      <c r="AT123" s="199"/>
      <c r="AU123" s="199"/>
      <c r="AV123" s="199"/>
      <c r="AW123" s="199"/>
      <c r="AX123" s="199"/>
      <c r="AY123" s="199"/>
      <c r="AZ123" s="199"/>
      <c r="BA123" s="199"/>
      <c r="BB123" s="199"/>
      <c r="BF123" s="199"/>
      <c r="BG123" s="199"/>
      <c r="BI123" s="279"/>
      <c r="BJ123" s="279"/>
      <c r="BL123" s="199"/>
      <c r="BX123" s="172">
        <v>85</v>
      </c>
    </row>
    <row r="124" spans="1:76">
      <c r="A124" s="199"/>
      <c r="F124" s="199"/>
      <c r="G124" s="198"/>
      <c r="H124" s="198"/>
      <c r="I124" s="198"/>
      <c r="J124" s="199"/>
      <c r="K124" s="199"/>
      <c r="L124" s="199"/>
      <c r="M124" s="220"/>
      <c r="N124" s="221"/>
      <c r="O124" s="221"/>
      <c r="P124" s="220"/>
      <c r="AF124" s="199"/>
      <c r="AG124" s="199"/>
      <c r="AH124" s="199"/>
      <c r="AI124" s="279"/>
      <c r="AJ124" s="199"/>
      <c r="AK124" s="199"/>
      <c r="AL124" s="199"/>
      <c r="AM124" s="199"/>
      <c r="AN124" s="199"/>
      <c r="AO124" s="199"/>
      <c r="AP124" s="199"/>
      <c r="AQ124" s="199"/>
      <c r="AR124" s="199"/>
      <c r="AS124" s="199"/>
      <c r="AT124" s="199"/>
      <c r="AU124" s="199"/>
      <c r="AV124" s="199"/>
      <c r="AW124" s="199"/>
      <c r="AX124" s="199"/>
      <c r="AY124" s="199"/>
      <c r="AZ124" s="199"/>
      <c r="BA124" s="199"/>
      <c r="BB124" s="199"/>
      <c r="BF124" s="199"/>
      <c r="BG124" s="199"/>
      <c r="BI124" s="279"/>
      <c r="BJ124" s="279"/>
      <c r="BL124" s="199"/>
      <c r="BX124" s="172">
        <v>86</v>
      </c>
    </row>
    <row r="125" spans="1:76">
      <c r="A125" s="199"/>
      <c r="F125" s="199"/>
      <c r="G125" s="198"/>
      <c r="H125" s="198"/>
      <c r="I125" s="198"/>
      <c r="J125" s="199"/>
      <c r="K125" s="199"/>
      <c r="L125" s="199"/>
      <c r="M125" s="220"/>
      <c r="N125" s="221"/>
      <c r="O125" s="221"/>
      <c r="P125" s="220"/>
      <c r="AF125" s="199"/>
      <c r="AG125" s="199"/>
      <c r="AH125" s="199"/>
      <c r="AI125" s="279"/>
      <c r="AJ125" s="199"/>
      <c r="AK125" s="199"/>
      <c r="AL125" s="199"/>
      <c r="AM125" s="199"/>
      <c r="AN125" s="199"/>
      <c r="AO125" s="199"/>
      <c r="AP125" s="199"/>
      <c r="AQ125" s="199"/>
      <c r="AR125" s="199"/>
      <c r="AS125" s="199"/>
      <c r="AT125" s="199"/>
      <c r="AU125" s="199"/>
      <c r="AV125" s="199"/>
      <c r="AW125" s="199"/>
      <c r="AX125" s="199"/>
      <c r="AY125" s="199"/>
      <c r="AZ125" s="199"/>
      <c r="BA125" s="199"/>
      <c r="BB125" s="199"/>
      <c r="BF125" s="199"/>
      <c r="BG125" s="199"/>
      <c r="BI125" s="279"/>
      <c r="BJ125" s="279"/>
      <c r="BL125" s="199"/>
      <c r="BX125" s="172">
        <v>87</v>
      </c>
    </row>
    <row r="126" spans="1:76">
      <c r="A126" s="199"/>
      <c r="F126" s="199"/>
      <c r="G126" s="198"/>
      <c r="H126" s="198"/>
      <c r="I126" s="198"/>
      <c r="J126" s="199"/>
      <c r="K126" s="199"/>
      <c r="L126" s="199"/>
      <c r="M126" s="220"/>
      <c r="N126" s="221"/>
      <c r="O126" s="221"/>
      <c r="P126" s="220"/>
      <c r="AF126" s="199"/>
      <c r="AG126" s="199"/>
      <c r="AH126" s="199"/>
      <c r="AI126" s="279"/>
      <c r="AJ126" s="199"/>
      <c r="AK126" s="199"/>
      <c r="AL126" s="199"/>
      <c r="AM126" s="199"/>
      <c r="AN126" s="199"/>
      <c r="AO126" s="199"/>
      <c r="AP126" s="199"/>
      <c r="AQ126" s="199"/>
      <c r="AR126" s="199"/>
      <c r="AS126" s="199"/>
      <c r="AT126" s="199"/>
      <c r="AU126" s="199"/>
      <c r="AV126" s="199"/>
      <c r="AW126" s="199"/>
      <c r="AX126" s="199"/>
      <c r="AY126" s="199"/>
      <c r="AZ126" s="199"/>
      <c r="BA126" s="199"/>
      <c r="BB126" s="199"/>
      <c r="BF126" s="199"/>
      <c r="BG126" s="199"/>
      <c r="BI126" s="279"/>
      <c r="BJ126" s="279"/>
      <c r="BL126" s="199"/>
      <c r="BX126" s="172">
        <v>88</v>
      </c>
    </row>
    <row r="127" spans="1:76">
      <c r="A127" s="199"/>
      <c r="F127" s="199"/>
      <c r="G127" s="198"/>
      <c r="H127" s="198"/>
      <c r="I127" s="198"/>
      <c r="J127" s="199"/>
      <c r="K127" s="199"/>
      <c r="L127" s="199"/>
      <c r="M127" s="220"/>
      <c r="N127" s="221"/>
      <c r="O127" s="221"/>
      <c r="P127" s="220"/>
      <c r="AF127" s="199"/>
      <c r="AG127" s="199"/>
      <c r="AH127" s="199"/>
      <c r="AI127" s="279"/>
      <c r="AJ127" s="199"/>
      <c r="AK127" s="199"/>
      <c r="AL127" s="199"/>
      <c r="AM127" s="199"/>
      <c r="AN127" s="199"/>
      <c r="AO127" s="199"/>
      <c r="AP127" s="199"/>
      <c r="AQ127" s="199"/>
      <c r="AR127" s="199"/>
      <c r="AS127" s="199"/>
      <c r="AT127" s="199"/>
      <c r="AU127" s="199"/>
      <c r="AV127" s="199"/>
      <c r="AW127" s="199"/>
      <c r="AX127" s="199"/>
      <c r="AY127" s="199"/>
      <c r="AZ127" s="199"/>
      <c r="BA127" s="199"/>
      <c r="BB127" s="199"/>
      <c r="BF127" s="199"/>
      <c r="BG127" s="199"/>
      <c r="BI127" s="279"/>
      <c r="BJ127" s="279"/>
      <c r="BL127" s="199"/>
      <c r="BX127" s="172">
        <v>89</v>
      </c>
    </row>
    <row r="128" spans="1:76">
      <c r="A128" s="199"/>
      <c r="F128" s="199"/>
      <c r="G128" s="198"/>
      <c r="H128" s="198"/>
      <c r="I128" s="198"/>
      <c r="J128" s="199"/>
      <c r="K128" s="199"/>
      <c r="L128" s="199"/>
      <c r="M128" s="220"/>
      <c r="N128" s="221"/>
      <c r="O128" s="221"/>
      <c r="P128" s="220"/>
      <c r="AF128" s="199"/>
      <c r="AG128" s="199"/>
      <c r="AH128" s="199"/>
      <c r="AI128" s="279"/>
      <c r="AJ128" s="199"/>
      <c r="AK128" s="199"/>
      <c r="AL128" s="199"/>
      <c r="AM128" s="199"/>
      <c r="AN128" s="199"/>
      <c r="AO128" s="199"/>
      <c r="AP128" s="199"/>
      <c r="AQ128" s="199"/>
      <c r="AR128" s="199"/>
      <c r="AS128" s="199"/>
      <c r="AT128" s="199"/>
      <c r="AU128" s="199"/>
      <c r="AV128" s="199"/>
      <c r="AW128" s="199"/>
      <c r="AX128" s="199"/>
      <c r="AY128" s="199"/>
      <c r="AZ128" s="199"/>
      <c r="BA128" s="199"/>
      <c r="BB128" s="199"/>
      <c r="BF128" s="199"/>
      <c r="BG128" s="199"/>
      <c r="BI128" s="279"/>
      <c r="BJ128" s="279"/>
      <c r="BL128" s="199"/>
      <c r="BX128" s="172">
        <v>90</v>
      </c>
    </row>
    <row r="129" spans="1:76">
      <c r="A129" s="199"/>
      <c r="F129" s="199"/>
      <c r="G129" s="198"/>
      <c r="H129" s="198"/>
      <c r="I129" s="198"/>
      <c r="J129" s="199"/>
      <c r="K129" s="199"/>
      <c r="L129" s="199"/>
      <c r="M129" s="220"/>
      <c r="N129" s="221"/>
      <c r="O129" s="221"/>
      <c r="P129" s="220"/>
      <c r="AF129" s="199"/>
      <c r="AG129" s="199"/>
      <c r="AH129" s="199"/>
      <c r="AI129" s="279"/>
      <c r="AJ129" s="199"/>
      <c r="AK129" s="199"/>
      <c r="AL129" s="199"/>
      <c r="AM129" s="199"/>
      <c r="AN129" s="199"/>
      <c r="AO129" s="199"/>
      <c r="AP129" s="199"/>
      <c r="AQ129" s="199"/>
      <c r="AR129" s="199"/>
      <c r="AS129" s="199"/>
      <c r="AT129" s="199"/>
      <c r="AU129" s="199"/>
      <c r="AV129" s="199"/>
      <c r="AW129" s="199"/>
      <c r="AX129" s="199"/>
      <c r="AY129" s="199"/>
      <c r="AZ129" s="199"/>
      <c r="BA129" s="199"/>
      <c r="BB129" s="199"/>
      <c r="BF129" s="199"/>
      <c r="BG129" s="199"/>
      <c r="BI129" s="279"/>
      <c r="BJ129" s="279"/>
      <c r="BL129" s="199"/>
      <c r="BX129" s="172">
        <v>91</v>
      </c>
    </row>
    <row r="130" spans="1:76">
      <c r="A130" s="199"/>
      <c r="F130" s="199"/>
      <c r="G130" s="198"/>
      <c r="H130" s="198"/>
      <c r="I130" s="198"/>
      <c r="J130" s="199"/>
      <c r="K130" s="199"/>
      <c r="L130" s="199"/>
      <c r="M130" s="220"/>
      <c r="N130" s="221"/>
      <c r="O130" s="221"/>
      <c r="P130" s="220"/>
      <c r="AF130" s="199"/>
      <c r="AG130" s="199"/>
      <c r="AH130" s="199"/>
      <c r="AI130" s="279"/>
      <c r="AJ130" s="199"/>
      <c r="AK130" s="199"/>
      <c r="AL130" s="199"/>
      <c r="AM130" s="199"/>
      <c r="AN130" s="199"/>
      <c r="AO130" s="199"/>
      <c r="AP130" s="199"/>
      <c r="AQ130" s="199"/>
      <c r="AR130" s="199"/>
      <c r="AS130" s="199"/>
      <c r="AT130" s="199"/>
      <c r="AU130" s="199"/>
      <c r="AV130" s="199"/>
      <c r="AW130" s="199"/>
      <c r="AX130" s="199"/>
      <c r="AY130" s="199"/>
      <c r="AZ130" s="199"/>
      <c r="BA130" s="199"/>
      <c r="BB130" s="199"/>
      <c r="BF130" s="199"/>
      <c r="BG130" s="199"/>
      <c r="BI130" s="279"/>
      <c r="BJ130" s="279"/>
      <c r="BL130" s="199"/>
      <c r="BX130" s="172">
        <v>92</v>
      </c>
    </row>
    <row r="131" spans="1:76">
      <c r="A131" s="199"/>
      <c r="F131" s="199"/>
      <c r="G131" s="198"/>
      <c r="H131" s="198"/>
      <c r="I131" s="198"/>
      <c r="J131" s="199"/>
      <c r="K131" s="199"/>
      <c r="L131" s="199"/>
      <c r="M131" s="220"/>
      <c r="N131" s="221"/>
      <c r="O131" s="221"/>
      <c r="P131" s="220"/>
      <c r="AF131" s="199"/>
      <c r="AG131" s="199"/>
      <c r="AH131" s="199"/>
      <c r="AI131" s="279"/>
      <c r="AJ131" s="199"/>
      <c r="AK131" s="199"/>
      <c r="AL131" s="199"/>
      <c r="AM131" s="199"/>
      <c r="AN131" s="199"/>
      <c r="AO131" s="199"/>
      <c r="AP131" s="199"/>
      <c r="AQ131" s="199"/>
      <c r="AR131" s="199"/>
      <c r="AS131" s="199"/>
      <c r="AT131" s="199"/>
      <c r="AU131" s="199"/>
      <c r="AV131" s="199"/>
      <c r="AW131" s="199"/>
      <c r="AX131" s="199"/>
      <c r="AY131" s="199"/>
      <c r="AZ131" s="199"/>
      <c r="BA131" s="199"/>
      <c r="BB131" s="199"/>
      <c r="BF131" s="199"/>
      <c r="BG131" s="199"/>
      <c r="BI131" s="279"/>
      <c r="BJ131" s="279"/>
      <c r="BL131" s="199"/>
      <c r="BX131" s="172">
        <v>93</v>
      </c>
    </row>
    <row r="132" spans="1:76">
      <c r="A132" s="199"/>
      <c r="F132" s="199"/>
      <c r="G132" s="198"/>
      <c r="H132" s="198"/>
      <c r="I132" s="198"/>
      <c r="J132" s="199"/>
      <c r="K132" s="199"/>
      <c r="L132" s="199"/>
      <c r="M132" s="220"/>
      <c r="N132" s="221"/>
      <c r="O132" s="221"/>
      <c r="P132" s="220"/>
      <c r="AF132" s="199"/>
      <c r="AG132" s="199"/>
      <c r="AH132" s="199"/>
      <c r="AI132" s="279"/>
      <c r="AJ132" s="199"/>
      <c r="AK132" s="199"/>
      <c r="AL132" s="199"/>
      <c r="AM132" s="199"/>
      <c r="AN132" s="199"/>
      <c r="AO132" s="199"/>
      <c r="AP132" s="199"/>
      <c r="AQ132" s="199"/>
      <c r="AR132" s="199"/>
      <c r="AS132" s="199"/>
      <c r="AT132" s="199"/>
      <c r="AU132" s="199"/>
      <c r="AV132" s="199"/>
      <c r="AW132" s="199"/>
      <c r="AX132" s="199"/>
      <c r="AY132" s="199"/>
      <c r="AZ132" s="199"/>
      <c r="BA132" s="199"/>
      <c r="BB132" s="199"/>
      <c r="BF132" s="199"/>
      <c r="BG132" s="199"/>
      <c r="BI132" s="279"/>
      <c r="BJ132" s="279"/>
      <c r="BL132" s="199"/>
      <c r="BX132" s="172">
        <v>94</v>
      </c>
    </row>
    <row r="133" spans="1:76">
      <c r="A133" s="199"/>
      <c r="F133" s="199"/>
      <c r="G133" s="198"/>
      <c r="H133" s="198"/>
      <c r="I133" s="198"/>
      <c r="J133" s="199"/>
      <c r="K133" s="199"/>
      <c r="L133" s="199"/>
      <c r="M133" s="220"/>
      <c r="N133" s="221"/>
      <c r="O133" s="221"/>
      <c r="P133" s="220"/>
      <c r="AF133" s="199"/>
      <c r="AG133" s="199"/>
      <c r="AH133" s="199"/>
      <c r="AI133" s="279"/>
      <c r="AJ133" s="199"/>
      <c r="AK133" s="199"/>
      <c r="AL133" s="199"/>
      <c r="AM133" s="199"/>
      <c r="AN133" s="199"/>
      <c r="AO133" s="199"/>
      <c r="AP133" s="199"/>
      <c r="AQ133" s="199"/>
      <c r="AR133" s="199"/>
      <c r="AS133" s="199"/>
      <c r="AT133" s="199"/>
      <c r="AU133" s="199"/>
      <c r="AV133" s="199"/>
      <c r="AW133" s="199"/>
      <c r="AX133" s="199"/>
      <c r="AY133" s="199"/>
      <c r="AZ133" s="199"/>
      <c r="BA133" s="199"/>
      <c r="BB133" s="199"/>
      <c r="BF133" s="199"/>
      <c r="BG133" s="199"/>
      <c r="BI133" s="279"/>
      <c r="BJ133" s="279"/>
      <c r="BL133" s="199"/>
      <c r="BX133" s="172">
        <v>95</v>
      </c>
    </row>
    <row r="134" spans="1:76">
      <c r="A134" s="199"/>
      <c r="F134" s="199"/>
      <c r="G134" s="198"/>
      <c r="H134" s="198"/>
      <c r="I134" s="198"/>
      <c r="J134" s="199"/>
      <c r="K134" s="199"/>
      <c r="L134" s="199"/>
      <c r="M134" s="220"/>
      <c r="N134" s="221"/>
      <c r="O134" s="221"/>
      <c r="P134" s="220"/>
      <c r="AF134" s="199"/>
      <c r="AG134" s="199"/>
      <c r="AH134" s="199"/>
      <c r="AI134" s="279"/>
      <c r="AJ134" s="199"/>
      <c r="AK134" s="199"/>
      <c r="AL134" s="199"/>
      <c r="AM134" s="199"/>
      <c r="AN134" s="199"/>
      <c r="AO134" s="199"/>
      <c r="AP134" s="199"/>
      <c r="AQ134" s="199"/>
      <c r="AR134" s="199"/>
      <c r="AS134" s="199"/>
      <c r="AT134" s="199"/>
      <c r="AU134" s="199"/>
      <c r="AV134" s="199"/>
      <c r="AW134" s="199"/>
      <c r="AX134" s="199"/>
      <c r="AY134" s="199"/>
      <c r="AZ134" s="199"/>
      <c r="BA134" s="199"/>
      <c r="BB134" s="199"/>
      <c r="BF134" s="199"/>
      <c r="BG134" s="199"/>
      <c r="BI134" s="279"/>
      <c r="BJ134" s="279"/>
      <c r="BL134" s="199"/>
      <c r="BX134" s="172">
        <v>96</v>
      </c>
    </row>
    <row r="135" spans="1:76">
      <c r="A135" s="199"/>
      <c r="F135" s="199"/>
      <c r="G135" s="198"/>
      <c r="H135" s="198"/>
      <c r="I135" s="198"/>
      <c r="J135" s="199"/>
      <c r="K135" s="199"/>
      <c r="L135" s="199"/>
      <c r="M135" s="220"/>
      <c r="N135" s="221"/>
      <c r="O135" s="221"/>
      <c r="P135" s="220"/>
      <c r="AF135" s="199"/>
      <c r="AG135" s="199"/>
      <c r="AH135" s="199"/>
      <c r="AI135" s="279"/>
      <c r="AJ135" s="199"/>
      <c r="AK135" s="199"/>
      <c r="AL135" s="199"/>
      <c r="AM135" s="199"/>
      <c r="AN135" s="199"/>
      <c r="AO135" s="199"/>
      <c r="AP135" s="199"/>
      <c r="AQ135" s="199"/>
      <c r="AR135" s="199"/>
      <c r="AS135" s="199"/>
      <c r="AT135" s="199"/>
      <c r="AU135" s="199"/>
      <c r="AV135" s="199"/>
      <c r="AW135" s="199"/>
      <c r="AX135" s="199"/>
      <c r="AY135" s="199"/>
      <c r="AZ135" s="199"/>
      <c r="BA135" s="199"/>
      <c r="BB135" s="199"/>
      <c r="BF135" s="199"/>
      <c r="BG135" s="199"/>
      <c r="BI135" s="279"/>
      <c r="BJ135" s="279"/>
      <c r="BL135" s="199"/>
      <c r="BX135" s="172">
        <v>97</v>
      </c>
    </row>
    <row r="136" spans="1:76">
      <c r="A136" s="199"/>
      <c r="F136" s="199"/>
      <c r="G136" s="198"/>
      <c r="H136" s="198"/>
      <c r="I136" s="198"/>
      <c r="J136" s="199"/>
      <c r="K136" s="199"/>
      <c r="L136" s="199"/>
      <c r="M136" s="220"/>
      <c r="N136" s="221"/>
      <c r="O136" s="221"/>
      <c r="P136" s="220"/>
      <c r="AF136" s="199"/>
      <c r="AG136" s="199"/>
      <c r="AH136" s="199"/>
      <c r="AI136" s="279"/>
      <c r="AJ136" s="199"/>
      <c r="AK136" s="199"/>
      <c r="AL136" s="199"/>
      <c r="AM136" s="199"/>
      <c r="AN136" s="199"/>
      <c r="AO136" s="199"/>
      <c r="AP136" s="199"/>
      <c r="AQ136" s="199"/>
      <c r="AR136" s="199"/>
      <c r="AS136" s="199"/>
      <c r="AT136" s="199"/>
      <c r="AU136" s="199"/>
      <c r="AV136" s="199"/>
      <c r="AW136" s="199"/>
      <c r="AX136" s="199"/>
      <c r="AY136" s="199"/>
      <c r="AZ136" s="199"/>
      <c r="BA136" s="199"/>
      <c r="BB136" s="199"/>
      <c r="BF136" s="199"/>
      <c r="BG136" s="199"/>
      <c r="BI136" s="279"/>
      <c r="BJ136" s="279"/>
      <c r="BL136" s="199"/>
      <c r="BX136" s="172">
        <v>98</v>
      </c>
    </row>
    <row r="137" spans="1:76">
      <c r="A137" s="199"/>
      <c r="F137" s="199"/>
      <c r="G137" s="198"/>
      <c r="H137" s="198"/>
      <c r="I137" s="198"/>
      <c r="J137" s="199"/>
      <c r="K137" s="199"/>
      <c r="L137" s="199"/>
      <c r="M137" s="220"/>
      <c r="N137" s="221"/>
      <c r="O137" s="221"/>
      <c r="P137" s="220"/>
      <c r="AF137" s="199"/>
      <c r="AG137" s="199"/>
      <c r="AH137" s="199"/>
      <c r="AI137" s="279"/>
      <c r="AJ137" s="199"/>
      <c r="AK137" s="199"/>
      <c r="AL137" s="199"/>
      <c r="AM137" s="199"/>
      <c r="AN137" s="199"/>
      <c r="AO137" s="199"/>
      <c r="AP137" s="199"/>
      <c r="AQ137" s="199"/>
      <c r="AR137" s="199"/>
      <c r="AS137" s="199"/>
      <c r="AT137" s="199"/>
      <c r="AU137" s="199"/>
      <c r="AV137" s="199"/>
      <c r="AW137" s="199"/>
      <c r="AX137" s="199"/>
      <c r="AY137" s="199"/>
      <c r="AZ137" s="199"/>
      <c r="BA137" s="199"/>
      <c r="BB137" s="199"/>
      <c r="BF137" s="199"/>
      <c r="BG137" s="199"/>
      <c r="BI137" s="279"/>
      <c r="BJ137" s="279"/>
      <c r="BL137" s="199"/>
      <c r="BX137" s="172">
        <v>99</v>
      </c>
    </row>
    <row r="138" spans="1:76">
      <c r="A138" s="199"/>
      <c r="F138" s="199"/>
      <c r="G138" s="198"/>
      <c r="H138" s="198"/>
      <c r="I138" s="198"/>
      <c r="J138" s="199"/>
      <c r="K138" s="199"/>
      <c r="L138" s="199"/>
      <c r="M138" s="220"/>
      <c r="N138" s="221"/>
      <c r="O138" s="221"/>
      <c r="P138" s="220"/>
      <c r="AF138" s="199"/>
      <c r="AG138" s="199"/>
      <c r="AH138" s="199"/>
      <c r="AI138" s="279"/>
      <c r="AJ138" s="199"/>
      <c r="AK138" s="199"/>
      <c r="AL138" s="199"/>
      <c r="AM138" s="199"/>
      <c r="AN138" s="199"/>
      <c r="AO138" s="199"/>
      <c r="AP138" s="199"/>
      <c r="AQ138" s="199"/>
      <c r="AR138" s="199"/>
      <c r="AS138" s="199"/>
      <c r="AT138" s="199"/>
      <c r="AU138" s="199"/>
      <c r="AV138" s="199"/>
      <c r="AW138" s="199"/>
      <c r="AX138" s="199"/>
      <c r="AY138" s="199"/>
      <c r="AZ138" s="199"/>
      <c r="BA138" s="199"/>
      <c r="BB138" s="199"/>
      <c r="BF138" s="199"/>
      <c r="BG138" s="199"/>
      <c r="BI138" s="279"/>
      <c r="BJ138" s="279"/>
      <c r="BL138" s="199"/>
      <c r="BX138" s="172">
        <v>100</v>
      </c>
    </row>
    <row r="139" spans="1:76">
      <c r="A139" s="199"/>
      <c r="F139" s="199"/>
      <c r="G139" s="198"/>
      <c r="H139" s="198"/>
      <c r="I139" s="198"/>
      <c r="J139" s="199"/>
      <c r="K139" s="199"/>
      <c r="L139" s="199"/>
      <c r="M139" s="220"/>
      <c r="N139" s="221"/>
      <c r="O139" s="221"/>
      <c r="P139" s="220"/>
      <c r="AF139" s="199"/>
      <c r="AG139" s="199"/>
      <c r="AH139" s="199"/>
      <c r="AI139" s="279"/>
      <c r="AJ139" s="199"/>
      <c r="AK139" s="199"/>
      <c r="AL139" s="199"/>
      <c r="AM139" s="199"/>
      <c r="AN139" s="199"/>
      <c r="AO139" s="199"/>
      <c r="AP139" s="199"/>
      <c r="AQ139" s="199"/>
      <c r="AR139" s="199"/>
      <c r="AS139" s="199"/>
      <c r="AT139" s="199"/>
      <c r="AU139" s="199"/>
      <c r="AV139" s="199"/>
      <c r="AW139" s="199"/>
      <c r="AX139" s="199"/>
      <c r="AY139" s="199"/>
      <c r="AZ139" s="199"/>
      <c r="BA139" s="199"/>
      <c r="BB139" s="199"/>
      <c r="BF139" s="199"/>
      <c r="BG139" s="199"/>
      <c r="BI139" s="279"/>
      <c r="BJ139" s="279"/>
      <c r="BL139" s="199"/>
      <c r="BX139" s="172">
        <v>101</v>
      </c>
    </row>
    <row r="140" spans="1:76">
      <c r="A140" s="199"/>
      <c r="F140" s="199"/>
      <c r="G140" s="198"/>
      <c r="H140" s="198"/>
      <c r="I140" s="198"/>
      <c r="J140" s="199"/>
      <c r="K140" s="199"/>
      <c r="L140" s="199"/>
      <c r="M140" s="220"/>
      <c r="N140" s="221"/>
      <c r="O140" s="221"/>
      <c r="P140" s="220"/>
      <c r="AF140" s="199"/>
      <c r="AG140" s="199"/>
      <c r="AH140" s="199"/>
      <c r="AI140" s="279"/>
      <c r="AJ140" s="199"/>
      <c r="AK140" s="199"/>
      <c r="AL140" s="199"/>
      <c r="AM140" s="199"/>
      <c r="AN140" s="199"/>
      <c r="AO140" s="199"/>
      <c r="AP140" s="199"/>
      <c r="AQ140" s="199"/>
      <c r="AR140" s="199"/>
      <c r="AS140" s="199"/>
      <c r="AT140" s="199"/>
      <c r="AU140" s="199"/>
      <c r="AV140" s="199"/>
      <c r="AW140" s="199"/>
      <c r="AX140" s="199"/>
      <c r="AY140" s="199"/>
      <c r="AZ140" s="199"/>
      <c r="BA140" s="199"/>
      <c r="BB140" s="199"/>
      <c r="BF140" s="199"/>
      <c r="BG140" s="199"/>
      <c r="BI140" s="279"/>
      <c r="BJ140" s="279"/>
      <c r="BL140" s="199"/>
      <c r="BX140" s="172">
        <v>102</v>
      </c>
    </row>
    <row r="141" spans="1:76">
      <c r="A141" s="199"/>
      <c r="F141" s="199"/>
      <c r="G141" s="198"/>
      <c r="H141" s="198"/>
      <c r="I141" s="198"/>
      <c r="J141" s="199"/>
      <c r="K141" s="199"/>
      <c r="L141" s="199"/>
      <c r="M141" s="220"/>
      <c r="N141" s="221"/>
      <c r="O141" s="221"/>
      <c r="P141" s="220"/>
      <c r="AF141" s="199"/>
      <c r="AG141" s="199"/>
      <c r="AH141" s="199"/>
      <c r="AI141" s="279"/>
      <c r="AJ141" s="199"/>
      <c r="AK141" s="199"/>
      <c r="AL141" s="199"/>
      <c r="AM141" s="199"/>
      <c r="AN141" s="199"/>
      <c r="AO141" s="199"/>
      <c r="AP141" s="199"/>
      <c r="AQ141" s="199"/>
      <c r="AR141" s="199"/>
      <c r="AS141" s="199"/>
      <c r="AT141" s="199"/>
      <c r="AU141" s="199"/>
      <c r="AV141" s="199"/>
      <c r="AW141" s="199"/>
      <c r="AX141" s="199"/>
      <c r="AY141" s="199"/>
      <c r="AZ141" s="199"/>
      <c r="BA141" s="199"/>
      <c r="BB141" s="199"/>
      <c r="BF141" s="199"/>
      <c r="BG141" s="199"/>
      <c r="BI141" s="279"/>
      <c r="BJ141" s="279"/>
      <c r="BL141" s="199"/>
      <c r="BX141" s="172">
        <v>103</v>
      </c>
    </row>
    <row r="142" spans="1:76">
      <c r="A142" s="199"/>
      <c r="F142" s="199"/>
      <c r="G142" s="198"/>
      <c r="H142" s="198"/>
      <c r="I142" s="198"/>
      <c r="J142" s="199"/>
      <c r="K142" s="199"/>
      <c r="L142" s="199"/>
      <c r="M142" s="220"/>
      <c r="N142" s="221"/>
      <c r="O142" s="221"/>
      <c r="P142" s="220"/>
      <c r="AF142" s="199"/>
      <c r="AG142" s="199"/>
      <c r="AH142" s="199"/>
      <c r="AI142" s="279"/>
      <c r="AJ142" s="199"/>
      <c r="AK142" s="199"/>
      <c r="AL142" s="199"/>
      <c r="AM142" s="199"/>
      <c r="AN142" s="199"/>
      <c r="AO142" s="199"/>
      <c r="AP142" s="199"/>
      <c r="AQ142" s="199"/>
      <c r="AR142" s="199"/>
      <c r="AS142" s="199"/>
      <c r="AT142" s="199"/>
      <c r="AU142" s="199"/>
      <c r="AV142" s="199"/>
      <c r="AW142" s="199"/>
      <c r="AX142" s="199"/>
      <c r="AY142" s="199"/>
      <c r="AZ142" s="199"/>
      <c r="BA142" s="199"/>
      <c r="BB142" s="199"/>
      <c r="BF142" s="199"/>
      <c r="BG142" s="199"/>
      <c r="BI142" s="279"/>
      <c r="BJ142" s="279"/>
      <c r="BL142" s="199"/>
      <c r="BX142" s="172">
        <v>104</v>
      </c>
    </row>
    <row r="143" spans="1:76">
      <c r="A143" s="199"/>
      <c r="F143" s="199"/>
      <c r="G143" s="198"/>
      <c r="H143" s="198"/>
      <c r="I143" s="198"/>
      <c r="J143" s="199"/>
      <c r="K143" s="199"/>
      <c r="L143" s="199"/>
      <c r="M143" s="220"/>
      <c r="N143" s="221"/>
      <c r="O143" s="221"/>
      <c r="P143" s="220"/>
      <c r="AF143" s="199"/>
      <c r="AG143" s="199"/>
      <c r="AH143" s="199"/>
      <c r="AI143" s="279"/>
      <c r="AJ143" s="199"/>
      <c r="AK143" s="199"/>
      <c r="AL143" s="199"/>
      <c r="AM143" s="199"/>
      <c r="AN143" s="199"/>
      <c r="AO143" s="199"/>
      <c r="AP143" s="199"/>
      <c r="AQ143" s="199"/>
      <c r="AR143" s="199"/>
      <c r="AS143" s="199"/>
      <c r="AT143" s="199"/>
      <c r="AU143" s="199"/>
      <c r="AV143" s="199"/>
      <c r="AW143" s="199"/>
      <c r="AX143" s="199"/>
      <c r="AY143" s="199"/>
      <c r="AZ143" s="199"/>
      <c r="BA143" s="199"/>
      <c r="BB143" s="199"/>
      <c r="BF143" s="199"/>
      <c r="BG143" s="199"/>
      <c r="BI143" s="279"/>
      <c r="BJ143" s="279"/>
      <c r="BL143" s="199"/>
      <c r="BX143" s="172">
        <v>105</v>
      </c>
    </row>
    <row r="144" spans="1:76">
      <c r="A144" s="199"/>
      <c r="F144" s="199"/>
      <c r="G144" s="198"/>
      <c r="H144" s="198"/>
      <c r="I144" s="198"/>
      <c r="J144" s="199"/>
      <c r="K144" s="199"/>
      <c r="L144" s="199"/>
      <c r="M144" s="220"/>
      <c r="N144" s="221"/>
      <c r="O144" s="221"/>
      <c r="P144" s="220"/>
      <c r="AF144" s="199"/>
      <c r="AG144" s="199"/>
      <c r="AH144" s="199"/>
      <c r="AI144" s="279"/>
      <c r="AJ144" s="199"/>
      <c r="AK144" s="199"/>
      <c r="AL144" s="199"/>
      <c r="AM144" s="199"/>
      <c r="AN144" s="199"/>
      <c r="AO144" s="199"/>
      <c r="AP144" s="199"/>
      <c r="AQ144" s="199"/>
      <c r="AR144" s="199"/>
      <c r="AS144" s="199"/>
      <c r="AT144" s="199"/>
      <c r="AU144" s="199"/>
      <c r="AV144" s="199"/>
      <c r="AW144" s="199"/>
      <c r="AX144" s="199"/>
      <c r="AY144" s="199"/>
      <c r="AZ144" s="199"/>
      <c r="BA144" s="199"/>
      <c r="BB144" s="199"/>
      <c r="BF144" s="199"/>
      <c r="BG144" s="199"/>
      <c r="BI144" s="279"/>
      <c r="BJ144" s="279"/>
      <c r="BL144" s="199"/>
      <c r="BX144" s="172">
        <v>106</v>
      </c>
    </row>
    <row r="145" spans="1:76">
      <c r="A145" s="199"/>
      <c r="F145" s="199"/>
      <c r="G145" s="198"/>
      <c r="H145" s="198"/>
      <c r="I145" s="198"/>
      <c r="J145" s="199"/>
      <c r="K145" s="199"/>
      <c r="L145" s="199"/>
      <c r="M145" s="220"/>
      <c r="N145" s="221"/>
      <c r="O145" s="221"/>
      <c r="P145" s="220"/>
      <c r="AF145" s="199"/>
      <c r="AG145" s="199"/>
      <c r="AH145" s="199"/>
      <c r="AI145" s="279"/>
      <c r="AJ145" s="199"/>
      <c r="AK145" s="199"/>
      <c r="AL145" s="199"/>
      <c r="AM145" s="199"/>
      <c r="AN145" s="199"/>
      <c r="AO145" s="199"/>
      <c r="AP145" s="199"/>
      <c r="AQ145" s="199"/>
      <c r="AR145" s="199"/>
      <c r="AS145" s="199"/>
      <c r="AT145" s="199"/>
      <c r="AU145" s="199"/>
      <c r="AV145" s="199"/>
      <c r="AW145" s="199"/>
      <c r="AX145" s="199"/>
      <c r="AY145" s="199"/>
      <c r="AZ145" s="199"/>
      <c r="BA145" s="199"/>
      <c r="BB145" s="199"/>
      <c r="BF145" s="199"/>
      <c r="BG145" s="199"/>
      <c r="BI145" s="279"/>
      <c r="BJ145" s="279"/>
      <c r="BL145" s="199"/>
      <c r="BX145" s="172">
        <v>107</v>
      </c>
    </row>
    <row r="146" spans="1:76">
      <c r="A146" s="199"/>
      <c r="F146" s="199"/>
      <c r="G146" s="198"/>
      <c r="H146" s="198"/>
      <c r="I146" s="198"/>
      <c r="J146" s="199"/>
      <c r="K146" s="199"/>
      <c r="L146" s="199"/>
      <c r="M146" s="220"/>
      <c r="N146" s="221"/>
      <c r="O146" s="221"/>
      <c r="P146" s="220"/>
      <c r="AF146" s="199"/>
      <c r="AG146" s="199"/>
      <c r="AH146" s="199"/>
      <c r="AI146" s="279"/>
      <c r="AJ146" s="199"/>
      <c r="AK146" s="199"/>
      <c r="AL146" s="199"/>
      <c r="AM146" s="199"/>
      <c r="AN146" s="199"/>
      <c r="AO146" s="199"/>
      <c r="AP146" s="199"/>
      <c r="AQ146" s="199"/>
      <c r="AR146" s="199"/>
      <c r="AS146" s="199"/>
      <c r="AT146" s="199"/>
      <c r="AU146" s="199"/>
      <c r="AV146" s="199"/>
      <c r="AW146" s="199"/>
      <c r="AX146" s="199"/>
      <c r="AY146" s="199"/>
      <c r="AZ146" s="199"/>
      <c r="BA146" s="199"/>
      <c r="BB146" s="199"/>
      <c r="BF146" s="199"/>
      <c r="BG146" s="199"/>
      <c r="BI146" s="279"/>
      <c r="BJ146" s="279"/>
      <c r="BL146" s="199"/>
      <c r="BX146" s="172">
        <v>108</v>
      </c>
    </row>
    <row r="147" spans="1:76">
      <c r="A147" s="199"/>
      <c r="F147" s="199"/>
      <c r="G147" s="198"/>
      <c r="H147" s="198"/>
      <c r="I147" s="198"/>
      <c r="J147" s="199"/>
      <c r="K147" s="199"/>
      <c r="L147" s="199"/>
      <c r="M147" s="220"/>
      <c r="N147" s="221"/>
      <c r="O147" s="221"/>
      <c r="P147" s="220"/>
      <c r="AF147" s="199"/>
      <c r="AG147" s="199"/>
      <c r="AH147" s="199"/>
      <c r="AI147" s="279"/>
      <c r="AJ147" s="199"/>
      <c r="AK147" s="199"/>
      <c r="AL147" s="199"/>
      <c r="AM147" s="199"/>
      <c r="AN147" s="199"/>
      <c r="AO147" s="199"/>
      <c r="AP147" s="199"/>
      <c r="AQ147" s="199"/>
      <c r="AR147" s="199"/>
      <c r="AS147" s="199"/>
      <c r="AT147" s="199"/>
      <c r="AU147" s="199"/>
      <c r="AV147" s="199"/>
      <c r="AW147" s="199"/>
      <c r="AX147" s="199"/>
      <c r="AY147" s="199"/>
      <c r="AZ147" s="199"/>
      <c r="BA147" s="199"/>
      <c r="BB147" s="199"/>
      <c r="BF147" s="199"/>
      <c r="BG147" s="199"/>
      <c r="BI147" s="279"/>
      <c r="BJ147" s="279"/>
      <c r="BL147" s="199"/>
      <c r="BX147" s="172">
        <v>109</v>
      </c>
    </row>
    <row r="148" spans="1:76">
      <c r="A148" s="199"/>
      <c r="F148" s="199"/>
      <c r="G148" s="198"/>
      <c r="H148" s="198"/>
      <c r="I148" s="198"/>
      <c r="J148" s="199"/>
      <c r="K148" s="199"/>
      <c r="L148" s="199"/>
      <c r="M148" s="220"/>
      <c r="N148" s="221"/>
      <c r="O148" s="221"/>
      <c r="P148" s="220"/>
      <c r="AF148" s="199"/>
      <c r="AG148" s="199"/>
      <c r="AH148" s="199"/>
      <c r="AI148" s="279"/>
      <c r="AJ148" s="199"/>
      <c r="AK148" s="199"/>
      <c r="AL148" s="199"/>
      <c r="AM148" s="199"/>
      <c r="AN148" s="199"/>
      <c r="AO148" s="199"/>
      <c r="AP148" s="199"/>
      <c r="AQ148" s="199"/>
      <c r="AR148" s="199"/>
      <c r="AS148" s="199"/>
      <c r="AT148" s="199"/>
      <c r="AU148" s="199"/>
      <c r="AV148" s="199"/>
      <c r="AW148" s="199"/>
      <c r="AX148" s="199"/>
      <c r="AY148" s="199"/>
      <c r="AZ148" s="199"/>
      <c r="BA148" s="199"/>
      <c r="BB148" s="199"/>
      <c r="BF148" s="199"/>
      <c r="BG148" s="199"/>
      <c r="BI148" s="279"/>
      <c r="BJ148" s="279"/>
      <c r="BL148" s="199"/>
      <c r="BX148" s="172">
        <v>110</v>
      </c>
    </row>
    <row r="149" spans="1:76">
      <c r="A149" s="199"/>
      <c r="F149" s="199"/>
      <c r="G149" s="198"/>
      <c r="H149" s="198"/>
      <c r="I149" s="198"/>
      <c r="J149" s="199"/>
      <c r="K149" s="199"/>
      <c r="L149" s="199"/>
      <c r="M149" s="220"/>
      <c r="N149" s="221"/>
      <c r="O149" s="221"/>
      <c r="P149" s="220"/>
      <c r="AF149" s="199"/>
      <c r="AG149" s="199"/>
      <c r="AH149" s="199"/>
      <c r="AI149" s="279"/>
      <c r="AJ149" s="199"/>
      <c r="AK149" s="199"/>
      <c r="AL149" s="199"/>
      <c r="AM149" s="199"/>
      <c r="AN149" s="199"/>
      <c r="AO149" s="199"/>
      <c r="AP149" s="199"/>
      <c r="AQ149" s="199"/>
      <c r="AR149" s="199"/>
      <c r="AS149" s="199"/>
      <c r="AT149" s="199"/>
      <c r="AU149" s="199"/>
      <c r="AV149" s="199"/>
      <c r="AW149" s="199"/>
      <c r="AX149" s="199"/>
      <c r="AY149" s="199"/>
      <c r="AZ149" s="199"/>
      <c r="BA149" s="199"/>
      <c r="BB149" s="199"/>
      <c r="BF149" s="199"/>
      <c r="BG149" s="199"/>
      <c r="BI149" s="279"/>
      <c r="BJ149" s="279"/>
      <c r="BL149" s="199"/>
      <c r="BX149" s="172">
        <v>111</v>
      </c>
    </row>
    <row r="150" spans="1:76">
      <c r="A150" s="199"/>
      <c r="F150" s="199"/>
      <c r="G150" s="198"/>
      <c r="H150" s="198"/>
      <c r="I150" s="198"/>
      <c r="J150" s="199"/>
      <c r="K150" s="199"/>
      <c r="L150" s="199"/>
      <c r="M150" s="220"/>
      <c r="N150" s="221"/>
      <c r="O150" s="221"/>
      <c r="P150" s="220"/>
      <c r="AF150" s="199"/>
      <c r="AG150" s="199"/>
      <c r="AH150" s="199"/>
      <c r="AI150" s="279"/>
      <c r="AJ150" s="199"/>
      <c r="AK150" s="199"/>
      <c r="AL150" s="199"/>
      <c r="AM150" s="199"/>
      <c r="AN150" s="199"/>
      <c r="AO150" s="199"/>
      <c r="AP150" s="199"/>
      <c r="AQ150" s="199"/>
      <c r="AR150" s="199"/>
      <c r="AS150" s="199"/>
      <c r="AT150" s="199"/>
      <c r="AU150" s="199"/>
      <c r="AV150" s="199"/>
      <c r="AW150" s="199"/>
      <c r="AX150" s="199"/>
      <c r="AY150" s="199"/>
      <c r="AZ150" s="199"/>
      <c r="BA150" s="199"/>
      <c r="BB150" s="199"/>
      <c r="BF150" s="199"/>
      <c r="BG150" s="199"/>
      <c r="BI150" s="279"/>
      <c r="BJ150" s="279"/>
      <c r="BL150" s="199"/>
      <c r="BX150" s="172">
        <v>112</v>
      </c>
    </row>
    <row r="151" spans="1:76">
      <c r="A151" s="199"/>
      <c r="F151" s="199"/>
      <c r="G151" s="198"/>
      <c r="H151" s="198"/>
      <c r="I151" s="198"/>
      <c r="J151" s="199"/>
      <c r="K151" s="199"/>
      <c r="L151" s="199"/>
      <c r="M151" s="220"/>
      <c r="N151" s="221"/>
      <c r="O151" s="221"/>
      <c r="P151" s="220"/>
      <c r="AF151" s="199"/>
      <c r="AG151" s="199"/>
      <c r="AH151" s="199"/>
      <c r="AI151" s="279"/>
      <c r="AJ151" s="199"/>
      <c r="AK151" s="199"/>
      <c r="AL151" s="199"/>
      <c r="AM151" s="199"/>
      <c r="AN151" s="199"/>
      <c r="AO151" s="199"/>
      <c r="AP151" s="199"/>
      <c r="AQ151" s="199"/>
      <c r="AR151" s="199"/>
      <c r="AS151" s="199"/>
      <c r="AT151" s="199"/>
      <c r="AU151" s="199"/>
      <c r="AV151" s="199"/>
      <c r="AW151" s="199"/>
      <c r="AX151" s="199"/>
      <c r="AY151" s="199"/>
      <c r="AZ151" s="199"/>
      <c r="BA151" s="199"/>
      <c r="BB151" s="199"/>
      <c r="BF151" s="199"/>
      <c r="BG151" s="199"/>
      <c r="BI151" s="279"/>
      <c r="BJ151" s="279"/>
      <c r="BL151" s="199"/>
      <c r="BX151" s="172">
        <v>113</v>
      </c>
    </row>
    <row r="152" spans="1:76">
      <c r="A152" s="199"/>
      <c r="F152" s="199"/>
      <c r="G152" s="198"/>
      <c r="H152" s="198"/>
      <c r="I152" s="198"/>
      <c r="J152" s="199"/>
      <c r="K152" s="199"/>
      <c r="L152" s="199"/>
      <c r="M152" s="220"/>
      <c r="N152" s="221"/>
      <c r="O152" s="221"/>
      <c r="P152" s="220"/>
      <c r="AF152" s="199"/>
      <c r="AG152" s="199"/>
      <c r="AH152" s="199"/>
      <c r="AI152" s="279"/>
      <c r="AJ152" s="199"/>
      <c r="AK152" s="199"/>
      <c r="AL152" s="199"/>
      <c r="AM152" s="199"/>
      <c r="AN152" s="199"/>
      <c r="AO152" s="199"/>
      <c r="AP152" s="199"/>
      <c r="AQ152" s="199"/>
      <c r="AR152" s="199"/>
      <c r="AS152" s="199"/>
      <c r="AT152" s="199"/>
      <c r="AU152" s="199"/>
      <c r="AV152" s="199"/>
      <c r="AW152" s="199"/>
      <c r="AX152" s="199"/>
      <c r="AY152" s="199"/>
      <c r="AZ152" s="199"/>
      <c r="BA152" s="199"/>
      <c r="BB152" s="199"/>
      <c r="BF152" s="199"/>
      <c r="BG152" s="199"/>
      <c r="BI152" s="279"/>
      <c r="BJ152" s="279"/>
      <c r="BL152" s="199"/>
      <c r="BX152" s="172">
        <v>114</v>
      </c>
    </row>
    <row r="153" spans="1:76">
      <c r="A153" s="199"/>
      <c r="F153" s="199"/>
      <c r="G153" s="198"/>
      <c r="H153" s="198"/>
      <c r="I153" s="198"/>
      <c r="J153" s="199"/>
      <c r="K153" s="199"/>
      <c r="L153" s="199"/>
      <c r="M153" s="220"/>
      <c r="N153" s="221"/>
      <c r="O153" s="221"/>
      <c r="P153" s="220"/>
      <c r="AF153" s="199"/>
      <c r="AG153" s="199"/>
      <c r="AH153" s="199"/>
      <c r="AI153" s="279"/>
      <c r="AJ153" s="199"/>
      <c r="AK153" s="199"/>
      <c r="AL153" s="199"/>
      <c r="AM153" s="199"/>
      <c r="AN153" s="199"/>
      <c r="AO153" s="199"/>
      <c r="AP153" s="199"/>
      <c r="AQ153" s="199"/>
      <c r="AR153" s="199"/>
      <c r="AS153" s="199"/>
      <c r="AT153" s="199"/>
      <c r="AU153" s="199"/>
      <c r="AV153" s="199"/>
      <c r="AW153" s="199"/>
      <c r="AX153" s="199"/>
      <c r="AY153" s="199"/>
      <c r="AZ153" s="199"/>
      <c r="BA153" s="199"/>
      <c r="BB153" s="199"/>
      <c r="BF153" s="199"/>
      <c r="BG153" s="199"/>
      <c r="BI153" s="279"/>
      <c r="BJ153" s="279"/>
      <c r="BL153" s="199"/>
      <c r="BX153" s="172">
        <v>115</v>
      </c>
    </row>
    <row r="154" spans="1:76">
      <c r="A154" s="199"/>
      <c r="F154" s="199"/>
      <c r="G154" s="198"/>
      <c r="H154" s="198"/>
      <c r="I154" s="198"/>
      <c r="J154" s="199"/>
      <c r="K154" s="199"/>
      <c r="L154" s="199"/>
      <c r="M154" s="220"/>
      <c r="N154" s="221"/>
      <c r="O154" s="221"/>
      <c r="P154" s="220"/>
      <c r="AF154" s="199"/>
      <c r="AG154" s="199"/>
      <c r="AH154" s="199"/>
      <c r="AI154" s="279"/>
      <c r="AJ154" s="199"/>
      <c r="AK154" s="199"/>
      <c r="AL154" s="199"/>
      <c r="AM154" s="199"/>
      <c r="AN154" s="199"/>
      <c r="AO154" s="199"/>
      <c r="AP154" s="199"/>
      <c r="AQ154" s="199"/>
      <c r="AR154" s="199"/>
      <c r="AS154" s="199"/>
      <c r="AT154" s="199"/>
      <c r="AU154" s="199"/>
      <c r="AV154" s="199"/>
      <c r="AW154" s="199"/>
      <c r="AX154" s="199"/>
      <c r="AY154" s="199"/>
      <c r="AZ154" s="199"/>
      <c r="BA154" s="199"/>
      <c r="BB154" s="199"/>
      <c r="BF154" s="199"/>
      <c r="BG154" s="199"/>
      <c r="BI154" s="279"/>
      <c r="BJ154" s="279"/>
      <c r="BL154" s="199"/>
      <c r="BX154" s="172">
        <v>116</v>
      </c>
    </row>
    <row r="155" spans="1:76">
      <c r="A155" s="199"/>
      <c r="F155" s="199"/>
      <c r="G155" s="198"/>
      <c r="H155" s="198"/>
      <c r="I155" s="198"/>
      <c r="J155" s="199"/>
      <c r="K155" s="199"/>
      <c r="L155" s="199"/>
      <c r="M155" s="220"/>
      <c r="N155" s="221"/>
      <c r="O155" s="221"/>
      <c r="P155" s="220"/>
      <c r="AF155" s="199"/>
      <c r="AG155" s="199"/>
      <c r="AH155" s="199"/>
      <c r="AI155" s="279"/>
      <c r="AJ155" s="199"/>
      <c r="AK155" s="199"/>
      <c r="AL155" s="199"/>
      <c r="AM155" s="199"/>
      <c r="AN155" s="199"/>
      <c r="AO155" s="199"/>
      <c r="AP155" s="199"/>
      <c r="AQ155" s="199"/>
      <c r="AR155" s="199"/>
      <c r="AS155" s="199"/>
      <c r="AT155" s="199"/>
      <c r="AU155" s="199"/>
      <c r="AV155" s="199"/>
      <c r="AW155" s="199"/>
      <c r="AX155" s="199"/>
      <c r="AY155" s="199"/>
      <c r="AZ155" s="199"/>
      <c r="BA155" s="199"/>
      <c r="BB155" s="199"/>
      <c r="BF155" s="199"/>
      <c r="BG155" s="199"/>
      <c r="BI155" s="279"/>
      <c r="BJ155" s="279"/>
      <c r="BL155" s="199"/>
      <c r="BX155" s="172">
        <v>117</v>
      </c>
    </row>
    <row r="156" spans="1:76">
      <c r="A156" s="199"/>
      <c r="F156" s="199"/>
      <c r="G156" s="198"/>
      <c r="H156" s="198"/>
      <c r="I156" s="198"/>
      <c r="J156" s="199"/>
      <c r="K156" s="199"/>
      <c r="L156" s="199"/>
      <c r="M156" s="220"/>
      <c r="N156" s="221"/>
      <c r="O156" s="221"/>
      <c r="P156" s="220"/>
      <c r="AF156" s="199"/>
      <c r="AG156" s="199"/>
      <c r="AH156" s="199"/>
      <c r="AI156" s="279"/>
      <c r="AJ156" s="199"/>
      <c r="AK156" s="199"/>
      <c r="AL156" s="199"/>
      <c r="AM156" s="199"/>
      <c r="AN156" s="199"/>
      <c r="AO156" s="199"/>
      <c r="AP156" s="199"/>
      <c r="AQ156" s="199"/>
      <c r="AR156" s="199"/>
      <c r="AS156" s="199"/>
      <c r="AT156" s="199"/>
      <c r="AU156" s="199"/>
      <c r="AV156" s="199"/>
      <c r="AW156" s="199"/>
      <c r="AX156" s="199"/>
      <c r="AY156" s="199"/>
      <c r="AZ156" s="199"/>
      <c r="BA156" s="199"/>
      <c r="BB156" s="199"/>
      <c r="BF156" s="199"/>
      <c r="BG156" s="199"/>
      <c r="BI156" s="279"/>
      <c r="BJ156" s="279"/>
      <c r="BL156" s="199"/>
      <c r="BX156" s="172">
        <v>118</v>
      </c>
    </row>
    <row r="157" spans="1:76">
      <c r="A157" s="199"/>
      <c r="F157" s="199"/>
      <c r="G157" s="198"/>
      <c r="H157" s="198"/>
      <c r="I157" s="198"/>
      <c r="J157" s="199"/>
      <c r="K157" s="199"/>
      <c r="L157" s="199"/>
      <c r="M157" s="220"/>
      <c r="N157" s="221"/>
      <c r="O157" s="221"/>
      <c r="P157" s="220"/>
      <c r="AF157" s="199"/>
      <c r="AG157" s="199"/>
      <c r="AH157" s="199"/>
      <c r="AI157" s="279"/>
      <c r="AJ157" s="199"/>
      <c r="AK157" s="199"/>
      <c r="AL157" s="199"/>
      <c r="AM157" s="199"/>
      <c r="AN157" s="199"/>
      <c r="AO157" s="199"/>
      <c r="AP157" s="199"/>
      <c r="AQ157" s="199"/>
      <c r="AR157" s="199"/>
      <c r="AS157" s="199"/>
      <c r="AT157" s="199"/>
      <c r="AU157" s="199"/>
      <c r="AV157" s="199"/>
      <c r="AW157" s="199"/>
      <c r="AX157" s="199"/>
      <c r="AY157" s="199"/>
      <c r="AZ157" s="199"/>
      <c r="BA157" s="199"/>
      <c r="BB157" s="199"/>
      <c r="BF157" s="199"/>
      <c r="BG157" s="199"/>
      <c r="BI157" s="279"/>
      <c r="BJ157" s="279"/>
      <c r="BL157" s="199"/>
      <c r="BX157" s="172">
        <v>119</v>
      </c>
    </row>
    <row r="158" spans="1:76">
      <c r="A158" s="199"/>
      <c r="F158" s="199"/>
      <c r="G158" s="198"/>
      <c r="H158" s="198"/>
      <c r="I158" s="198"/>
      <c r="J158" s="199"/>
      <c r="K158" s="199"/>
      <c r="L158" s="199"/>
      <c r="M158" s="220"/>
      <c r="N158" s="221"/>
      <c r="O158" s="221"/>
      <c r="P158" s="220"/>
      <c r="AF158" s="199"/>
      <c r="AG158" s="199"/>
      <c r="AH158" s="199"/>
      <c r="AI158" s="279"/>
      <c r="AJ158" s="199"/>
      <c r="AK158" s="199"/>
      <c r="AL158" s="199"/>
      <c r="AM158" s="199"/>
      <c r="AN158" s="199"/>
      <c r="AO158" s="199"/>
      <c r="AP158" s="199"/>
      <c r="AQ158" s="199"/>
      <c r="AR158" s="199"/>
      <c r="AS158" s="199"/>
      <c r="AT158" s="199"/>
      <c r="AU158" s="199"/>
      <c r="AV158" s="199"/>
      <c r="AW158" s="199"/>
      <c r="AX158" s="199"/>
      <c r="AY158" s="199"/>
      <c r="AZ158" s="199"/>
      <c r="BA158" s="199"/>
      <c r="BB158" s="199"/>
      <c r="BF158" s="199"/>
      <c r="BG158" s="199"/>
      <c r="BI158" s="279"/>
      <c r="BJ158" s="279"/>
      <c r="BL158" s="199"/>
      <c r="BX158" s="172">
        <v>120</v>
      </c>
    </row>
    <row r="159" spans="1:76">
      <c r="A159" s="199"/>
      <c r="F159" s="199"/>
      <c r="G159" s="198"/>
      <c r="H159" s="198"/>
      <c r="I159" s="198"/>
      <c r="J159" s="199"/>
      <c r="K159" s="199"/>
      <c r="L159" s="199"/>
      <c r="M159" s="220"/>
      <c r="N159" s="221"/>
      <c r="O159" s="221"/>
      <c r="P159" s="220"/>
      <c r="AF159" s="199"/>
      <c r="AG159" s="199"/>
      <c r="AH159" s="199"/>
      <c r="AI159" s="279"/>
      <c r="AJ159" s="199"/>
      <c r="AK159" s="199"/>
      <c r="AL159" s="199"/>
      <c r="AM159" s="199"/>
      <c r="AN159" s="199"/>
      <c r="AO159" s="199"/>
      <c r="AP159" s="199"/>
      <c r="AQ159" s="199"/>
      <c r="AR159" s="199"/>
      <c r="AS159" s="199"/>
      <c r="AT159" s="199"/>
      <c r="AU159" s="199"/>
      <c r="AV159" s="199"/>
      <c r="AW159" s="199"/>
      <c r="AX159" s="199"/>
      <c r="AY159" s="199"/>
      <c r="AZ159" s="199"/>
      <c r="BA159" s="199"/>
      <c r="BB159" s="199"/>
      <c r="BF159" s="199"/>
      <c r="BG159" s="199"/>
      <c r="BI159" s="279"/>
      <c r="BJ159" s="279"/>
      <c r="BL159" s="199"/>
      <c r="BX159" s="172">
        <v>121</v>
      </c>
    </row>
    <row r="160" spans="1:76">
      <c r="A160" s="199"/>
      <c r="F160" s="199"/>
      <c r="G160" s="198"/>
      <c r="H160" s="198"/>
      <c r="I160" s="198"/>
      <c r="J160" s="199"/>
      <c r="K160" s="199"/>
      <c r="L160" s="199"/>
      <c r="M160" s="220"/>
      <c r="N160" s="221"/>
      <c r="O160" s="221"/>
      <c r="P160" s="220"/>
      <c r="AF160" s="199"/>
      <c r="AG160" s="199"/>
      <c r="AH160" s="199"/>
      <c r="AI160" s="279"/>
      <c r="AJ160" s="199"/>
      <c r="AK160" s="199"/>
      <c r="AL160" s="199"/>
      <c r="AM160" s="199"/>
      <c r="AN160" s="199"/>
      <c r="AO160" s="199"/>
      <c r="AP160" s="199"/>
      <c r="AQ160" s="199"/>
      <c r="AR160" s="199"/>
      <c r="AS160" s="199"/>
      <c r="AT160" s="199"/>
      <c r="AU160" s="199"/>
      <c r="AV160" s="199"/>
      <c r="AW160" s="199"/>
      <c r="AX160" s="199"/>
      <c r="AY160" s="199"/>
      <c r="AZ160" s="199"/>
      <c r="BA160" s="199"/>
      <c r="BB160" s="199"/>
      <c r="BF160" s="199"/>
      <c r="BG160" s="199"/>
      <c r="BI160" s="279"/>
      <c r="BJ160" s="279"/>
      <c r="BL160" s="199"/>
      <c r="BX160" s="172">
        <v>122</v>
      </c>
    </row>
    <row r="161" spans="1:76">
      <c r="A161" s="199"/>
      <c r="F161" s="199"/>
      <c r="G161" s="198"/>
      <c r="H161" s="198"/>
      <c r="I161" s="198"/>
      <c r="J161" s="199"/>
      <c r="K161" s="199"/>
      <c r="L161" s="199"/>
      <c r="M161" s="220"/>
      <c r="N161" s="221"/>
      <c r="O161" s="221"/>
      <c r="P161" s="220"/>
      <c r="AF161" s="199"/>
      <c r="AG161" s="199"/>
      <c r="AH161" s="199"/>
      <c r="AI161" s="279"/>
      <c r="AJ161" s="199"/>
      <c r="AK161" s="199"/>
      <c r="AL161" s="199"/>
      <c r="AM161" s="199"/>
      <c r="AN161" s="199"/>
      <c r="AO161" s="199"/>
      <c r="AP161" s="199"/>
      <c r="AQ161" s="199"/>
      <c r="AR161" s="199"/>
      <c r="AS161" s="199"/>
      <c r="AT161" s="199"/>
      <c r="AU161" s="199"/>
      <c r="AV161" s="199"/>
      <c r="AW161" s="199"/>
      <c r="AX161" s="199"/>
      <c r="AY161" s="199"/>
      <c r="AZ161" s="199"/>
      <c r="BA161" s="199"/>
      <c r="BB161" s="199"/>
      <c r="BF161" s="199"/>
      <c r="BG161" s="199"/>
      <c r="BI161" s="279"/>
      <c r="BJ161" s="279"/>
      <c r="BL161" s="199"/>
      <c r="BX161" s="172">
        <v>123</v>
      </c>
    </row>
    <row r="162" spans="1:76">
      <c r="A162" s="199"/>
      <c r="F162" s="199"/>
      <c r="G162" s="198"/>
      <c r="H162" s="198"/>
      <c r="I162" s="198"/>
      <c r="J162" s="199"/>
      <c r="K162" s="199"/>
      <c r="L162" s="199"/>
      <c r="M162" s="220"/>
      <c r="N162" s="221"/>
      <c r="O162" s="221"/>
      <c r="P162" s="220"/>
      <c r="AF162" s="199"/>
      <c r="AG162" s="199"/>
      <c r="AH162" s="199"/>
      <c r="AI162" s="279"/>
      <c r="AJ162" s="199"/>
      <c r="AK162" s="199"/>
      <c r="AL162" s="199"/>
      <c r="AM162" s="199"/>
      <c r="AN162" s="199"/>
      <c r="AO162" s="199"/>
      <c r="AP162" s="199"/>
      <c r="AQ162" s="199"/>
      <c r="AR162" s="199"/>
      <c r="AS162" s="199"/>
      <c r="AT162" s="199"/>
      <c r="AU162" s="199"/>
      <c r="AV162" s="199"/>
      <c r="AW162" s="199"/>
      <c r="AX162" s="199"/>
      <c r="AY162" s="199"/>
      <c r="AZ162" s="199"/>
      <c r="BA162" s="199"/>
      <c r="BB162" s="199"/>
      <c r="BF162" s="199"/>
      <c r="BG162" s="199"/>
      <c r="BI162" s="279"/>
      <c r="BJ162" s="279"/>
      <c r="BL162" s="199"/>
      <c r="BX162" s="172">
        <v>124</v>
      </c>
    </row>
    <row r="163" spans="1:76">
      <c r="A163" s="199"/>
      <c r="F163" s="199"/>
      <c r="G163" s="198"/>
      <c r="H163" s="198"/>
      <c r="I163" s="198"/>
      <c r="J163" s="199"/>
      <c r="K163" s="199"/>
      <c r="L163" s="199"/>
      <c r="M163" s="220"/>
      <c r="N163" s="221"/>
      <c r="O163" s="221"/>
      <c r="P163" s="220"/>
      <c r="AF163" s="199"/>
      <c r="AG163" s="199"/>
      <c r="AH163" s="199"/>
      <c r="AI163" s="279"/>
      <c r="AJ163" s="199"/>
      <c r="AK163" s="199"/>
      <c r="AL163" s="199"/>
      <c r="AM163" s="199"/>
      <c r="AN163" s="199"/>
      <c r="AO163" s="199"/>
      <c r="AP163" s="199"/>
      <c r="AQ163" s="199"/>
      <c r="AR163" s="199"/>
      <c r="AS163" s="199"/>
      <c r="AT163" s="199"/>
      <c r="AU163" s="199"/>
      <c r="AV163" s="199"/>
      <c r="AW163" s="199"/>
      <c r="AX163" s="199"/>
      <c r="AY163" s="199"/>
      <c r="AZ163" s="199"/>
      <c r="BA163" s="199"/>
      <c r="BB163" s="199"/>
      <c r="BF163" s="199"/>
      <c r="BG163" s="199"/>
      <c r="BI163" s="279"/>
      <c r="BJ163" s="279"/>
      <c r="BL163" s="199"/>
      <c r="BX163" s="172">
        <v>125</v>
      </c>
    </row>
    <row r="164" spans="1:76">
      <c r="A164" s="199"/>
      <c r="F164" s="199"/>
      <c r="G164" s="198"/>
      <c r="H164" s="198"/>
      <c r="I164" s="198"/>
      <c r="J164" s="199"/>
      <c r="K164" s="199"/>
      <c r="L164" s="199"/>
      <c r="M164" s="220"/>
      <c r="N164" s="221"/>
      <c r="O164" s="221"/>
      <c r="P164" s="220"/>
      <c r="AF164" s="199"/>
      <c r="AG164" s="199"/>
      <c r="AH164" s="199"/>
      <c r="AI164" s="279"/>
      <c r="AJ164" s="199"/>
      <c r="AK164" s="199"/>
      <c r="AL164" s="199"/>
      <c r="AM164" s="199"/>
      <c r="AN164" s="199"/>
      <c r="AO164" s="199"/>
      <c r="AP164" s="199"/>
      <c r="AQ164" s="199"/>
      <c r="AR164" s="199"/>
      <c r="AS164" s="199"/>
      <c r="AT164" s="199"/>
      <c r="AU164" s="199"/>
      <c r="AV164" s="199"/>
      <c r="AW164" s="199"/>
      <c r="AX164" s="199"/>
      <c r="AY164" s="199"/>
      <c r="AZ164" s="199"/>
      <c r="BA164" s="199"/>
      <c r="BB164" s="199"/>
      <c r="BF164" s="199"/>
      <c r="BG164" s="199"/>
      <c r="BI164" s="279"/>
      <c r="BJ164" s="279"/>
      <c r="BL164" s="199"/>
      <c r="BX164" s="172">
        <v>126</v>
      </c>
    </row>
    <row r="165" spans="1:76">
      <c r="A165" s="199"/>
      <c r="F165" s="199"/>
      <c r="G165" s="198"/>
      <c r="H165" s="198"/>
      <c r="I165" s="198"/>
      <c r="J165" s="199"/>
      <c r="K165" s="199"/>
      <c r="L165" s="199"/>
      <c r="M165" s="220"/>
      <c r="N165" s="221"/>
      <c r="O165" s="221"/>
      <c r="P165" s="220"/>
      <c r="AF165" s="199"/>
      <c r="AG165" s="199"/>
      <c r="AH165" s="199"/>
      <c r="AI165" s="279"/>
      <c r="AJ165" s="199"/>
      <c r="AK165" s="199"/>
      <c r="AL165" s="199"/>
      <c r="AM165" s="199"/>
      <c r="AN165" s="199"/>
      <c r="AO165" s="199"/>
      <c r="AP165" s="199"/>
      <c r="AQ165" s="199"/>
      <c r="AR165" s="199"/>
      <c r="AS165" s="199"/>
      <c r="AT165" s="199"/>
      <c r="AU165" s="199"/>
      <c r="AV165" s="199"/>
      <c r="AW165" s="199"/>
      <c r="AX165" s="199"/>
      <c r="AY165" s="199"/>
      <c r="AZ165" s="199"/>
      <c r="BA165" s="199"/>
      <c r="BB165" s="199"/>
      <c r="BF165" s="199"/>
      <c r="BG165" s="199"/>
      <c r="BI165" s="279"/>
      <c r="BJ165" s="279"/>
      <c r="BL165" s="199"/>
      <c r="BX165" s="172">
        <v>127</v>
      </c>
    </row>
    <row r="166" spans="1:76">
      <c r="A166" s="199"/>
      <c r="F166" s="199"/>
      <c r="G166" s="198"/>
      <c r="H166" s="198"/>
      <c r="I166" s="198"/>
      <c r="J166" s="199"/>
      <c r="K166" s="199"/>
      <c r="L166" s="199"/>
      <c r="M166" s="220"/>
      <c r="N166" s="221"/>
      <c r="O166" s="221"/>
      <c r="P166" s="220"/>
      <c r="AF166" s="199"/>
      <c r="AG166" s="199"/>
      <c r="AH166" s="199"/>
      <c r="AI166" s="279"/>
      <c r="AJ166" s="199"/>
      <c r="AK166" s="199"/>
      <c r="AL166" s="199"/>
      <c r="AM166" s="199"/>
      <c r="AN166" s="199"/>
      <c r="AO166" s="199"/>
      <c r="AP166" s="199"/>
      <c r="AQ166" s="199"/>
      <c r="AR166" s="199"/>
      <c r="AS166" s="199"/>
      <c r="AT166" s="199"/>
      <c r="AU166" s="199"/>
      <c r="AV166" s="199"/>
      <c r="AW166" s="199"/>
      <c r="AX166" s="199"/>
      <c r="AY166" s="199"/>
      <c r="AZ166" s="199"/>
      <c r="BA166" s="199"/>
      <c r="BB166" s="199"/>
      <c r="BF166" s="199"/>
      <c r="BG166" s="199"/>
      <c r="BI166" s="279"/>
      <c r="BJ166" s="279"/>
      <c r="BL166" s="199"/>
      <c r="BX166" s="172">
        <v>128</v>
      </c>
    </row>
    <row r="167" spans="1:76">
      <c r="A167" s="199"/>
      <c r="F167" s="199"/>
      <c r="G167" s="198"/>
      <c r="H167" s="198"/>
      <c r="I167" s="198"/>
      <c r="J167" s="199"/>
      <c r="K167" s="199"/>
      <c r="L167" s="199"/>
      <c r="M167" s="220"/>
      <c r="N167" s="221"/>
      <c r="O167" s="221"/>
      <c r="P167" s="220"/>
      <c r="AF167" s="199"/>
      <c r="AG167" s="199"/>
      <c r="AH167" s="199"/>
      <c r="AI167" s="279"/>
      <c r="AJ167" s="199"/>
      <c r="AK167" s="199"/>
      <c r="AL167" s="199"/>
      <c r="AM167" s="199"/>
      <c r="AN167" s="199"/>
      <c r="AO167" s="199"/>
      <c r="AP167" s="199"/>
      <c r="AQ167" s="199"/>
      <c r="AR167" s="199"/>
      <c r="AS167" s="199"/>
      <c r="AT167" s="199"/>
      <c r="AU167" s="199"/>
      <c r="AV167" s="199"/>
      <c r="AW167" s="199"/>
      <c r="AX167" s="199"/>
      <c r="AY167" s="199"/>
      <c r="AZ167" s="199"/>
      <c r="BA167" s="199"/>
      <c r="BB167" s="199"/>
      <c r="BF167" s="199"/>
      <c r="BG167" s="199"/>
      <c r="BI167" s="279"/>
      <c r="BJ167" s="279"/>
      <c r="BL167" s="199"/>
      <c r="BX167" s="172">
        <v>129</v>
      </c>
    </row>
    <row r="168" spans="1:76">
      <c r="A168" s="199"/>
      <c r="F168" s="199"/>
      <c r="G168" s="198"/>
      <c r="H168" s="198"/>
      <c r="I168" s="198"/>
      <c r="J168" s="199"/>
      <c r="K168" s="199"/>
      <c r="L168" s="199"/>
      <c r="M168" s="220"/>
      <c r="N168" s="221"/>
      <c r="O168" s="221"/>
      <c r="P168" s="220"/>
      <c r="AF168" s="199"/>
      <c r="AG168" s="199"/>
      <c r="AH168" s="199"/>
      <c r="AI168" s="279"/>
      <c r="AJ168" s="199"/>
      <c r="AK168" s="199"/>
      <c r="AL168" s="199"/>
      <c r="AM168" s="199"/>
      <c r="AN168" s="199"/>
      <c r="AO168" s="199"/>
      <c r="AP168" s="199"/>
      <c r="AQ168" s="199"/>
      <c r="AR168" s="199"/>
      <c r="AS168" s="199"/>
      <c r="AT168" s="199"/>
      <c r="AU168" s="199"/>
      <c r="AV168" s="199"/>
      <c r="AW168" s="199"/>
      <c r="AX168" s="199"/>
      <c r="AY168" s="199"/>
      <c r="AZ168" s="199"/>
      <c r="BA168" s="199"/>
      <c r="BB168" s="199"/>
      <c r="BF168" s="199"/>
      <c r="BG168" s="199"/>
      <c r="BI168" s="279"/>
      <c r="BJ168" s="279"/>
      <c r="BL168" s="199"/>
      <c r="BX168" s="172">
        <v>130</v>
      </c>
    </row>
    <row r="169" spans="1:76">
      <c r="A169" s="199"/>
      <c r="F169" s="199"/>
      <c r="G169" s="198"/>
      <c r="H169" s="198"/>
      <c r="I169" s="198"/>
      <c r="J169" s="199"/>
      <c r="K169" s="199"/>
      <c r="L169" s="199"/>
      <c r="M169" s="220"/>
      <c r="N169" s="221"/>
      <c r="O169" s="221"/>
      <c r="P169" s="220"/>
      <c r="AF169" s="199"/>
      <c r="AG169" s="199"/>
      <c r="AH169" s="199"/>
      <c r="AI169" s="279"/>
      <c r="AJ169" s="199"/>
      <c r="AK169" s="199"/>
      <c r="AL169" s="199"/>
      <c r="AM169" s="199"/>
      <c r="AN169" s="199"/>
      <c r="AO169" s="199"/>
      <c r="AP169" s="199"/>
      <c r="AQ169" s="199"/>
      <c r="AR169" s="199"/>
      <c r="AS169" s="199"/>
      <c r="AT169" s="199"/>
      <c r="AU169" s="199"/>
      <c r="AV169" s="199"/>
      <c r="AW169" s="199"/>
      <c r="AX169" s="199"/>
      <c r="AY169" s="199"/>
      <c r="AZ169" s="199"/>
      <c r="BA169" s="199"/>
      <c r="BB169" s="199"/>
      <c r="BF169" s="199"/>
      <c r="BG169" s="199"/>
      <c r="BI169" s="279"/>
      <c r="BJ169" s="279"/>
      <c r="BL169" s="199"/>
      <c r="BX169" s="172">
        <v>131</v>
      </c>
    </row>
    <row r="170" spans="1:76">
      <c r="A170" s="199"/>
      <c r="F170" s="199"/>
      <c r="G170" s="198"/>
      <c r="H170" s="198"/>
      <c r="I170" s="198"/>
      <c r="J170" s="199"/>
      <c r="K170" s="199"/>
      <c r="L170" s="199"/>
      <c r="M170" s="220"/>
      <c r="N170" s="221"/>
      <c r="O170" s="221"/>
      <c r="P170" s="220"/>
      <c r="AF170" s="199"/>
      <c r="AG170" s="199"/>
      <c r="AH170" s="199"/>
      <c r="AI170" s="279"/>
      <c r="AJ170" s="199"/>
      <c r="AK170" s="199"/>
      <c r="AL170" s="199"/>
      <c r="AM170" s="199"/>
      <c r="AN170" s="199"/>
      <c r="AO170" s="199"/>
      <c r="AP170" s="199"/>
      <c r="AQ170" s="199"/>
      <c r="AR170" s="199"/>
      <c r="AS170" s="199"/>
      <c r="AT170" s="199"/>
      <c r="AU170" s="199"/>
      <c r="AV170" s="199"/>
      <c r="AW170" s="199"/>
      <c r="AX170" s="199"/>
      <c r="AY170" s="199"/>
      <c r="AZ170" s="199"/>
      <c r="BA170" s="199"/>
      <c r="BB170" s="199"/>
      <c r="BF170" s="199"/>
      <c r="BG170" s="199"/>
      <c r="BI170" s="279"/>
      <c r="BJ170" s="279"/>
      <c r="BL170" s="199"/>
      <c r="BX170" s="172">
        <v>132</v>
      </c>
    </row>
    <row r="171" spans="1:76">
      <c r="A171" s="199"/>
      <c r="F171" s="199"/>
      <c r="G171" s="198"/>
      <c r="H171" s="198"/>
      <c r="I171" s="198"/>
      <c r="J171" s="199"/>
      <c r="K171" s="199"/>
      <c r="L171" s="199"/>
      <c r="M171" s="220"/>
      <c r="N171" s="221"/>
      <c r="O171" s="221"/>
      <c r="P171" s="220"/>
      <c r="AF171" s="199"/>
      <c r="AG171" s="199"/>
      <c r="AH171" s="199"/>
      <c r="AI171" s="279"/>
      <c r="AJ171" s="199"/>
      <c r="AK171" s="199"/>
      <c r="AL171" s="199"/>
      <c r="AM171" s="199"/>
      <c r="AN171" s="199"/>
      <c r="AO171" s="199"/>
      <c r="AP171" s="199"/>
      <c r="AQ171" s="199"/>
      <c r="AR171" s="199"/>
      <c r="AS171" s="199"/>
      <c r="AT171" s="199"/>
      <c r="AU171" s="199"/>
      <c r="AV171" s="199"/>
      <c r="AW171" s="199"/>
      <c r="AX171" s="199"/>
      <c r="AY171" s="199"/>
      <c r="AZ171" s="199"/>
      <c r="BA171" s="199"/>
      <c r="BB171" s="199"/>
      <c r="BF171" s="199"/>
      <c r="BG171" s="199"/>
      <c r="BI171" s="279"/>
      <c r="BJ171" s="279"/>
      <c r="BL171" s="199"/>
      <c r="BX171" s="172">
        <v>133</v>
      </c>
    </row>
    <row r="172" spans="1:76">
      <c r="A172" s="199"/>
      <c r="F172" s="199"/>
      <c r="G172" s="198"/>
      <c r="H172" s="198"/>
      <c r="I172" s="198"/>
      <c r="J172" s="199"/>
      <c r="K172" s="199"/>
      <c r="L172" s="199"/>
      <c r="M172" s="220"/>
      <c r="N172" s="221"/>
      <c r="O172" s="221"/>
      <c r="P172" s="220"/>
      <c r="AF172" s="199"/>
      <c r="AG172" s="199"/>
      <c r="AH172" s="199"/>
      <c r="AI172" s="279"/>
      <c r="AJ172" s="199"/>
      <c r="AK172" s="199"/>
      <c r="AL172" s="199"/>
      <c r="AM172" s="199"/>
      <c r="AN172" s="199"/>
      <c r="AO172" s="199"/>
      <c r="AP172" s="199"/>
      <c r="AQ172" s="199"/>
      <c r="AR172" s="199"/>
      <c r="AS172" s="199"/>
      <c r="AT172" s="199"/>
      <c r="AU172" s="199"/>
      <c r="AV172" s="199"/>
      <c r="AW172" s="199"/>
      <c r="AX172" s="199"/>
      <c r="AY172" s="199"/>
      <c r="AZ172" s="199"/>
      <c r="BA172" s="199"/>
      <c r="BB172" s="199"/>
      <c r="BF172" s="199"/>
      <c r="BG172" s="199"/>
      <c r="BI172" s="279"/>
      <c r="BJ172" s="279"/>
      <c r="BL172" s="199"/>
      <c r="BX172" s="172">
        <v>134</v>
      </c>
    </row>
    <row r="173" spans="1:76">
      <c r="A173" s="199"/>
      <c r="F173" s="199"/>
      <c r="G173" s="198"/>
      <c r="H173" s="198"/>
      <c r="I173" s="198"/>
      <c r="J173" s="199"/>
      <c r="K173" s="199"/>
      <c r="L173" s="199"/>
      <c r="M173" s="220"/>
      <c r="N173" s="221"/>
      <c r="O173" s="221"/>
      <c r="P173" s="220"/>
      <c r="AF173" s="199"/>
      <c r="AG173" s="199"/>
      <c r="AH173" s="199"/>
      <c r="AI173" s="279"/>
      <c r="AJ173" s="199"/>
      <c r="AK173" s="199"/>
      <c r="AL173" s="199"/>
      <c r="AM173" s="199"/>
      <c r="AN173" s="199"/>
      <c r="AO173" s="199"/>
      <c r="AP173" s="199"/>
      <c r="AQ173" s="199"/>
      <c r="AR173" s="199"/>
      <c r="AS173" s="199"/>
      <c r="AT173" s="199"/>
      <c r="AU173" s="199"/>
      <c r="AV173" s="199"/>
      <c r="AW173" s="199"/>
      <c r="AX173" s="199"/>
      <c r="AY173" s="199"/>
      <c r="AZ173" s="199"/>
      <c r="BA173" s="199"/>
      <c r="BB173" s="199"/>
      <c r="BF173" s="199"/>
      <c r="BG173" s="199"/>
      <c r="BI173" s="279"/>
      <c r="BJ173" s="279"/>
      <c r="BL173" s="199"/>
      <c r="BX173" s="172">
        <v>135</v>
      </c>
    </row>
    <row r="174" spans="1:76">
      <c r="A174" s="199"/>
      <c r="F174" s="199"/>
      <c r="G174" s="198"/>
      <c r="H174" s="198"/>
      <c r="I174" s="198"/>
      <c r="J174" s="199"/>
      <c r="K174" s="199"/>
      <c r="L174" s="199"/>
      <c r="M174" s="220"/>
      <c r="N174" s="221"/>
      <c r="O174" s="221"/>
      <c r="P174" s="220"/>
      <c r="AF174" s="199"/>
      <c r="AG174" s="199"/>
      <c r="AH174" s="199"/>
      <c r="AI174" s="279"/>
      <c r="AJ174" s="199"/>
      <c r="AK174" s="199"/>
      <c r="AL174" s="199"/>
      <c r="AM174" s="199"/>
      <c r="AN174" s="199"/>
      <c r="AO174" s="199"/>
      <c r="AP174" s="199"/>
      <c r="AQ174" s="199"/>
      <c r="AR174" s="199"/>
      <c r="AS174" s="199"/>
      <c r="AT174" s="199"/>
      <c r="AU174" s="199"/>
      <c r="AV174" s="199"/>
      <c r="AW174" s="199"/>
      <c r="AX174" s="199"/>
      <c r="AY174" s="199"/>
      <c r="AZ174" s="199"/>
      <c r="BA174" s="199"/>
      <c r="BB174" s="199"/>
      <c r="BF174" s="199"/>
      <c r="BG174" s="199"/>
      <c r="BI174" s="279"/>
      <c r="BJ174" s="279"/>
      <c r="BL174" s="199"/>
      <c r="BX174" s="172">
        <v>136</v>
      </c>
    </row>
    <row r="175" spans="1:76">
      <c r="A175" s="199"/>
      <c r="F175" s="199"/>
      <c r="G175" s="198"/>
      <c r="H175" s="198"/>
      <c r="I175" s="198"/>
      <c r="J175" s="199"/>
      <c r="K175" s="199"/>
      <c r="L175" s="199"/>
      <c r="M175" s="220"/>
      <c r="N175" s="221"/>
      <c r="O175" s="221"/>
      <c r="P175" s="220"/>
      <c r="AF175" s="199"/>
      <c r="AG175" s="199"/>
      <c r="AH175" s="199"/>
      <c r="AI175" s="279"/>
      <c r="AJ175" s="199"/>
      <c r="AK175" s="199"/>
      <c r="AL175" s="199"/>
      <c r="AM175" s="199"/>
      <c r="AN175" s="199"/>
      <c r="AO175" s="199"/>
      <c r="AP175" s="199"/>
      <c r="AQ175" s="199"/>
      <c r="AR175" s="199"/>
      <c r="AS175" s="199"/>
      <c r="AT175" s="199"/>
      <c r="AU175" s="199"/>
      <c r="AV175" s="199"/>
      <c r="AW175" s="199"/>
      <c r="AX175" s="199"/>
      <c r="AY175" s="199"/>
      <c r="AZ175" s="199"/>
      <c r="BA175" s="199"/>
      <c r="BB175" s="199"/>
      <c r="BF175" s="199"/>
      <c r="BG175" s="199"/>
      <c r="BI175" s="279"/>
      <c r="BJ175" s="279"/>
      <c r="BL175" s="199"/>
      <c r="BX175" s="172">
        <v>137</v>
      </c>
    </row>
    <row r="176" spans="1:76">
      <c r="A176" s="199"/>
      <c r="F176" s="199"/>
      <c r="G176" s="198"/>
      <c r="H176" s="198"/>
      <c r="I176" s="198"/>
      <c r="J176" s="199"/>
      <c r="K176" s="199"/>
      <c r="L176" s="199"/>
      <c r="M176" s="220"/>
      <c r="N176" s="221"/>
      <c r="O176" s="221"/>
      <c r="P176" s="220"/>
      <c r="AF176" s="199"/>
      <c r="AG176" s="199"/>
      <c r="AH176" s="199"/>
      <c r="AI176" s="279"/>
      <c r="AJ176" s="199"/>
      <c r="AK176" s="199"/>
      <c r="AL176" s="199"/>
      <c r="AM176" s="199"/>
      <c r="AN176" s="199"/>
      <c r="AO176" s="199"/>
      <c r="AP176" s="199"/>
      <c r="AQ176" s="199"/>
      <c r="AR176" s="199"/>
      <c r="AS176" s="199"/>
      <c r="AT176" s="199"/>
      <c r="AU176" s="199"/>
      <c r="AV176" s="199"/>
      <c r="AW176" s="199"/>
      <c r="AX176" s="199"/>
      <c r="AY176" s="199"/>
      <c r="AZ176" s="199"/>
      <c r="BA176" s="199"/>
      <c r="BB176" s="199"/>
      <c r="BF176" s="199"/>
      <c r="BG176" s="199"/>
      <c r="BI176" s="279"/>
      <c r="BJ176" s="279"/>
      <c r="BL176" s="199"/>
      <c r="BX176" s="172">
        <v>138</v>
      </c>
    </row>
    <row r="177" spans="1:76">
      <c r="A177" s="199"/>
      <c r="F177" s="199"/>
      <c r="G177" s="198"/>
      <c r="H177" s="198"/>
      <c r="I177" s="198"/>
      <c r="J177" s="199"/>
      <c r="K177" s="199"/>
      <c r="L177" s="199"/>
      <c r="M177" s="220"/>
      <c r="N177" s="221"/>
      <c r="O177" s="221"/>
      <c r="P177" s="220"/>
      <c r="AF177" s="199"/>
      <c r="AG177" s="199"/>
      <c r="AH177" s="199"/>
      <c r="AI177" s="279"/>
      <c r="AJ177" s="199"/>
      <c r="AK177" s="199"/>
      <c r="AL177" s="199"/>
      <c r="AM177" s="199"/>
      <c r="AN177" s="199"/>
      <c r="AO177" s="199"/>
      <c r="AP177" s="199"/>
      <c r="AQ177" s="199"/>
      <c r="AR177" s="199"/>
      <c r="AS177" s="199"/>
      <c r="AT177" s="199"/>
      <c r="AU177" s="199"/>
      <c r="AV177" s="199"/>
      <c r="AW177" s="199"/>
      <c r="AX177" s="199"/>
      <c r="AY177" s="199"/>
      <c r="AZ177" s="199"/>
      <c r="BA177" s="199"/>
      <c r="BB177" s="199"/>
      <c r="BF177" s="199"/>
      <c r="BG177" s="199"/>
      <c r="BI177" s="279"/>
      <c r="BJ177" s="279"/>
      <c r="BL177" s="199"/>
      <c r="BX177" s="172">
        <v>139</v>
      </c>
    </row>
    <row r="178" spans="1:76">
      <c r="A178" s="199"/>
      <c r="F178" s="199"/>
      <c r="G178" s="198"/>
      <c r="H178" s="198"/>
      <c r="I178" s="198"/>
      <c r="J178" s="199"/>
      <c r="K178" s="199"/>
      <c r="L178" s="199"/>
      <c r="M178" s="220"/>
      <c r="N178" s="221"/>
      <c r="O178" s="221"/>
      <c r="P178" s="220"/>
      <c r="AF178" s="199"/>
      <c r="AG178" s="199"/>
      <c r="AH178" s="199"/>
      <c r="AI178" s="279"/>
      <c r="AJ178" s="199"/>
      <c r="AK178" s="199"/>
      <c r="AL178" s="199"/>
      <c r="AM178" s="199"/>
      <c r="AN178" s="199"/>
      <c r="AO178" s="199"/>
      <c r="AP178" s="199"/>
      <c r="AQ178" s="199"/>
      <c r="AR178" s="199"/>
      <c r="AS178" s="199"/>
      <c r="AT178" s="199"/>
      <c r="AU178" s="199"/>
      <c r="AV178" s="199"/>
      <c r="AW178" s="199"/>
      <c r="AX178" s="199"/>
      <c r="AY178" s="199"/>
      <c r="AZ178" s="199"/>
      <c r="BA178" s="199"/>
      <c r="BB178" s="199"/>
      <c r="BF178" s="199"/>
      <c r="BG178" s="199"/>
      <c r="BI178" s="279"/>
      <c r="BJ178" s="279"/>
      <c r="BL178" s="199"/>
      <c r="BX178" s="172">
        <v>140</v>
      </c>
    </row>
    <row r="179" spans="1:76">
      <c r="A179" s="199"/>
      <c r="F179" s="199"/>
      <c r="G179" s="198"/>
      <c r="H179" s="198"/>
      <c r="I179" s="198"/>
      <c r="J179" s="199"/>
      <c r="K179" s="199"/>
      <c r="L179" s="199"/>
      <c r="M179" s="220"/>
      <c r="N179" s="221"/>
      <c r="O179" s="221"/>
      <c r="P179" s="220"/>
      <c r="AF179" s="199"/>
      <c r="AG179" s="199"/>
      <c r="AH179" s="199"/>
      <c r="AI179" s="279"/>
      <c r="AJ179" s="199"/>
      <c r="AK179" s="199"/>
      <c r="AL179" s="199"/>
      <c r="AM179" s="199"/>
      <c r="AN179" s="199"/>
      <c r="AO179" s="199"/>
      <c r="AP179" s="199"/>
      <c r="AQ179" s="199"/>
      <c r="AR179" s="199"/>
      <c r="AS179" s="199"/>
      <c r="AT179" s="199"/>
      <c r="AU179" s="199"/>
      <c r="AV179" s="199"/>
      <c r="AW179" s="199"/>
      <c r="AX179" s="199"/>
      <c r="AY179" s="199"/>
      <c r="AZ179" s="199"/>
      <c r="BA179" s="199"/>
      <c r="BB179" s="199"/>
      <c r="BF179" s="199"/>
      <c r="BG179" s="199"/>
      <c r="BI179" s="279"/>
      <c r="BJ179" s="279"/>
      <c r="BL179" s="199"/>
      <c r="BX179" s="172">
        <v>141</v>
      </c>
    </row>
    <row r="180" spans="1:76">
      <c r="A180" s="199"/>
      <c r="F180" s="199"/>
      <c r="G180" s="198"/>
      <c r="H180" s="198"/>
      <c r="I180" s="198"/>
      <c r="J180" s="199"/>
      <c r="K180" s="199"/>
      <c r="L180" s="199"/>
      <c r="M180" s="220"/>
      <c r="N180" s="221"/>
      <c r="O180" s="221"/>
      <c r="P180" s="220"/>
      <c r="AF180" s="199"/>
      <c r="AG180" s="199"/>
      <c r="AH180" s="199"/>
      <c r="AI180" s="279"/>
      <c r="AJ180" s="199"/>
      <c r="AK180" s="199"/>
      <c r="AL180" s="199"/>
      <c r="AM180" s="199"/>
      <c r="AN180" s="199"/>
      <c r="AO180" s="199"/>
      <c r="AP180" s="199"/>
      <c r="AQ180" s="199"/>
      <c r="AR180" s="199"/>
      <c r="AS180" s="199"/>
      <c r="AT180" s="199"/>
      <c r="AU180" s="199"/>
      <c r="AV180" s="199"/>
      <c r="AW180" s="199"/>
      <c r="AX180" s="199"/>
      <c r="AY180" s="199"/>
      <c r="AZ180" s="199"/>
      <c r="BA180" s="199"/>
      <c r="BB180" s="199"/>
      <c r="BF180" s="199"/>
      <c r="BG180" s="199"/>
      <c r="BI180" s="279"/>
      <c r="BJ180" s="279"/>
      <c r="BL180" s="199"/>
      <c r="BX180" s="172">
        <v>142</v>
      </c>
    </row>
    <row r="181" spans="1:76">
      <c r="A181" s="199"/>
      <c r="F181" s="199"/>
      <c r="G181" s="198"/>
      <c r="H181" s="198"/>
      <c r="I181" s="198"/>
      <c r="J181" s="199"/>
      <c r="K181" s="199"/>
      <c r="L181" s="199"/>
      <c r="M181" s="220"/>
      <c r="N181" s="221"/>
      <c r="O181" s="221"/>
      <c r="P181" s="220"/>
      <c r="AF181" s="199"/>
      <c r="AG181" s="199"/>
      <c r="AH181" s="199"/>
      <c r="AI181" s="279"/>
      <c r="AJ181" s="199"/>
      <c r="AK181" s="199"/>
      <c r="AL181" s="199"/>
      <c r="AM181" s="199"/>
      <c r="AN181" s="199"/>
      <c r="AO181" s="199"/>
      <c r="AP181" s="199"/>
      <c r="AQ181" s="199"/>
      <c r="AR181" s="199"/>
      <c r="AS181" s="199"/>
      <c r="AT181" s="199"/>
      <c r="AU181" s="199"/>
      <c r="AV181" s="199"/>
      <c r="AW181" s="199"/>
      <c r="AX181" s="199"/>
      <c r="AY181" s="199"/>
      <c r="AZ181" s="199"/>
      <c r="BA181" s="199"/>
      <c r="BB181" s="199"/>
      <c r="BF181" s="199"/>
      <c r="BG181" s="199"/>
      <c r="BI181" s="279"/>
      <c r="BJ181" s="279"/>
      <c r="BL181" s="199"/>
      <c r="BX181" s="172">
        <v>143</v>
      </c>
    </row>
    <row r="182" spans="1:76">
      <c r="A182" s="199"/>
      <c r="F182" s="199"/>
      <c r="G182" s="198"/>
      <c r="H182" s="198"/>
      <c r="I182" s="198"/>
      <c r="J182" s="199"/>
      <c r="K182" s="199"/>
      <c r="L182" s="199"/>
      <c r="M182" s="220"/>
      <c r="N182" s="221"/>
      <c r="O182" s="221"/>
      <c r="P182" s="220"/>
      <c r="AF182" s="199"/>
      <c r="AG182" s="199"/>
      <c r="AH182" s="199"/>
      <c r="AI182" s="279"/>
      <c r="AJ182" s="199"/>
      <c r="AK182" s="199"/>
      <c r="AL182" s="199"/>
      <c r="AM182" s="199"/>
      <c r="AN182" s="199"/>
      <c r="AO182" s="199"/>
      <c r="AP182" s="199"/>
      <c r="AQ182" s="199"/>
      <c r="AR182" s="199"/>
      <c r="AS182" s="199"/>
      <c r="AT182" s="199"/>
      <c r="AU182" s="199"/>
      <c r="AV182" s="199"/>
      <c r="AW182" s="199"/>
      <c r="AX182" s="199"/>
      <c r="AY182" s="199"/>
      <c r="AZ182" s="199"/>
      <c r="BA182" s="199"/>
      <c r="BB182" s="199"/>
      <c r="BF182" s="199"/>
      <c r="BG182" s="199"/>
      <c r="BI182" s="279"/>
      <c r="BJ182" s="279"/>
      <c r="BL182" s="199"/>
      <c r="BX182" s="172">
        <v>144</v>
      </c>
    </row>
    <row r="183" spans="1:76">
      <c r="A183" s="199"/>
      <c r="F183" s="199"/>
      <c r="G183" s="198"/>
      <c r="H183" s="198"/>
      <c r="I183" s="198"/>
      <c r="J183" s="199"/>
      <c r="K183" s="199"/>
      <c r="L183" s="199"/>
      <c r="M183" s="220"/>
      <c r="N183" s="221"/>
      <c r="O183" s="221"/>
      <c r="P183" s="220"/>
      <c r="AF183" s="199"/>
      <c r="AG183" s="199"/>
      <c r="AH183" s="199"/>
      <c r="AI183" s="279"/>
      <c r="AJ183" s="199"/>
      <c r="AK183" s="199"/>
      <c r="AL183" s="199"/>
      <c r="AM183" s="199"/>
      <c r="AN183" s="199"/>
      <c r="AO183" s="199"/>
      <c r="AP183" s="199"/>
      <c r="AQ183" s="199"/>
      <c r="AR183" s="199"/>
      <c r="AS183" s="199"/>
      <c r="AT183" s="199"/>
      <c r="AU183" s="199"/>
      <c r="AV183" s="199"/>
      <c r="AW183" s="199"/>
      <c r="AX183" s="199"/>
      <c r="AY183" s="199"/>
      <c r="AZ183" s="199"/>
      <c r="BA183" s="199"/>
      <c r="BB183" s="199"/>
      <c r="BF183" s="199"/>
      <c r="BG183" s="199"/>
      <c r="BI183" s="279"/>
      <c r="BJ183" s="279"/>
      <c r="BL183" s="199"/>
      <c r="BX183" s="172">
        <v>145</v>
      </c>
    </row>
    <row r="184" spans="1:76">
      <c r="A184" s="199"/>
      <c r="F184" s="199"/>
      <c r="G184" s="198"/>
      <c r="H184" s="198"/>
      <c r="I184" s="198"/>
      <c r="J184" s="199"/>
      <c r="K184" s="199"/>
      <c r="L184" s="199"/>
      <c r="M184" s="220"/>
      <c r="N184" s="221"/>
      <c r="O184" s="221"/>
      <c r="P184" s="220"/>
      <c r="AF184" s="199"/>
      <c r="AG184" s="199"/>
      <c r="AH184" s="199"/>
      <c r="AI184" s="279"/>
      <c r="AJ184" s="199"/>
      <c r="AK184" s="199"/>
      <c r="AL184" s="199"/>
      <c r="AM184" s="199"/>
      <c r="AN184" s="199"/>
      <c r="AO184" s="199"/>
      <c r="AP184" s="199"/>
      <c r="AQ184" s="199"/>
      <c r="AR184" s="199"/>
      <c r="AS184" s="199"/>
      <c r="AT184" s="199"/>
      <c r="AU184" s="199"/>
      <c r="AV184" s="199"/>
      <c r="AW184" s="199"/>
      <c r="AX184" s="199"/>
      <c r="AY184" s="199"/>
      <c r="AZ184" s="199"/>
      <c r="BA184" s="199"/>
      <c r="BB184" s="199"/>
      <c r="BF184" s="199"/>
      <c r="BG184" s="199"/>
      <c r="BI184" s="279"/>
      <c r="BJ184" s="279"/>
      <c r="BL184" s="199"/>
      <c r="BX184" s="172">
        <v>146</v>
      </c>
    </row>
    <row r="185" spans="1:76">
      <c r="A185" s="199"/>
      <c r="F185" s="199"/>
      <c r="G185" s="198"/>
      <c r="H185" s="198"/>
      <c r="I185" s="198"/>
      <c r="J185" s="199"/>
      <c r="K185" s="199"/>
      <c r="L185" s="199"/>
      <c r="M185" s="220"/>
      <c r="N185" s="221"/>
      <c r="O185" s="221"/>
      <c r="P185" s="220"/>
      <c r="AF185" s="199"/>
      <c r="AG185" s="199"/>
      <c r="AH185" s="199"/>
      <c r="AI185" s="279"/>
      <c r="AJ185" s="199"/>
      <c r="AK185" s="199"/>
      <c r="AL185" s="199"/>
      <c r="AM185" s="199"/>
      <c r="AN185" s="199"/>
      <c r="AO185" s="199"/>
      <c r="AP185" s="199"/>
      <c r="AQ185" s="199"/>
      <c r="AR185" s="199"/>
      <c r="AS185" s="199"/>
      <c r="AT185" s="199"/>
      <c r="AU185" s="199"/>
      <c r="AV185" s="199"/>
      <c r="AW185" s="199"/>
      <c r="AX185" s="199"/>
      <c r="AY185" s="199"/>
      <c r="AZ185" s="199"/>
      <c r="BA185" s="199"/>
      <c r="BB185" s="199"/>
      <c r="BF185" s="199"/>
      <c r="BG185" s="199"/>
      <c r="BI185" s="279"/>
      <c r="BJ185" s="279"/>
      <c r="BL185" s="199"/>
      <c r="BX185" s="172">
        <v>147</v>
      </c>
    </row>
    <row r="186" spans="1:76">
      <c r="A186" s="199"/>
      <c r="F186" s="199"/>
      <c r="G186" s="198"/>
      <c r="H186" s="198"/>
      <c r="I186" s="198"/>
      <c r="J186" s="199"/>
      <c r="K186" s="199"/>
      <c r="L186" s="199"/>
      <c r="M186" s="220"/>
      <c r="N186" s="221"/>
      <c r="O186" s="221"/>
      <c r="P186" s="220"/>
      <c r="AF186" s="199"/>
      <c r="AG186" s="199"/>
      <c r="AH186" s="199"/>
      <c r="AI186" s="279"/>
      <c r="AJ186" s="199"/>
      <c r="AK186" s="199"/>
      <c r="AL186" s="199"/>
      <c r="AM186" s="199"/>
      <c r="AN186" s="199"/>
      <c r="AO186" s="199"/>
      <c r="AP186" s="199"/>
      <c r="AQ186" s="199"/>
      <c r="AR186" s="199"/>
      <c r="AS186" s="199"/>
      <c r="AT186" s="199"/>
      <c r="AU186" s="199"/>
      <c r="AV186" s="199"/>
      <c r="AW186" s="199"/>
      <c r="AX186" s="199"/>
      <c r="AY186" s="199"/>
      <c r="AZ186" s="199"/>
      <c r="BA186" s="199"/>
      <c r="BB186" s="199"/>
      <c r="BF186" s="199"/>
      <c r="BG186" s="199"/>
      <c r="BI186" s="279"/>
      <c r="BJ186" s="279"/>
      <c r="BL186" s="199"/>
      <c r="BX186" s="172">
        <v>148</v>
      </c>
    </row>
    <row r="187" spans="1:76">
      <c r="A187" s="199"/>
      <c r="F187" s="199"/>
      <c r="G187" s="198"/>
      <c r="H187" s="198"/>
      <c r="I187" s="198"/>
      <c r="J187" s="199"/>
      <c r="K187" s="199"/>
      <c r="L187" s="199"/>
      <c r="M187" s="220"/>
      <c r="N187" s="221"/>
      <c r="O187" s="221"/>
      <c r="P187" s="220"/>
      <c r="AF187" s="199"/>
      <c r="AG187" s="199"/>
      <c r="AH187" s="199"/>
      <c r="AI187" s="279"/>
      <c r="AJ187" s="199"/>
      <c r="AK187" s="199"/>
      <c r="AL187" s="199"/>
      <c r="AM187" s="199"/>
      <c r="AN187" s="199"/>
      <c r="AO187" s="199"/>
      <c r="AP187" s="199"/>
      <c r="AQ187" s="199"/>
      <c r="AR187" s="199"/>
      <c r="AS187" s="199"/>
      <c r="AT187" s="199"/>
      <c r="AU187" s="199"/>
      <c r="AV187" s="199"/>
      <c r="AW187" s="199"/>
      <c r="AX187" s="199"/>
      <c r="AY187" s="199"/>
      <c r="AZ187" s="199"/>
      <c r="BA187" s="199"/>
      <c r="BB187" s="199"/>
      <c r="BF187" s="199"/>
      <c r="BG187" s="199"/>
      <c r="BI187" s="279"/>
      <c r="BJ187" s="279"/>
      <c r="BL187" s="199"/>
      <c r="BX187" s="172">
        <v>149</v>
      </c>
    </row>
    <row r="188" spans="1:76">
      <c r="A188" s="199"/>
      <c r="F188" s="199"/>
      <c r="G188" s="198"/>
      <c r="H188" s="198"/>
      <c r="I188" s="198"/>
      <c r="J188" s="199"/>
      <c r="K188" s="199"/>
      <c r="L188" s="199"/>
      <c r="M188" s="220"/>
      <c r="N188" s="221"/>
      <c r="O188" s="221"/>
      <c r="P188" s="220"/>
      <c r="AF188" s="199"/>
      <c r="AG188" s="199"/>
      <c r="AH188" s="199"/>
      <c r="AI188" s="279"/>
      <c r="AJ188" s="199"/>
      <c r="AK188" s="199"/>
      <c r="AL188" s="199"/>
      <c r="AM188" s="199"/>
      <c r="AN188" s="199"/>
      <c r="AO188" s="199"/>
      <c r="AP188" s="199"/>
      <c r="AQ188" s="199"/>
      <c r="AR188" s="199"/>
      <c r="AS188" s="199"/>
      <c r="AT188" s="199"/>
      <c r="AU188" s="199"/>
      <c r="AV188" s="199"/>
      <c r="AW188" s="199"/>
      <c r="AX188" s="199"/>
      <c r="AY188" s="199"/>
      <c r="AZ188" s="199"/>
      <c r="BA188" s="199"/>
      <c r="BB188" s="199"/>
      <c r="BF188" s="199"/>
      <c r="BG188" s="199"/>
      <c r="BI188" s="279"/>
      <c r="BJ188" s="279"/>
      <c r="BL188" s="199"/>
      <c r="BX188" s="172">
        <v>150</v>
      </c>
    </row>
    <row r="189" spans="1:76">
      <c r="A189" s="199"/>
      <c r="F189" s="199"/>
      <c r="G189" s="198"/>
      <c r="H189" s="198"/>
      <c r="I189" s="198"/>
      <c r="J189" s="199"/>
      <c r="K189" s="199"/>
      <c r="L189" s="199"/>
      <c r="M189" s="220"/>
      <c r="N189" s="221"/>
      <c r="O189" s="221"/>
      <c r="P189" s="220"/>
      <c r="AF189" s="199"/>
      <c r="AG189" s="199"/>
      <c r="AH189" s="199"/>
      <c r="AI189" s="279"/>
      <c r="AJ189" s="199"/>
      <c r="AK189" s="199"/>
      <c r="AL189" s="199"/>
      <c r="AM189" s="199"/>
      <c r="AN189" s="199"/>
      <c r="AO189" s="199"/>
      <c r="AP189" s="199"/>
      <c r="AQ189" s="199"/>
      <c r="AR189" s="199"/>
      <c r="AS189" s="199"/>
      <c r="AT189" s="199"/>
      <c r="AU189" s="199"/>
      <c r="AV189" s="199"/>
      <c r="AW189" s="199"/>
      <c r="AX189" s="199"/>
      <c r="AY189" s="199"/>
      <c r="AZ189" s="199"/>
      <c r="BA189" s="199"/>
      <c r="BB189" s="199"/>
      <c r="BF189" s="199"/>
      <c r="BG189" s="199"/>
      <c r="BI189" s="279"/>
      <c r="BJ189" s="279"/>
      <c r="BL189" s="199"/>
      <c r="BX189" s="172">
        <v>151</v>
      </c>
    </row>
    <row r="190" spans="1:76">
      <c r="A190" s="199"/>
      <c r="F190" s="199"/>
      <c r="G190" s="198"/>
      <c r="H190" s="198"/>
      <c r="I190" s="198"/>
      <c r="J190" s="199"/>
      <c r="K190" s="199"/>
      <c r="L190" s="199"/>
      <c r="M190" s="220"/>
      <c r="N190" s="221"/>
      <c r="O190" s="221"/>
      <c r="P190" s="220"/>
      <c r="AF190" s="199"/>
      <c r="AG190" s="199"/>
      <c r="AH190" s="199"/>
      <c r="AI190" s="279"/>
      <c r="AJ190" s="199"/>
      <c r="AK190" s="199"/>
      <c r="AL190" s="199"/>
      <c r="AM190" s="199"/>
      <c r="AN190" s="199"/>
      <c r="AO190" s="199"/>
      <c r="AP190" s="199"/>
      <c r="AQ190" s="199"/>
      <c r="AR190" s="199"/>
      <c r="AS190" s="199"/>
      <c r="AT190" s="199"/>
      <c r="AU190" s="199"/>
      <c r="AV190" s="199"/>
      <c r="AW190" s="199"/>
      <c r="AX190" s="199"/>
      <c r="AY190" s="199"/>
      <c r="AZ190" s="199"/>
      <c r="BA190" s="199"/>
      <c r="BB190" s="199"/>
      <c r="BF190" s="199"/>
      <c r="BG190" s="199"/>
      <c r="BI190" s="279"/>
      <c r="BJ190" s="279"/>
      <c r="BL190" s="199"/>
      <c r="BX190" s="172">
        <v>152</v>
      </c>
    </row>
    <row r="191" spans="1:76">
      <c r="A191" s="199"/>
      <c r="F191" s="199"/>
      <c r="G191" s="198"/>
      <c r="H191" s="198"/>
      <c r="I191" s="198"/>
      <c r="J191" s="199"/>
      <c r="K191" s="199"/>
      <c r="L191" s="199"/>
      <c r="M191" s="220"/>
      <c r="N191" s="221"/>
      <c r="O191" s="221"/>
      <c r="P191" s="220"/>
      <c r="AF191" s="199"/>
      <c r="AG191" s="199"/>
      <c r="AH191" s="199"/>
      <c r="AI191" s="279"/>
      <c r="AJ191" s="199"/>
      <c r="AK191" s="199"/>
      <c r="AL191" s="199"/>
      <c r="AM191" s="199"/>
      <c r="AN191" s="199"/>
      <c r="AO191" s="199"/>
      <c r="AP191" s="199"/>
      <c r="AQ191" s="199"/>
      <c r="AR191" s="199"/>
      <c r="AS191" s="199"/>
      <c r="AT191" s="199"/>
      <c r="AU191" s="199"/>
      <c r="AV191" s="199"/>
      <c r="AW191" s="199"/>
      <c r="AX191" s="199"/>
      <c r="AY191" s="199"/>
      <c r="AZ191" s="199"/>
      <c r="BA191" s="199"/>
      <c r="BB191" s="199"/>
      <c r="BF191" s="199"/>
      <c r="BG191" s="199"/>
      <c r="BI191" s="279"/>
      <c r="BJ191" s="279"/>
      <c r="BL191" s="199"/>
      <c r="BX191" s="172">
        <v>153</v>
      </c>
    </row>
    <row r="192" spans="1:76">
      <c r="A192" s="199"/>
      <c r="F192" s="199"/>
      <c r="G192" s="198"/>
      <c r="H192" s="198"/>
      <c r="I192" s="198"/>
      <c r="J192" s="199"/>
      <c r="K192" s="199"/>
      <c r="L192" s="199"/>
      <c r="M192" s="220"/>
      <c r="N192" s="221"/>
      <c r="O192" s="221"/>
      <c r="P192" s="220"/>
      <c r="AF192" s="199"/>
      <c r="AG192" s="199"/>
      <c r="AH192" s="199"/>
      <c r="AI192" s="279"/>
      <c r="AJ192" s="199"/>
      <c r="AK192" s="199"/>
      <c r="AL192" s="199"/>
      <c r="AM192" s="199"/>
      <c r="AN192" s="199"/>
      <c r="AO192" s="199"/>
      <c r="AP192" s="199"/>
      <c r="AQ192" s="199"/>
      <c r="AR192" s="199"/>
      <c r="AS192" s="199"/>
      <c r="AT192" s="199"/>
      <c r="AU192" s="199"/>
      <c r="AV192" s="199"/>
      <c r="AW192" s="199"/>
      <c r="AX192" s="199"/>
      <c r="AY192" s="199"/>
      <c r="AZ192" s="199"/>
      <c r="BA192" s="199"/>
      <c r="BB192" s="199"/>
      <c r="BF192" s="199"/>
      <c r="BG192" s="199"/>
      <c r="BI192" s="279"/>
      <c r="BJ192" s="279"/>
      <c r="BL192" s="199"/>
      <c r="BX192" s="172">
        <v>154</v>
      </c>
    </row>
    <row r="193" spans="1:76">
      <c r="A193" s="199"/>
      <c r="F193" s="199"/>
      <c r="G193" s="198"/>
      <c r="H193" s="198"/>
      <c r="I193" s="198"/>
      <c r="J193" s="199"/>
      <c r="K193" s="199"/>
      <c r="L193" s="199"/>
      <c r="M193" s="220"/>
      <c r="N193" s="221"/>
      <c r="O193" s="221"/>
      <c r="P193" s="220"/>
      <c r="AF193" s="199"/>
      <c r="AG193" s="199"/>
      <c r="AH193" s="199"/>
      <c r="AI193" s="279"/>
      <c r="AJ193" s="199"/>
      <c r="AK193" s="199"/>
      <c r="AL193" s="199"/>
      <c r="AM193" s="199"/>
      <c r="AN193" s="199"/>
      <c r="AO193" s="199"/>
      <c r="AP193" s="199"/>
      <c r="AQ193" s="199"/>
      <c r="AR193" s="199"/>
      <c r="AS193" s="199"/>
      <c r="AT193" s="199"/>
      <c r="AU193" s="199"/>
      <c r="AV193" s="199"/>
      <c r="AW193" s="199"/>
      <c r="AX193" s="199"/>
      <c r="AY193" s="199"/>
      <c r="AZ193" s="199"/>
      <c r="BA193" s="199"/>
      <c r="BB193" s="199"/>
      <c r="BF193" s="199"/>
      <c r="BG193" s="199"/>
      <c r="BI193" s="279"/>
      <c r="BJ193" s="279"/>
      <c r="BL193" s="199"/>
      <c r="BX193" s="172">
        <v>155</v>
      </c>
    </row>
    <row r="194" spans="1:76">
      <c r="A194" s="199"/>
      <c r="F194" s="199"/>
      <c r="G194" s="198"/>
      <c r="H194" s="198"/>
      <c r="I194" s="198"/>
      <c r="J194" s="199"/>
      <c r="K194" s="199"/>
      <c r="L194" s="199"/>
      <c r="M194" s="220"/>
      <c r="N194" s="221"/>
      <c r="O194" s="221"/>
      <c r="P194" s="220"/>
      <c r="AF194" s="199"/>
      <c r="AG194" s="199"/>
      <c r="AH194" s="199"/>
      <c r="AI194" s="279"/>
      <c r="AJ194" s="199"/>
      <c r="AK194" s="199"/>
      <c r="AL194" s="199"/>
      <c r="AM194" s="199"/>
      <c r="AN194" s="199"/>
      <c r="AO194" s="199"/>
      <c r="AP194" s="199"/>
      <c r="AQ194" s="199"/>
      <c r="AR194" s="199"/>
      <c r="AS194" s="199"/>
      <c r="AT194" s="199"/>
      <c r="AU194" s="199"/>
      <c r="AV194" s="199"/>
      <c r="AW194" s="199"/>
      <c r="AX194" s="199"/>
      <c r="AY194" s="199"/>
      <c r="AZ194" s="199"/>
      <c r="BA194" s="199"/>
      <c r="BB194" s="199"/>
      <c r="BF194" s="199"/>
      <c r="BG194" s="199"/>
      <c r="BI194" s="279"/>
      <c r="BJ194" s="279"/>
      <c r="BL194" s="199"/>
      <c r="BX194" s="172">
        <v>156</v>
      </c>
    </row>
    <row r="195" spans="1:76">
      <c r="A195" s="199"/>
      <c r="F195" s="199"/>
      <c r="G195" s="198"/>
      <c r="H195" s="198"/>
      <c r="I195" s="198"/>
      <c r="J195" s="199"/>
      <c r="K195" s="199"/>
      <c r="L195" s="199"/>
      <c r="M195" s="220"/>
      <c r="N195" s="221"/>
      <c r="O195" s="221"/>
      <c r="P195" s="220"/>
      <c r="AF195" s="199"/>
      <c r="AG195" s="199"/>
      <c r="AH195" s="199"/>
      <c r="AI195" s="279"/>
      <c r="AJ195" s="199"/>
      <c r="AK195" s="199"/>
      <c r="AL195" s="199"/>
      <c r="AM195" s="199"/>
      <c r="AN195" s="199"/>
      <c r="AO195" s="199"/>
      <c r="AP195" s="199"/>
      <c r="AQ195" s="199"/>
      <c r="AR195" s="199"/>
      <c r="AS195" s="199"/>
      <c r="AT195" s="199"/>
      <c r="AU195" s="199"/>
      <c r="AV195" s="199"/>
      <c r="AW195" s="199"/>
      <c r="AX195" s="199"/>
      <c r="AY195" s="199"/>
      <c r="AZ195" s="199"/>
      <c r="BA195" s="199"/>
      <c r="BB195" s="199"/>
      <c r="BF195" s="199"/>
      <c r="BG195" s="199"/>
      <c r="BI195" s="279"/>
      <c r="BJ195" s="279"/>
      <c r="BL195" s="199"/>
      <c r="BX195" s="172">
        <v>157</v>
      </c>
    </row>
    <row r="196" spans="1:76">
      <c r="A196" s="199"/>
      <c r="F196" s="199"/>
      <c r="G196" s="198"/>
      <c r="H196" s="198"/>
      <c r="I196" s="198"/>
      <c r="J196" s="199"/>
      <c r="K196" s="199"/>
      <c r="L196" s="199"/>
      <c r="M196" s="220"/>
      <c r="N196" s="221"/>
      <c r="O196" s="221"/>
      <c r="P196" s="220"/>
      <c r="AF196" s="199"/>
      <c r="AG196" s="199"/>
      <c r="AH196" s="199"/>
      <c r="AI196" s="279"/>
      <c r="AJ196" s="199"/>
      <c r="AK196" s="199"/>
      <c r="AL196" s="199"/>
      <c r="AM196" s="199"/>
      <c r="AN196" s="199"/>
      <c r="AO196" s="199"/>
      <c r="AP196" s="199"/>
      <c r="AQ196" s="199"/>
      <c r="AR196" s="199"/>
      <c r="AS196" s="199"/>
      <c r="AT196" s="199"/>
      <c r="AU196" s="199"/>
      <c r="AV196" s="199"/>
      <c r="AW196" s="199"/>
      <c r="AX196" s="199"/>
      <c r="AY196" s="199"/>
      <c r="AZ196" s="199"/>
      <c r="BA196" s="199"/>
      <c r="BB196" s="199"/>
      <c r="BF196" s="199"/>
      <c r="BG196" s="199"/>
      <c r="BI196" s="279"/>
      <c r="BJ196" s="279"/>
      <c r="BL196" s="199"/>
      <c r="BX196" s="172">
        <v>158</v>
      </c>
    </row>
    <row r="197" spans="1:76">
      <c r="A197" s="199"/>
      <c r="F197" s="199"/>
      <c r="G197" s="198"/>
      <c r="H197" s="198"/>
      <c r="I197" s="198"/>
      <c r="J197" s="199"/>
      <c r="K197" s="199"/>
      <c r="L197" s="199"/>
      <c r="M197" s="220"/>
      <c r="N197" s="221"/>
      <c r="O197" s="221"/>
      <c r="P197" s="220"/>
      <c r="AF197" s="199"/>
      <c r="AG197" s="199"/>
      <c r="AH197" s="199"/>
      <c r="AI197" s="279"/>
      <c r="AJ197" s="199"/>
      <c r="AK197" s="199"/>
      <c r="AL197" s="199"/>
      <c r="AM197" s="199"/>
      <c r="AN197" s="199"/>
      <c r="AO197" s="199"/>
      <c r="AP197" s="199"/>
      <c r="AQ197" s="199"/>
      <c r="AR197" s="199"/>
      <c r="AS197" s="199"/>
      <c r="AT197" s="199"/>
      <c r="AU197" s="199"/>
      <c r="AV197" s="199"/>
      <c r="AW197" s="199"/>
      <c r="AX197" s="199"/>
      <c r="AY197" s="199"/>
      <c r="AZ197" s="199"/>
      <c r="BA197" s="199"/>
      <c r="BB197" s="199"/>
      <c r="BF197" s="199"/>
      <c r="BG197" s="199"/>
      <c r="BI197" s="279"/>
      <c r="BJ197" s="279"/>
      <c r="BL197" s="199"/>
      <c r="BX197" s="172">
        <v>159</v>
      </c>
    </row>
    <row r="198" spans="1:76">
      <c r="A198" s="199"/>
      <c r="F198" s="199"/>
      <c r="G198" s="198"/>
      <c r="H198" s="198"/>
      <c r="I198" s="198"/>
      <c r="J198" s="199"/>
      <c r="K198" s="199"/>
      <c r="L198" s="199"/>
      <c r="M198" s="220"/>
      <c r="N198" s="221"/>
      <c r="O198" s="221"/>
      <c r="P198" s="220"/>
      <c r="AF198" s="199"/>
      <c r="AG198" s="199"/>
      <c r="AH198" s="199"/>
      <c r="AI198" s="279"/>
      <c r="AJ198" s="199"/>
      <c r="AK198" s="199"/>
      <c r="AL198" s="199"/>
      <c r="AM198" s="199"/>
      <c r="AN198" s="199"/>
      <c r="AO198" s="199"/>
      <c r="AP198" s="199"/>
      <c r="AQ198" s="199"/>
      <c r="AR198" s="199"/>
      <c r="AS198" s="199"/>
      <c r="AT198" s="199"/>
      <c r="AU198" s="199"/>
      <c r="AV198" s="199"/>
      <c r="AW198" s="199"/>
      <c r="AX198" s="199"/>
      <c r="AY198" s="199"/>
      <c r="AZ198" s="199"/>
      <c r="BA198" s="199"/>
      <c r="BB198" s="199"/>
      <c r="BF198" s="199"/>
      <c r="BG198" s="199"/>
      <c r="BI198" s="279"/>
      <c r="BJ198" s="279"/>
      <c r="BL198" s="199"/>
      <c r="BX198" s="172">
        <v>160</v>
      </c>
    </row>
    <row r="199" spans="1:76">
      <c r="A199" s="199"/>
      <c r="F199" s="199"/>
      <c r="G199" s="198"/>
      <c r="H199" s="198"/>
      <c r="I199" s="198"/>
      <c r="J199" s="199"/>
      <c r="K199" s="199"/>
      <c r="L199" s="199"/>
      <c r="M199" s="220"/>
      <c r="N199" s="221"/>
      <c r="O199" s="221"/>
      <c r="P199" s="220"/>
      <c r="AF199" s="199"/>
      <c r="AG199" s="199"/>
      <c r="AH199" s="199"/>
      <c r="AI199" s="279"/>
      <c r="AJ199" s="199"/>
      <c r="AK199" s="199"/>
      <c r="AL199" s="199"/>
      <c r="AM199" s="199"/>
      <c r="AN199" s="199"/>
      <c r="AO199" s="199"/>
      <c r="AP199" s="199"/>
      <c r="AQ199" s="199"/>
      <c r="AR199" s="199"/>
      <c r="AS199" s="199"/>
      <c r="AT199" s="199"/>
      <c r="AU199" s="199"/>
      <c r="AV199" s="199"/>
      <c r="AW199" s="199"/>
      <c r="AX199" s="199"/>
      <c r="AY199" s="199"/>
      <c r="AZ199" s="199"/>
      <c r="BA199" s="199"/>
      <c r="BB199" s="199"/>
      <c r="BF199" s="199"/>
      <c r="BG199" s="199"/>
      <c r="BI199" s="279"/>
      <c r="BJ199" s="279"/>
      <c r="BL199" s="199"/>
      <c r="BX199" s="172">
        <v>161</v>
      </c>
    </row>
    <row r="200" spans="1:76">
      <c r="A200" s="199"/>
      <c r="F200" s="199"/>
      <c r="G200" s="198"/>
      <c r="H200" s="198"/>
      <c r="I200" s="198"/>
      <c r="J200" s="199"/>
      <c r="K200" s="199"/>
      <c r="L200" s="199"/>
      <c r="M200" s="220"/>
      <c r="N200" s="221"/>
      <c r="O200" s="221"/>
      <c r="P200" s="220"/>
      <c r="AF200" s="199"/>
      <c r="AG200" s="199"/>
      <c r="AH200" s="199"/>
      <c r="AI200" s="279"/>
      <c r="AJ200" s="199"/>
      <c r="AK200" s="199"/>
      <c r="AL200" s="199"/>
      <c r="AM200" s="199"/>
      <c r="AN200" s="199"/>
      <c r="AO200" s="199"/>
      <c r="AP200" s="199"/>
      <c r="AQ200" s="199"/>
      <c r="AR200" s="199"/>
      <c r="AS200" s="199"/>
      <c r="AT200" s="199"/>
      <c r="AU200" s="199"/>
      <c r="AV200" s="199"/>
      <c r="AW200" s="199"/>
      <c r="AX200" s="199"/>
      <c r="AY200" s="199"/>
      <c r="AZ200" s="199"/>
      <c r="BA200" s="199"/>
      <c r="BB200" s="199"/>
      <c r="BF200" s="199"/>
      <c r="BG200" s="199"/>
      <c r="BI200" s="279"/>
      <c r="BJ200" s="279"/>
      <c r="BL200" s="199"/>
      <c r="BX200" s="172">
        <v>162</v>
      </c>
    </row>
    <row r="201" spans="1:76">
      <c r="A201" s="199"/>
      <c r="F201" s="199"/>
      <c r="G201" s="198"/>
      <c r="H201" s="198"/>
      <c r="I201" s="198"/>
      <c r="J201" s="199"/>
      <c r="K201" s="199"/>
      <c r="L201" s="199"/>
      <c r="M201" s="220"/>
      <c r="N201" s="221"/>
      <c r="O201" s="221"/>
      <c r="P201" s="220"/>
      <c r="AF201" s="199"/>
      <c r="AG201" s="199"/>
      <c r="AH201" s="199"/>
      <c r="AI201" s="279"/>
      <c r="AJ201" s="199"/>
      <c r="AK201" s="199"/>
      <c r="AL201" s="199"/>
      <c r="AM201" s="199"/>
      <c r="AN201" s="199"/>
      <c r="AO201" s="199"/>
      <c r="AP201" s="199"/>
      <c r="AQ201" s="199"/>
      <c r="AR201" s="199"/>
      <c r="AS201" s="199"/>
      <c r="AT201" s="199"/>
      <c r="AU201" s="199"/>
      <c r="AV201" s="199"/>
      <c r="AW201" s="199"/>
      <c r="AX201" s="199"/>
      <c r="AY201" s="199"/>
      <c r="AZ201" s="199"/>
      <c r="BA201" s="199"/>
      <c r="BB201" s="199"/>
      <c r="BF201" s="199"/>
      <c r="BG201" s="199"/>
      <c r="BI201" s="279"/>
      <c r="BJ201" s="279"/>
      <c r="BL201" s="199"/>
      <c r="BX201" s="172">
        <v>163</v>
      </c>
    </row>
    <row r="202" spans="1:76">
      <c r="A202" s="199"/>
      <c r="F202" s="199"/>
      <c r="G202" s="198"/>
      <c r="H202" s="198"/>
      <c r="I202" s="198"/>
      <c r="J202" s="199"/>
      <c r="K202" s="199"/>
      <c r="L202" s="199"/>
      <c r="M202" s="220"/>
      <c r="N202" s="221"/>
      <c r="O202" s="221"/>
      <c r="P202" s="220"/>
      <c r="AF202" s="199"/>
      <c r="AG202" s="199"/>
      <c r="AH202" s="199"/>
      <c r="AI202" s="279"/>
      <c r="AJ202" s="199"/>
      <c r="AK202" s="199"/>
      <c r="AL202" s="199"/>
      <c r="AM202" s="199"/>
      <c r="AN202" s="199"/>
      <c r="AO202" s="199"/>
      <c r="AP202" s="199"/>
      <c r="AQ202" s="199"/>
      <c r="AR202" s="199"/>
      <c r="AS202" s="199"/>
      <c r="AT202" s="199"/>
      <c r="AU202" s="199"/>
      <c r="AV202" s="199"/>
      <c r="AW202" s="199"/>
      <c r="AX202" s="199"/>
      <c r="AY202" s="199"/>
      <c r="AZ202" s="199"/>
      <c r="BA202" s="199"/>
      <c r="BB202" s="199"/>
      <c r="BF202" s="199"/>
      <c r="BG202" s="199"/>
      <c r="BI202" s="279"/>
      <c r="BJ202" s="279"/>
      <c r="BL202" s="199"/>
      <c r="BX202" s="172">
        <v>164</v>
      </c>
    </row>
    <row r="203" spans="1:76">
      <c r="A203" s="199"/>
      <c r="F203" s="199"/>
      <c r="G203" s="198"/>
      <c r="H203" s="198"/>
      <c r="I203" s="198"/>
      <c r="J203" s="199"/>
      <c r="K203" s="199"/>
      <c r="L203" s="199"/>
      <c r="M203" s="220"/>
      <c r="N203" s="221"/>
      <c r="O203" s="221"/>
      <c r="P203" s="220"/>
      <c r="AF203" s="199"/>
      <c r="AG203" s="199"/>
      <c r="AH203" s="199"/>
      <c r="AI203" s="279"/>
      <c r="AJ203" s="199"/>
      <c r="AK203" s="199"/>
      <c r="AL203" s="199"/>
      <c r="AM203" s="199"/>
      <c r="AN203" s="199"/>
      <c r="AO203" s="199"/>
      <c r="AP203" s="199"/>
      <c r="AQ203" s="199"/>
      <c r="AR203" s="199"/>
      <c r="AS203" s="199"/>
      <c r="AT203" s="199"/>
      <c r="AU203" s="199"/>
      <c r="AV203" s="199"/>
      <c r="AW203" s="199"/>
      <c r="AX203" s="199"/>
      <c r="AY203" s="199"/>
      <c r="AZ203" s="199"/>
      <c r="BA203" s="199"/>
      <c r="BB203" s="199"/>
      <c r="BF203" s="199"/>
      <c r="BG203" s="199"/>
      <c r="BI203" s="279"/>
      <c r="BJ203" s="279"/>
      <c r="BL203" s="199"/>
      <c r="BX203" s="172">
        <v>165</v>
      </c>
    </row>
    <row r="204" spans="1:76">
      <c r="A204" s="199"/>
      <c r="F204" s="199"/>
      <c r="G204" s="198"/>
      <c r="H204" s="198"/>
      <c r="I204" s="198"/>
      <c r="J204" s="199"/>
      <c r="K204" s="199"/>
      <c r="L204" s="199"/>
      <c r="M204" s="220"/>
      <c r="N204" s="221"/>
      <c r="O204" s="221"/>
      <c r="P204" s="220"/>
      <c r="AF204" s="199"/>
      <c r="AG204" s="199"/>
      <c r="AH204" s="199"/>
      <c r="AI204" s="279"/>
      <c r="AJ204" s="199"/>
      <c r="AK204" s="199"/>
      <c r="AL204" s="199"/>
      <c r="AM204" s="199"/>
      <c r="AN204" s="199"/>
      <c r="AO204" s="199"/>
      <c r="AP204" s="199"/>
      <c r="AQ204" s="199"/>
      <c r="AR204" s="199"/>
      <c r="AS204" s="199"/>
      <c r="AT204" s="199"/>
      <c r="AU204" s="199"/>
      <c r="AV204" s="199"/>
      <c r="AW204" s="199"/>
      <c r="AX204" s="199"/>
      <c r="AY204" s="199"/>
      <c r="AZ204" s="199"/>
      <c r="BA204" s="199"/>
      <c r="BB204" s="199"/>
      <c r="BF204" s="199"/>
      <c r="BG204" s="199"/>
      <c r="BI204" s="279"/>
      <c r="BJ204" s="279"/>
      <c r="BL204" s="199"/>
      <c r="BX204" s="172">
        <v>166</v>
      </c>
    </row>
    <row r="205" spans="1:76">
      <c r="A205" s="199"/>
      <c r="F205" s="199"/>
      <c r="G205" s="198"/>
      <c r="H205" s="198"/>
      <c r="I205" s="198"/>
      <c r="J205" s="199"/>
      <c r="K205" s="199"/>
      <c r="L205" s="199"/>
      <c r="M205" s="220"/>
      <c r="N205" s="221"/>
      <c r="O205" s="221"/>
      <c r="P205" s="220"/>
      <c r="AF205" s="199"/>
      <c r="AG205" s="199"/>
      <c r="AH205" s="199"/>
      <c r="AI205" s="279"/>
      <c r="AJ205" s="199"/>
      <c r="AK205" s="199"/>
      <c r="AL205" s="199"/>
      <c r="AM205" s="199"/>
      <c r="AN205" s="199"/>
      <c r="AO205" s="199"/>
      <c r="AP205" s="199"/>
      <c r="AQ205" s="199"/>
      <c r="AR205" s="199"/>
      <c r="AS205" s="199"/>
      <c r="AT205" s="199"/>
      <c r="AU205" s="199"/>
      <c r="AV205" s="199"/>
      <c r="AW205" s="199"/>
      <c r="AX205" s="199"/>
      <c r="AY205" s="199"/>
      <c r="AZ205" s="199"/>
      <c r="BA205" s="199"/>
      <c r="BB205" s="199"/>
      <c r="BF205" s="199"/>
      <c r="BG205" s="199"/>
      <c r="BI205" s="279"/>
      <c r="BJ205" s="279"/>
      <c r="BL205" s="199"/>
      <c r="BX205" s="172">
        <v>167</v>
      </c>
    </row>
    <row r="206" spans="1:76">
      <c r="A206" s="199"/>
      <c r="F206" s="199"/>
      <c r="G206" s="198"/>
      <c r="H206" s="198"/>
      <c r="I206" s="198"/>
      <c r="J206" s="199"/>
      <c r="K206" s="199"/>
      <c r="L206" s="199"/>
      <c r="M206" s="220"/>
      <c r="N206" s="221"/>
      <c r="O206" s="221"/>
      <c r="P206" s="220"/>
      <c r="AF206" s="199"/>
      <c r="AG206" s="199"/>
      <c r="AH206" s="199"/>
      <c r="AI206" s="279"/>
      <c r="AJ206" s="199"/>
      <c r="AK206" s="199"/>
      <c r="AL206" s="199"/>
      <c r="AM206" s="199"/>
      <c r="AN206" s="199"/>
      <c r="AO206" s="199"/>
      <c r="AP206" s="199"/>
      <c r="AQ206" s="199"/>
      <c r="AR206" s="199"/>
      <c r="AS206" s="199"/>
      <c r="AT206" s="199"/>
      <c r="AU206" s="199"/>
      <c r="AV206" s="199"/>
      <c r="AW206" s="199"/>
      <c r="AX206" s="199"/>
      <c r="AY206" s="199"/>
      <c r="AZ206" s="199"/>
      <c r="BA206" s="199"/>
      <c r="BB206" s="199"/>
      <c r="BF206" s="199"/>
      <c r="BG206" s="199"/>
      <c r="BI206" s="279"/>
      <c r="BJ206" s="279"/>
      <c r="BL206" s="199"/>
      <c r="BX206" s="172">
        <v>168</v>
      </c>
    </row>
    <row r="207" spans="1:76">
      <c r="A207" s="199"/>
      <c r="F207" s="199"/>
      <c r="G207" s="198"/>
      <c r="H207" s="198"/>
      <c r="I207" s="198"/>
      <c r="J207" s="199"/>
      <c r="K207" s="199"/>
      <c r="L207" s="199"/>
      <c r="M207" s="220"/>
      <c r="N207" s="221"/>
      <c r="O207" s="221"/>
      <c r="P207" s="220"/>
      <c r="AF207" s="199"/>
      <c r="AG207" s="199"/>
      <c r="AH207" s="199"/>
      <c r="AI207" s="279"/>
      <c r="AJ207" s="199"/>
      <c r="AK207" s="199"/>
      <c r="AL207" s="199"/>
      <c r="AM207" s="199"/>
      <c r="AN207" s="199"/>
      <c r="AO207" s="199"/>
      <c r="AP207" s="199"/>
      <c r="AQ207" s="199"/>
      <c r="AR207" s="199"/>
      <c r="AS207" s="199"/>
      <c r="AT207" s="199"/>
      <c r="AU207" s="199"/>
      <c r="AV207" s="199"/>
      <c r="AW207" s="199"/>
      <c r="AX207" s="199"/>
      <c r="AY207" s="199"/>
      <c r="AZ207" s="199"/>
      <c r="BA207" s="199"/>
      <c r="BB207" s="199"/>
      <c r="BF207" s="199"/>
      <c r="BG207" s="199"/>
      <c r="BI207" s="279"/>
      <c r="BJ207" s="279"/>
      <c r="BL207" s="199"/>
      <c r="BX207" s="172">
        <v>169</v>
      </c>
    </row>
    <row r="208" spans="1:76">
      <c r="A208" s="199"/>
      <c r="F208" s="199"/>
      <c r="G208" s="198"/>
      <c r="H208" s="198"/>
      <c r="I208" s="198"/>
      <c r="J208" s="199"/>
      <c r="K208" s="199"/>
      <c r="L208" s="199"/>
      <c r="M208" s="220"/>
      <c r="N208" s="221"/>
      <c r="O208" s="221"/>
      <c r="P208" s="220"/>
      <c r="AF208" s="199"/>
      <c r="AG208" s="199"/>
      <c r="AH208" s="199"/>
      <c r="AI208" s="279"/>
      <c r="AJ208" s="199"/>
      <c r="AK208" s="199"/>
      <c r="AL208" s="199"/>
      <c r="AM208" s="199"/>
      <c r="AN208" s="199"/>
      <c r="AO208" s="199"/>
      <c r="AP208" s="199"/>
      <c r="AQ208" s="199"/>
      <c r="AR208" s="199"/>
      <c r="AS208" s="199"/>
      <c r="AT208" s="199"/>
      <c r="AU208" s="199"/>
      <c r="AV208" s="199"/>
      <c r="AW208" s="199"/>
      <c r="AX208" s="199"/>
      <c r="AY208" s="199"/>
      <c r="AZ208" s="199"/>
      <c r="BA208" s="199"/>
      <c r="BB208" s="199"/>
      <c r="BF208" s="199"/>
      <c r="BG208" s="199"/>
      <c r="BI208" s="279"/>
      <c r="BJ208" s="279"/>
      <c r="BL208" s="199"/>
      <c r="BX208" s="172">
        <v>170</v>
      </c>
    </row>
    <row r="209" spans="1:76">
      <c r="A209" s="199"/>
      <c r="F209" s="199"/>
      <c r="G209" s="198"/>
      <c r="H209" s="198"/>
      <c r="I209" s="198"/>
      <c r="J209" s="199"/>
      <c r="K209" s="199"/>
      <c r="L209" s="199"/>
      <c r="M209" s="220"/>
      <c r="N209" s="221"/>
      <c r="O209" s="221"/>
      <c r="P209" s="220"/>
      <c r="AF209" s="199"/>
      <c r="AG209" s="199"/>
      <c r="AH209" s="199"/>
      <c r="AI209" s="279"/>
      <c r="AJ209" s="199"/>
      <c r="AK209" s="199"/>
      <c r="AL209" s="199"/>
      <c r="AM209" s="199"/>
      <c r="AN209" s="199"/>
      <c r="AO209" s="199"/>
      <c r="AP209" s="199"/>
      <c r="AQ209" s="199"/>
      <c r="AR209" s="199"/>
      <c r="AS209" s="199"/>
      <c r="AT209" s="199"/>
      <c r="AU209" s="199"/>
      <c r="AV209" s="199"/>
      <c r="AW209" s="199"/>
      <c r="AX209" s="199"/>
      <c r="AY209" s="199"/>
      <c r="AZ209" s="199"/>
      <c r="BA209" s="199"/>
      <c r="BB209" s="199"/>
      <c r="BF209" s="199"/>
      <c r="BG209" s="199"/>
      <c r="BI209" s="279"/>
      <c r="BJ209" s="279"/>
      <c r="BL209" s="199"/>
      <c r="BX209" s="172">
        <v>171</v>
      </c>
    </row>
    <row r="210" spans="1:76">
      <c r="A210" s="199"/>
      <c r="F210" s="199"/>
      <c r="G210" s="198"/>
      <c r="H210" s="198"/>
      <c r="I210" s="198"/>
      <c r="J210" s="199"/>
      <c r="K210" s="199"/>
      <c r="L210" s="199"/>
      <c r="M210" s="220"/>
      <c r="N210" s="221"/>
      <c r="O210" s="221"/>
      <c r="P210" s="220"/>
      <c r="AF210" s="199"/>
      <c r="AG210" s="199"/>
      <c r="AH210" s="199"/>
      <c r="AI210" s="279"/>
      <c r="AJ210" s="199"/>
      <c r="AK210" s="199"/>
      <c r="AL210" s="199"/>
      <c r="AM210" s="199"/>
      <c r="AN210" s="199"/>
      <c r="AO210" s="199"/>
      <c r="AP210" s="199"/>
      <c r="AQ210" s="199"/>
      <c r="AR210" s="199"/>
      <c r="AS210" s="199"/>
      <c r="AT210" s="199"/>
      <c r="AU210" s="199"/>
      <c r="AV210" s="199"/>
      <c r="AW210" s="199"/>
      <c r="AX210" s="199"/>
      <c r="AY210" s="199"/>
      <c r="AZ210" s="199"/>
      <c r="BA210" s="199"/>
      <c r="BB210" s="199"/>
      <c r="BF210" s="199"/>
      <c r="BG210" s="199"/>
      <c r="BI210" s="279"/>
      <c r="BJ210" s="279"/>
      <c r="BL210" s="199"/>
      <c r="BX210" s="172">
        <v>172</v>
      </c>
    </row>
    <row r="211" spans="1:76">
      <c r="A211" s="199"/>
      <c r="F211" s="199"/>
      <c r="G211" s="198"/>
      <c r="H211" s="198"/>
      <c r="I211" s="198"/>
      <c r="J211" s="199"/>
      <c r="K211" s="199"/>
      <c r="L211" s="199"/>
      <c r="M211" s="220"/>
      <c r="N211" s="221"/>
      <c r="O211" s="221"/>
      <c r="P211" s="220"/>
      <c r="AF211" s="199"/>
      <c r="AG211" s="199"/>
      <c r="AH211" s="199"/>
      <c r="AI211" s="279"/>
      <c r="AJ211" s="199"/>
      <c r="AK211" s="199"/>
      <c r="AL211" s="199"/>
      <c r="AM211" s="199"/>
      <c r="AN211" s="199"/>
      <c r="AO211" s="199"/>
      <c r="AP211" s="199"/>
      <c r="AQ211" s="199"/>
      <c r="AR211" s="199"/>
      <c r="AS211" s="199"/>
      <c r="AT211" s="199"/>
      <c r="AU211" s="199"/>
      <c r="AV211" s="199"/>
      <c r="AW211" s="199"/>
      <c r="AX211" s="199"/>
      <c r="AY211" s="199"/>
      <c r="AZ211" s="199"/>
      <c r="BA211" s="199"/>
      <c r="BB211" s="199"/>
      <c r="BF211" s="199"/>
      <c r="BG211" s="199"/>
      <c r="BI211" s="279"/>
      <c r="BJ211" s="279"/>
      <c r="BL211" s="199"/>
      <c r="BX211" s="172">
        <v>173</v>
      </c>
    </row>
    <row r="212" spans="1:76">
      <c r="A212" s="199"/>
      <c r="F212" s="199"/>
      <c r="G212" s="198"/>
      <c r="H212" s="198"/>
      <c r="I212" s="198"/>
      <c r="J212" s="199"/>
      <c r="K212" s="199"/>
      <c r="L212" s="199"/>
      <c r="M212" s="220"/>
      <c r="N212" s="221"/>
      <c r="O212" s="221"/>
      <c r="P212" s="220"/>
      <c r="AF212" s="199"/>
      <c r="AG212" s="199"/>
      <c r="AH212" s="199"/>
      <c r="AI212" s="279"/>
      <c r="AJ212" s="199"/>
      <c r="AK212" s="199"/>
      <c r="AL212" s="199"/>
      <c r="AM212" s="199"/>
      <c r="AN212" s="199"/>
      <c r="AO212" s="199"/>
      <c r="AP212" s="199"/>
      <c r="AQ212" s="199"/>
      <c r="AR212" s="199"/>
      <c r="AS212" s="199"/>
      <c r="AT212" s="199"/>
      <c r="AU212" s="199"/>
      <c r="AV212" s="199"/>
      <c r="AW212" s="199"/>
      <c r="AX212" s="199"/>
      <c r="AY212" s="199"/>
      <c r="AZ212" s="199"/>
      <c r="BA212" s="199"/>
      <c r="BB212" s="199"/>
      <c r="BF212" s="199"/>
      <c r="BG212" s="199"/>
      <c r="BI212" s="279"/>
      <c r="BJ212" s="279"/>
      <c r="BL212" s="199"/>
      <c r="BX212" s="172">
        <v>174</v>
      </c>
    </row>
    <row r="213" spans="1:76">
      <c r="A213" s="199"/>
      <c r="F213" s="199"/>
      <c r="G213" s="198"/>
      <c r="H213" s="198"/>
      <c r="I213" s="198"/>
      <c r="J213" s="199"/>
      <c r="K213" s="199"/>
      <c r="L213" s="199"/>
      <c r="M213" s="220"/>
      <c r="N213" s="221"/>
      <c r="O213" s="221"/>
      <c r="P213" s="220"/>
      <c r="AF213" s="199"/>
      <c r="AG213" s="199"/>
      <c r="AH213" s="199"/>
      <c r="AI213" s="279"/>
      <c r="AJ213" s="199"/>
      <c r="AK213" s="199"/>
      <c r="AL213" s="199"/>
      <c r="AM213" s="199"/>
      <c r="AN213" s="199"/>
      <c r="AO213" s="199"/>
      <c r="AP213" s="199"/>
      <c r="AQ213" s="199"/>
      <c r="AR213" s="199"/>
      <c r="AS213" s="199"/>
      <c r="AT213" s="199"/>
      <c r="AU213" s="199"/>
      <c r="AV213" s="199"/>
      <c r="AW213" s="199"/>
      <c r="AX213" s="199"/>
      <c r="AY213" s="199"/>
      <c r="AZ213" s="199"/>
      <c r="BA213" s="199"/>
      <c r="BB213" s="199"/>
      <c r="BF213" s="199"/>
      <c r="BG213" s="199"/>
      <c r="BI213" s="279"/>
      <c r="BJ213" s="279"/>
      <c r="BL213" s="199"/>
      <c r="BX213" s="172">
        <v>175</v>
      </c>
    </row>
    <row r="214" spans="1:76">
      <c r="A214" s="199"/>
      <c r="F214" s="199"/>
      <c r="G214" s="198"/>
      <c r="H214" s="198"/>
      <c r="I214" s="198"/>
      <c r="J214" s="199"/>
      <c r="K214" s="199"/>
      <c r="L214" s="199"/>
      <c r="M214" s="220"/>
      <c r="N214" s="221"/>
      <c r="O214" s="221"/>
      <c r="P214" s="220"/>
      <c r="AF214" s="199"/>
      <c r="AG214" s="199"/>
      <c r="AH214" s="199"/>
      <c r="AI214" s="279"/>
      <c r="AJ214" s="199"/>
      <c r="AK214" s="199"/>
      <c r="AL214" s="199"/>
      <c r="AM214" s="199"/>
      <c r="AN214" s="199"/>
      <c r="AO214" s="199"/>
      <c r="AP214" s="199"/>
      <c r="AQ214" s="199"/>
      <c r="AR214" s="199"/>
      <c r="AS214" s="199"/>
      <c r="AT214" s="199"/>
      <c r="AU214" s="199"/>
      <c r="AV214" s="199"/>
      <c r="AW214" s="199"/>
      <c r="AX214" s="199"/>
      <c r="AY214" s="199"/>
      <c r="AZ214" s="199"/>
      <c r="BA214" s="199"/>
      <c r="BB214" s="199"/>
      <c r="BF214" s="199"/>
      <c r="BG214" s="199"/>
      <c r="BI214" s="279"/>
      <c r="BJ214" s="279"/>
      <c r="BL214" s="199"/>
      <c r="BX214" s="172">
        <v>176</v>
      </c>
    </row>
    <row r="215" spans="1:76">
      <c r="A215" s="199"/>
      <c r="F215" s="199"/>
      <c r="G215" s="198"/>
      <c r="H215" s="198"/>
      <c r="I215" s="198"/>
      <c r="J215" s="199"/>
      <c r="K215" s="199"/>
      <c r="L215" s="199"/>
      <c r="M215" s="220"/>
      <c r="N215" s="221"/>
      <c r="O215" s="221"/>
      <c r="P215" s="220"/>
      <c r="AF215" s="199"/>
      <c r="AG215" s="199"/>
      <c r="AH215" s="199"/>
      <c r="AI215" s="279"/>
      <c r="AJ215" s="199"/>
      <c r="AK215" s="199"/>
      <c r="AL215" s="199"/>
      <c r="AM215" s="199"/>
      <c r="AN215" s="199"/>
      <c r="AO215" s="199"/>
      <c r="AP215" s="199"/>
      <c r="AQ215" s="199"/>
      <c r="AR215" s="199"/>
      <c r="AS215" s="199"/>
      <c r="AT215" s="199"/>
      <c r="AU215" s="199"/>
      <c r="AV215" s="199"/>
      <c r="AW215" s="199"/>
      <c r="AX215" s="199"/>
      <c r="AY215" s="199"/>
      <c r="AZ215" s="199"/>
      <c r="BA215" s="199"/>
      <c r="BB215" s="199"/>
      <c r="BF215" s="199"/>
      <c r="BG215" s="199"/>
      <c r="BI215" s="279"/>
      <c r="BJ215" s="279"/>
      <c r="BL215" s="199"/>
      <c r="BX215" s="172">
        <v>177</v>
      </c>
    </row>
    <row r="216" spans="1:76">
      <c r="A216" s="199"/>
      <c r="F216" s="199"/>
      <c r="G216" s="198"/>
      <c r="H216" s="198"/>
      <c r="I216" s="198"/>
      <c r="J216" s="199"/>
      <c r="K216" s="199"/>
      <c r="L216" s="199"/>
      <c r="M216" s="220"/>
      <c r="N216" s="221"/>
      <c r="O216" s="221"/>
      <c r="P216" s="220"/>
      <c r="AF216" s="199"/>
      <c r="AG216" s="199"/>
      <c r="AH216" s="199"/>
      <c r="AI216" s="279"/>
      <c r="AJ216" s="199"/>
      <c r="AK216" s="199"/>
      <c r="AL216" s="199"/>
      <c r="AM216" s="199"/>
      <c r="AN216" s="199"/>
      <c r="AO216" s="199"/>
      <c r="AP216" s="199"/>
      <c r="AQ216" s="199"/>
      <c r="AR216" s="199"/>
      <c r="AS216" s="199"/>
      <c r="AT216" s="199"/>
      <c r="AU216" s="199"/>
      <c r="AV216" s="199"/>
      <c r="AW216" s="199"/>
      <c r="AX216" s="199"/>
      <c r="AY216" s="199"/>
      <c r="AZ216" s="199"/>
      <c r="BA216" s="199"/>
      <c r="BB216" s="199"/>
      <c r="BF216" s="199"/>
      <c r="BG216" s="199"/>
      <c r="BI216" s="279"/>
      <c r="BJ216" s="279"/>
      <c r="BL216" s="199"/>
      <c r="BX216" s="172">
        <v>178</v>
      </c>
    </row>
    <row r="217" spans="1:76">
      <c r="A217" s="199"/>
      <c r="F217" s="199"/>
      <c r="G217" s="198"/>
      <c r="H217" s="198"/>
      <c r="I217" s="198"/>
      <c r="J217" s="199"/>
      <c r="K217" s="199"/>
      <c r="L217" s="199"/>
      <c r="M217" s="220"/>
      <c r="N217" s="221"/>
      <c r="O217" s="221"/>
      <c r="P217" s="220"/>
      <c r="AF217" s="199"/>
      <c r="AG217" s="199"/>
      <c r="AH217" s="199"/>
      <c r="AI217" s="279"/>
      <c r="AJ217" s="199"/>
      <c r="AK217" s="199"/>
      <c r="AL217" s="199"/>
      <c r="AM217" s="199"/>
      <c r="AN217" s="199"/>
      <c r="AO217" s="199"/>
      <c r="AP217" s="199"/>
      <c r="AQ217" s="199"/>
      <c r="AR217" s="199"/>
      <c r="AS217" s="199"/>
      <c r="AT217" s="199"/>
      <c r="AU217" s="199"/>
      <c r="AV217" s="199"/>
      <c r="AW217" s="199"/>
      <c r="AX217" s="199"/>
      <c r="AY217" s="199"/>
      <c r="AZ217" s="199"/>
      <c r="BA217" s="199"/>
      <c r="BB217" s="199"/>
      <c r="BF217" s="199"/>
      <c r="BG217" s="199"/>
      <c r="BI217" s="279"/>
      <c r="BJ217" s="279"/>
      <c r="BL217" s="199"/>
      <c r="BX217" s="172">
        <v>179</v>
      </c>
    </row>
    <row r="218" spans="1:76">
      <c r="A218" s="199"/>
      <c r="F218" s="199"/>
      <c r="G218" s="198"/>
      <c r="H218" s="198"/>
      <c r="I218" s="198"/>
      <c r="J218" s="199"/>
      <c r="K218" s="199"/>
      <c r="L218" s="199"/>
      <c r="M218" s="220"/>
      <c r="N218" s="221"/>
      <c r="O218" s="221"/>
      <c r="P218" s="220"/>
      <c r="AF218" s="199"/>
      <c r="AG218" s="199"/>
      <c r="AH218" s="199"/>
      <c r="AI218" s="279"/>
      <c r="AJ218" s="199"/>
      <c r="AK218" s="199"/>
      <c r="AL218" s="199"/>
      <c r="AM218" s="199"/>
      <c r="AN218" s="199"/>
      <c r="AO218" s="199"/>
      <c r="AP218" s="199"/>
      <c r="AQ218" s="199"/>
      <c r="AR218" s="199"/>
      <c r="AS218" s="199"/>
      <c r="AT218" s="199"/>
      <c r="AU218" s="199"/>
      <c r="AV218" s="199"/>
      <c r="AW218" s="199"/>
      <c r="AX218" s="199"/>
      <c r="AY218" s="199"/>
      <c r="AZ218" s="199"/>
      <c r="BA218" s="199"/>
      <c r="BB218" s="199"/>
      <c r="BF218" s="199"/>
      <c r="BG218" s="199"/>
      <c r="BI218" s="279"/>
      <c r="BJ218" s="279"/>
      <c r="BL218" s="199"/>
      <c r="BX218" s="172">
        <v>180</v>
      </c>
    </row>
    <row r="219" spans="1:76">
      <c r="A219" s="199"/>
      <c r="F219" s="199"/>
      <c r="G219" s="198"/>
      <c r="H219" s="198"/>
      <c r="I219" s="198"/>
      <c r="J219" s="199"/>
      <c r="K219" s="199"/>
      <c r="L219" s="199"/>
      <c r="M219" s="220"/>
      <c r="N219" s="221"/>
      <c r="O219" s="221"/>
      <c r="P219" s="220"/>
      <c r="AF219" s="199"/>
      <c r="AG219" s="199"/>
      <c r="AH219" s="199"/>
      <c r="AI219" s="279"/>
      <c r="AJ219" s="199"/>
      <c r="AK219" s="199"/>
      <c r="AL219" s="199"/>
      <c r="AM219" s="199"/>
      <c r="AN219" s="199"/>
      <c r="AO219" s="199"/>
      <c r="AP219" s="199"/>
      <c r="AQ219" s="199"/>
      <c r="AR219" s="199"/>
      <c r="AS219" s="199"/>
      <c r="AT219" s="199"/>
      <c r="AU219" s="199"/>
      <c r="AV219" s="199"/>
      <c r="AW219" s="199"/>
      <c r="AX219" s="199"/>
      <c r="AY219" s="199"/>
      <c r="AZ219" s="199"/>
      <c r="BA219" s="199"/>
      <c r="BB219" s="199"/>
      <c r="BF219" s="199"/>
      <c r="BG219" s="199"/>
      <c r="BI219" s="279"/>
      <c r="BJ219" s="279"/>
      <c r="BL219" s="199"/>
      <c r="BX219" s="172">
        <v>181</v>
      </c>
    </row>
    <row r="220" spans="1:76">
      <c r="A220" s="199"/>
      <c r="F220" s="199"/>
      <c r="G220" s="198"/>
      <c r="H220" s="198"/>
      <c r="I220" s="198"/>
      <c r="J220" s="199"/>
      <c r="K220" s="199"/>
      <c r="L220" s="199"/>
      <c r="M220" s="220"/>
      <c r="N220" s="221"/>
      <c r="O220" s="221"/>
      <c r="P220" s="220"/>
      <c r="AF220" s="199"/>
      <c r="AG220" s="199"/>
      <c r="AH220" s="199"/>
      <c r="AI220" s="279"/>
      <c r="AJ220" s="199"/>
      <c r="AK220" s="199"/>
      <c r="AL220" s="199"/>
      <c r="AM220" s="199"/>
      <c r="AN220" s="199"/>
      <c r="AO220" s="199"/>
      <c r="AP220" s="199"/>
      <c r="AQ220" s="199"/>
      <c r="AR220" s="199"/>
      <c r="AS220" s="199"/>
      <c r="AT220" s="199"/>
      <c r="AU220" s="199"/>
      <c r="AV220" s="199"/>
      <c r="AW220" s="199"/>
      <c r="AX220" s="199"/>
      <c r="AY220" s="199"/>
      <c r="AZ220" s="199"/>
      <c r="BA220" s="199"/>
      <c r="BB220" s="199"/>
      <c r="BF220" s="199"/>
      <c r="BG220" s="199"/>
      <c r="BI220" s="279"/>
      <c r="BJ220" s="279"/>
      <c r="BL220" s="199"/>
      <c r="BX220" s="172">
        <v>182</v>
      </c>
    </row>
    <row r="221" spans="1:76">
      <c r="A221" s="199"/>
      <c r="F221" s="199"/>
      <c r="G221" s="198"/>
      <c r="H221" s="198"/>
      <c r="I221" s="198"/>
      <c r="J221" s="199"/>
      <c r="K221" s="199"/>
      <c r="L221" s="199"/>
      <c r="M221" s="220"/>
      <c r="N221" s="221"/>
      <c r="O221" s="221"/>
      <c r="P221" s="220"/>
      <c r="AF221" s="199"/>
      <c r="AG221" s="199"/>
      <c r="AH221" s="199"/>
      <c r="AI221" s="279"/>
      <c r="AJ221" s="199"/>
      <c r="AK221" s="199"/>
      <c r="AL221" s="199"/>
      <c r="AM221" s="199"/>
      <c r="AN221" s="199"/>
      <c r="AO221" s="199"/>
      <c r="AP221" s="199"/>
      <c r="AQ221" s="199"/>
      <c r="AR221" s="199"/>
      <c r="AS221" s="199"/>
      <c r="AT221" s="199"/>
      <c r="AU221" s="199"/>
      <c r="AV221" s="199"/>
      <c r="AW221" s="199"/>
      <c r="AX221" s="199"/>
      <c r="AY221" s="199"/>
      <c r="AZ221" s="199"/>
      <c r="BA221" s="199"/>
      <c r="BB221" s="199"/>
      <c r="BF221" s="199"/>
      <c r="BG221" s="199"/>
      <c r="BI221" s="279"/>
      <c r="BJ221" s="279"/>
      <c r="BL221" s="199"/>
      <c r="BX221" s="172">
        <v>183</v>
      </c>
    </row>
    <row r="222" spans="1:76">
      <c r="A222" s="199"/>
      <c r="F222" s="199"/>
      <c r="G222" s="198"/>
      <c r="H222" s="198"/>
      <c r="I222" s="198"/>
      <c r="J222" s="199"/>
      <c r="K222" s="199"/>
      <c r="L222" s="199"/>
      <c r="M222" s="220"/>
      <c r="N222" s="221"/>
      <c r="O222" s="221"/>
      <c r="P222" s="220"/>
      <c r="AF222" s="199"/>
      <c r="AG222" s="199"/>
      <c r="AH222" s="199"/>
      <c r="AI222" s="279"/>
      <c r="AJ222" s="199"/>
      <c r="AK222" s="199"/>
      <c r="AL222" s="199"/>
      <c r="AM222" s="199"/>
      <c r="AN222" s="199"/>
      <c r="AO222" s="199"/>
      <c r="AP222" s="199"/>
      <c r="AQ222" s="199"/>
      <c r="AR222" s="199"/>
      <c r="AS222" s="199"/>
      <c r="AT222" s="199"/>
      <c r="AU222" s="199"/>
      <c r="AV222" s="199"/>
      <c r="AW222" s="199"/>
      <c r="AX222" s="199"/>
      <c r="AY222" s="199"/>
      <c r="AZ222" s="199"/>
      <c r="BA222" s="199"/>
      <c r="BB222" s="199"/>
      <c r="BF222" s="199"/>
      <c r="BG222" s="199"/>
      <c r="BI222" s="279"/>
      <c r="BJ222" s="279"/>
      <c r="BL222" s="199"/>
      <c r="BX222" s="172">
        <v>184</v>
      </c>
    </row>
    <row r="223" spans="1:76">
      <c r="A223" s="199"/>
      <c r="F223" s="199"/>
      <c r="G223" s="198"/>
      <c r="H223" s="198"/>
      <c r="I223" s="198"/>
      <c r="J223" s="199"/>
      <c r="K223" s="199"/>
      <c r="L223" s="199"/>
      <c r="M223" s="220"/>
      <c r="N223" s="221"/>
      <c r="O223" s="221"/>
      <c r="P223" s="220"/>
      <c r="AF223" s="199"/>
      <c r="AG223" s="199"/>
      <c r="AH223" s="199"/>
      <c r="AI223" s="279"/>
      <c r="AJ223" s="199"/>
      <c r="AK223" s="199"/>
      <c r="AL223" s="199"/>
      <c r="AM223" s="199"/>
      <c r="AN223" s="199"/>
      <c r="AO223" s="199"/>
      <c r="AP223" s="199"/>
      <c r="AQ223" s="199"/>
      <c r="AR223" s="199"/>
      <c r="AS223" s="199"/>
      <c r="AT223" s="199"/>
      <c r="AU223" s="199"/>
      <c r="AV223" s="199"/>
      <c r="AW223" s="199"/>
      <c r="AX223" s="199"/>
      <c r="AY223" s="199"/>
      <c r="AZ223" s="199"/>
      <c r="BA223" s="199"/>
      <c r="BB223" s="199"/>
      <c r="BF223" s="199"/>
      <c r="BG223" s="199"/>
      <c r="BI223" s="279"/>
      <c r="BJ223" s="279"/>
      <c r="BL223" s="199"/>
      <c r="BX223" s="172">
        <v>185</v>
      </c>
    </row>
    <row r="224" spans="1:76">
      <c r="A224" s="199"/>
      <c r="F224" s="199"/>
      <c r="G224" s="198"/>
      <c r="H224" s="198"/>
      <c r="I224" s="198"/>
      <c r="J224" s="199"/>
      <c r="K224" s="199"/>
      <c r="L224" s="199"/>
      <c r="M224" s="220"/>
      <c r="N224" s="221"/>
      <c r="O224" s="221"/>
      <c r="P224" s="220"/>
      <c r="AF224" s="199"/>
      <c r="AG224" s="199"/>
      <c r="AH224" s="199"/>
      <c r="AI224" s="279"/>
      <c r="AJ224" s="199"/>
      <c r="AK224" s="199"/>
      <c r="AL224" s="199"/>
      <c r="AM224" s="199"/>
      <c r="AN224" s="199"/>
      <c r="AO224" s="199"/>
      <c r="AP224" s="199"/>
      <c r="AQ224" s="199"/>
      <c r="AR224" s="199"/>
      <c r="AS224" s="199"/>
      <c r="AT224" s="199"/>
      <c r="AU224" s="199"/>
      <c r="AV224" s="199"/>
      <c r="AW224" s="199"/>
      <c r="AX224" s="199"/>
      <c r="AY224" s="199"/>
      <c r="AZ224" s="199"/>
      <c r="BA224" s="199"/>
      <c r="BB224" s="199"/>
      <c r="BF224" s="199"/>
      <c r="BG224" s="199"/>
      <c r="BI224" s="279"/>
      <c r="BJ224" s="279"/>
      <c r="BL224" s="199"/>
      <c r="BX224" s="172">
        <v>186</v>
      </c>
    </row>
    <row r="225" spans="1:76">
      <c r="A225" s="199"/>
      <c r="F225" s="199"/>
      <c r="G225" s="198"/>
      <c r="H225" s="198"/>
      <c r="I225" s="198"/>
      <c r="J225" s="199"/>
      <c r="K225" s="199"/>
      <c r="L225" s="199"/>
      <c r="M225" s="220"/>
      <c r="N225" s="221"/>
      <c r="O225" s="221"/>
      <c r="P225" s="220"/>
      <c r="AF225" s="199"/>
      <c r="AG225" s="199"/>
      <c r="AH225" s="199"/>
      <c r="AI225" s="279"/>
      <c r="AJ225" s="199"/>
      <c r="AK225" s="199"/>
      <c r="AL225" s="199"/>
      <c r="AM225" s="199"/>
      <c r="AN225" s="199"/>
      <c r="AO225" s="199"/>
      <c r="AP225" s="199"/>
      <c r="AQ225" s="199"/>
      <c r="AR225" s="199"/>
      <c r="AS225" s="199"/>
      <c r="AT225" s="199"/>
      <c r="AU225" s="199"/>
      <c r="AV225" s="199"/>
      <c r="AW225" s="199"/>
      <c r="AX225" s="199"/>
      <c r="AY225" s="199"/>
      <c r="AZ225" s="199"/>
      <c r="BA225" s="199"/>
      <c r="BB225" s="199"/>
      <c r="BF225" s="199"/>
      <c r="BG225" s="199"/>
      <c r="BI225" s="279"/>
      <c r="BJ225" s="279"/>
      <c r="BL225" s="199"/>
      <c r="BX225" s="172">
        <v>187</v>
      </c>
    </row>
    <row r="226" spans="1:76">
      <c r="A226" s="199"/>
      <c r="F226" s="199"/>
      <c r="G226" s="198"/>
      <c r="H226" s="198"/>
      <c r="I226" s="198"/>
      <c r="J226" s="199"/>
      <c r="K226" s="199"/>
      <c r="L226" s="199"/>
      <c r="M226" s="220"/>
      <c r="N226" s="221"/>
      <c r="O226" s="221"/>
      <c r="P226" s="220"/>
      <c r="AF226" s="199"/>
      <c r="AG226" s="199"/>
      <c r="AH226" s="199"/>
      <c r="AI226" s="279"/>
      <c r="AJ226" s="199"/>
      <c r="AK226" s="199"/>
      <c r="AL226" s="199"/>
      <c r="AM226" s="199"/>
      <c r="AN226" s="199"/>
      <c r="AO226" s="199"/>
      <c r="AP226" s="199"/>
      <c r="AQ226" s="199"/>
      <c r="AR226" s="199"/>
      <c r="AS226" s="199"/>
      <c r="AT226" s="199"/>
      <c r="AU226" s="199"/>
      <c r="AV226" s="199"/>
      <c r="AW226" s="199"/>
      <c r="AX226" s="199"/>
      <c r="AY226" s="199"/>
      <c r="AZ226" s="199"/>
      <c r="BA226" s="199"/>
      <c r="BB226" s="199"/>
      <c r="BF226" s="199"/>
      <c r="BG226" s="199"/>
      <c r="BI226" s="279"/>
      <c r="BJ226" s="279"/>
      <c r="BL226" s="199"/>
      <c r="BX226" s="172">
        <v>188</v>
      </c>
    </row>
    <row r="227" spans="1:76">
      <c r="A227" s="199"/>
      <c r="F227" s="199"/>
      <c r="G227" s="198"/>
      <c r="H227" s="198"/>
      <c r="I227" s="198"/>
      <c r="J227" s="199"/>
      <c r="K227" s="199"/>
      <c r="L227" s="199"/>
      <c r="M227" s="220"/>
      <c r="N227" s="221"/>
      <c r="O227" s="221"/>
      <c r="P227" s="220"/>
      <c r="AF227" s="199"/>
      <c r="AG227" s="199"/>
      <c r="AH227" s="199"/>
      <c r="AI227" s="279"/>
      <c r="AJ227" s="199"/>
      <c r="AK227" s="199"/>
      <c r="AL227" s="199"/>
      <c r="AM227" s="199"/>
      <c r="AN227" s="199"/>
      <c r="AO227" s="199"/>
      <c r="AP227" s="199"/>
      <c r="AQ227" s="199"/>
      <c r="AR227" s="199"/>
      <c r="AS227" s="199"/>
      <c r="AT227" s="199"/>
      <c r="AU227" s="199"/>
      <c r="AV227" s="199"/>
      <c r="AW227" s="199"/>
      <c r="AX227" s="199"/>
      <c r="AY227" s="199"/>
      <c r="AZ227" s="199"/>
      <c r="BA227" s="199"/>
      <c r="BB227" s="199"/>
      <c r="BF227" s="199"/>
      <c r="BG227" s="199"/>
      <c r="BI227" s="279"/>
      <c r="BJ227" s="279"/>
      <c r="BL227" s="199"/>
      <c r="BX227" s="172">
        <v>189</v>
      </c>
    </row>
    <row r="228" spans="1:76">
      <c r="A228" s="199"/>
      <c r="F228" s="199"/>
      <c r="G228" s="198"/>
      <c r="H228" s="198"/>
      <c r="I228" s="198"/>
      <c r="J228" s="199"/>
      <c r="K228" s="199"/>
      <c r="L228" s="199"/>
      <c r="M228" s="220"/>
      <c r="N228" s="221"/>
      <c r="O228" s="221"/>
      <c r="P228" s="220"/>
      <c r="AF228" s="199"/>
      <c r="AG228" s="199"/>
      <c r="AH228" s="199"/>
      <c r="AI228" s="279"/>
      <c r="AJ228" s="199"/>
      <c r="AK228" s="199"/>
      <c r="AL228" s="199"/>
      <c r="AM228" s="199"/>
      <c r="AN228" s="199"/>
      <c r="AO228" s="199"/>
      <c r="AP228" s="199"/>
      <c r="AQ228" s="199"/>
      <c r="AR228" s="199"/>
      <c r="AS228" s="199"/>
      <c r="AT228" s="199"/>
      <c r="AU228" s="199"/>
      <c r="AV228" s="199"/>
      <c r="AW228" s="199"/>
      <c r="AX228" s="199"/>
      <c r="AY228" s="199"/>
      <c r="AZ228" s="199"/>
      <c r="BA228" s="199"/>
      <c r="BB228" s="199"/>
      <c r="BF228" s="199"/>
      <c r="BG228" s="199"/>
      <c r="BI228" s="279"/>
      <c r="BJ228" s="279"/>
      <c r="BL228" s="199"/>
      <c r="BX228" s="172">
        <v>190</v>
      </c>
    </row>
    <row r="229" spans="1:76">
      <c r="A229" s="199"/>
      <c r="F229" s="199"/>
      <c r="G229" s="198"/>
      <c r="H229" s="198"/>
      <c r="I229" s="198"/>
      <c r="J229" s="199"/>
      <c r="K229" s="199"/>
      <c r="L229" s="199"/>
      <c r="M229" s="220"/>
      <c r="N229" s="221"/>
      <c r="O229" s="221"/>
      <c r="P229" s="220"/>
      <c r="AF229" s="199"/>
      <c r="AG229" s="199"/>
      <c r="AH229" s="199"/>
      <c r="AI229" s="279"/>
      <c r="AJ229" s="199"/>
      <c r="AK229" s="199"/>
      <c r="AL229" s="199"/>
      <c r="AM229" s="199"/>
      <c r="AN229" s="199"/>
      <c r="AO229" s="199"/>
      <c r="AP229" s="199"/>
      <c r="AQ229" s="199"/>
      <c r="AR229" s="199"/>
      <c r="AS229" s="199"/>
      <c r="AT229" s="199"/>
      <c r="AU229" s="199"/>
      <c r="AV229" s="199"/>
      <c r="AW229" s="199"/>
      <c r="AX229" s="199"/>
      <c r="AY229" s="199"/>
      <c r="AZ229" s="199"/>
      <c r="BA229" s="199"/>
      <c r="BB229" s="199"/>
      <c r="BF229" s="199"/>
      <c r="BG229" s="199"/>
      <c r="BI229" s="279"/>
      <c r="BJ229" s="279"/>
      <c r="BL229" s="199"/>
      <c r="BX229" s="172">
        <v>191</v>
      </c>
    </row>
    <row r="230" spans="1:76">
      <c r="A230" s="199"/>
      <c r="F230" s="199"/>
      <c r="G230" s="198"/>
      <c r="H230" s="198"/>
      <c r="I230" s="198"/>
      <c r="J230" s="199"/>
      <c r="K230" s="199"/>
      <c r="L230" s="199"/>
      <c r="M230" s="220"/>
      <c r="N230" s="221"/>
      <c r="O230" s="221"/>
      <c r="P230" s="220"/>
      <c r="AF230" s="199"/>
      <c r="AG230" s="199"/>
      <c r="AH230" s="199"/>
      <c r="AI230" s="279"/>
      <c r="AJ230" s="199"/>
      <c r="AK230" s="199"/>
      <c r="AL230" s="199"/>
      <c r="AM230" s="199"/>
      <c r="AN230" s="199"/>
      <c r="AO230" s="199"/>
      <c r="AP230" s="199"/>
      <c r="AQ230" s="199"/>
      <c r="AR230" s="199"/>
      <c r="AS230" s="199"/>
      <c r="AT230" s="199"/>
      <c r="AU230" s="199"/>
      <c r="AV230" s="199"/>
      <c r="AW230" s="199"/>
      <c r="AX230" s="199"/>
      <c r="AY230" s="199"/>
      <c r="AZ230" s="199"/>
      <c r="BA230" s="199"/>
      <c r="BB230" s="199"/>
      <c r="BF230" s="199"/>
      <c r="BG230" s="199"/>
      <c r="BI230" s="279"/>
      <c r="BJ230" s="279"/>
      <c r="BL230" s="199"/>
      <c r="BX230" s="172">
        <v>192</v>
      </c>
    </row>
    <row r="231" spans="1:76">
      <c r="A231" s="199"/>
      <c r="F231" s="199"/>
      <c r="G231" s="198"/>
      <c r="H231" s="198"/>
      <c r="I231" s="198"/>
      <c r="J231" s="199"/>
      <c r="K231" s="199"/>
      <c r="L231" s="199"/>
      <c r="M231" s="220"/>
      <c r="N231" s="221"/>
      <c r="O231" s="221"/>
      <c r="P231" s="220"/>
      <c r="AF231" s="199"/>
      <c r="AG231" s="199"/>
      <c r="AH231" s="199"/>
      <c r="AI231" s="279"/>
      <c r="AJ231" s="199"/>
      <c r="AK231" s="199"/>
      <c r="AL231" s="199"/>
      <c r="AM231" s="199"/>
      <c r="AN231" s="199"/>
      <c r="AO231" s="199"/>
      <c r="AP231" s="199"/>
      <c r="AQ231" s="199"/>
      <c r="AR231" s="199"/>
      <c r="AS231" s="199"/>
      <c r="AT231" s="199"/>
      <c r="AU231" s="199"/>
      <c r="AV231" s="199"/>
      <c r="AW231" s="199"/>
      <c r="AX231" s="199"/>
      <c r="AY231" s="199"/>
      <c r="AZ231" s="199"/>
      <c r="BA231" s="199"/>
      <c r="BB231" s="199"/>
      <c r="BF231" s="199"/>
      <c r="BG231" s="199"/>
      <c r="BI231" s="279"/>
      <c r="BJ231" s="279"/>
      <c r="BL231" s="199"/>
      <c r="BX231" s="172">
        <v>193</v>
      </c>
    </row>
    <row r="232" spans="1:76">
      <c r="A232" s="199"/>
      <c r="F232" s="199"/>
      <c r="G232" s="198"/>
      <c r="H232" s="198"/>
      <c r="I232" s="198"/>
      <c r="J232" s="199"/>
      <c r="K232" s="199"/>
      <c r="L232" s="199"/>
      <c r="M232" s="220"/>
      <c r="N232" s="221"/>
      <c r="O232" s="221"/>
      <c r="P232" s="220"/>
      <c r="AF232" s="199"/>
      <c r="AG232" s="199"/>
      <c r="AH232" s="199"/>
      <c r="AI232" s="279"/>
      <c r="AJ232" s="199"/>
      <c r="AK232" s="199"/>
      <c r="AL232" s="199"/>
      <c r="AM232" s="199"/>
      <c r="AN232" s="199"/>
      <c r="AO232" s="199"/>
      <c r="AP232" s="199"/>
      <c r="AQ232" s="199"/>
      <c r="AR232" s="199"/>
      <c r="AS232" s="199"/>
      <c r="AT232" s="199"/>
      <c r="AU232" s="199"/>
      <c r="AV232" s="199"/>
      <c r="AW232" s="199"/>
      <c r="AX232" s="199"/>
      <c r="AY232" s="199"/>
      <c r="AZ232" s="199"/>
      <c r="BA232" s="199"/>
      <c r="BB232" s="199"/>
      <c r="BF232" s="199"/>
      <c r="BG232" s="199"/>
      <c r="BI232" s="279"/>
      <c r="BJ232" s="279"/>
      <c r="BL232" s="199"/>
      <c r="BX232" s="172">
        <v>194</v>
      </c>
    </row>
    <row r="233" spans="1:76">
      <c r="A233" s="199"/>
      <c r="F233" s="199"/>
      <c r="G233" s="198"/>
      <c r="H233" s="198"/>
      <c r="I233" s="198"/>
      <c r="J233" s="199"/>
      <c r="K233" s="199"/>
      <c r="L233" s="199"/>
      <c r="M233" s="220"/>
      <c r="N233" s="221"/>
      <c r="O233" s="221"/>
      <c r="P233" s="220"/>
      <c r="AF233" s="199"/>
      <c r="AG233" s="199"/>
      <c r="AH233" s="199"/>
      <c r="AI233" s="279"/>
      <c r="AJ233" s="199"/>
      <c r="AK233" s="199"/>
      <c r="AL233" s="199"/>
      <c r="AM233" s="199"/>
      <c r="AN233" s="199"/>
      <c r="AO233" s="199"/>
      <c r="AP233" s="199"/>
      <c r="AQ233" s="199"/>
      <c r="AR233" s="199"/>
      <c r="AS233" s="199"/>
      <c r="AT233" s="199"/>
      <c r="AU233" s="199"/>
      <c r="AV233" s="199"/>
      <c r="AW233" s="199"/>
      <c r="AX233" s="199"/>
      <c r="AY233" s="199"/>
      <c r="AZ233" s="199"/>
      <c r="BA233" s="199"/>
      <c r="BB233" s="199"/>
      <c r="BF233" s="199"/>
      <c r="BG233" s="199"/>
      <c r="BI233" s="279"/>
      <c r="BJ233" s="279"/>
      <c r="BL233" s="199"/>
      <c r="BX233" s="172">
        <v>195</v>
      </c>
    </row>
    <row r="234" spans="1:76">
      <c r="A234" s="199"/>
      <c r="F234" s="199"/>
      <c r="G234" s="198"/>
      <c r="H234" s="198"/>
      <c r="I234" s="198"/>
      <c r="J234" s="199"/>
      <c r="K234" s="199"/>
      <c r="L234" s="199"/>
      <c r="M234" s="220"/>
      <c r="N234" s="221"/>
      <c r="O234" s="221"/>
      <c r="P234" s="220"/>
      <c r="AF234" s="199"/>
      <c r="AG234" s="199"/>
      <c r="AH234" s="199"/>
      <c r="AI234" s="279"/>
      <c r="AJ234" s="199"/>
      <c r="AK234" s="199"/>
      <c r="AL234" s="199"/>
      <c r="AM234" s="199"/>
      <c r="AN234" s="199"/>
      <c r="AO234" s="199"/>
      <c r="AP234" s="199"/>
      <c r="AQ234" s="199"/>
      <c r="AR234" s="199"/>
      <c r="AS234" s="199"/>
      <c r="AT234" s="199"/>
      <c r="AU234" s="199"/>
      <c r="AV234" s="199"/>
      <c r="AW234" s="199"/>
      <c r="AX234" s="199"/>
      <c r="AY234" s="199"/>
      <c r="AZ234" s="199"/>
      <c r="BA234" s="199"/>
      <c r="BB234" s="199"/>
      <c r="BF234" s="199"/>
      <c r="BG234" s="199"/>
      <c r="BI234" s="279"/>
      <c r="BJ234" s="279"/>
      <c r="BL234" s="199"/>
      <c r="BX234" s="172">
        <v>196</v>
      </c>
    </row>
    <row r="235" spans="1:76">
      <c r="A235" s="199"/>
      <c r="F235" s="199"/>
      <c r="G235" s="198"/>
      <c r="H235" s="198"/>
      <c r="I235" s="198"/>
      <c r="J235" s="199"/>
      <c r="K235" s="199"/>
      <c r="L235" s="199"/>
      <c r="M235" s="220"/>
      <c r="N235" s="221"/>
      <c r="O235" s="221"/>
      <c r="P235" s="220"/>
      <c r="AF235" s="199"/>
      <c r="AG235" s="199"/>
      <c r="AH235" s="199"/>
      <c r="AI235" s="279"/>
      <c r="AJ235" s="199"/>
      <c r="AK235" s="199"/>
      <c r="AL235" s="199"/>
      <c r="AM235" s="199"/>
      <c r="AN235" s="199"/>
      <c r="AO235" s="199"/>
      <c r="AP235" s="199"/>
      <c r="AQ235" s="199"/>
      <c r="AR235" s="199"/>
      <c r="AS235" s="199"/>
      <c r="AT235" s="199"/>
      <c r="AU235" s="199"/>
      <c r="AV235" s="199"/>
      <c r="AW235" s="199"/>
      <c r="AX235" s="199"/>
      <c r="AY235" s="199"/>
      <c r="AZ235" s="199"/>
      <c r="BA235" s="199"/>
      <c r="BB235" s="199"/>
      <c r="BF235" s="199"/>
      <c r="BG235" s="199"/>
      <c r="BI235" s="279"/>
      <c r="BJ235" s="279"/>
      <c r="BL235" s="199"/>
      <c r="BX235" s="172">
        <v>197</v>
      </c>
    </row>
    <row r="236" spans="1:76">
      <c r="A236" s="199"/>
      <c r="F236" s="199"/>
      <c r="G236" s="198"/>
      <c r="H236" s="198"/>
      <c r="I236" s="198"/>
      <c r="J236" s="199"/>
      <c r="K236" s="199"/>
      <c r="L236" s="199"/>
      <c r="M236" s="220"/>
      <c r="N236" s="221"/>
      <c r="O236" s="221"/>
      <c r="P236" s="220"/>
      <c r="AF236" s="199"/>
      <c r="AG236" s="199"/>
      <c r="AH236" s="199"/>
      <c r="AI236" s="279"/>
      <c r="AJ236" s="199"/>
      <c r="AK236" s="199"/>
      <c r="AL236" s="199"/>
      <c r="AM236" s="199"/>
      <c r="AN236" s="199"/>
      <c r="AO236" s="199"/>
      <c r="AP236" s="199"/>
      <c r="AQ236" s="199"/>
      <c r="AR236" s="199"/>
      <c r="AS236" s="199"/>
      <c r="AT236" s="199"/>
      <c r="AU236" s="199"/>
      <c r="AV236" s="199"/>
      <c r="AW236" s="199"/>
      <c r="AX236" s="199"/>
      <c r="AY236" s="199"/>
      <c r="AZ236" s="199"/>
      <c r="BA236" s="199"/>
      <c r="BB236" s="199"/>
      <c r="BF236" s="199"/>
      <c r="BG236" s="199"/>
      <c r="BI236" s="279"/>
      <c r="BJ236" s="279"/>
      <c r="BL236" s="199"/>
      <c r="BX236" s="172">
        <v>198</v>
      </c>
    </row>
    <row r="237" spans="1:76">
      <c r="A237" s="199"/>
      <c r="F237" s="199"/>
      <c r="G237" s="198"/>
      <c r="H237" s="198"/>
      <c r="I237" s="198"/>
      <c r="J237" s="199"/>
      <c r="K237" s="199"/>
      <c r="L237" s="199"/>
      <c r="M237" s="220"/>
      <c r="N237" s="221"/>
      <c r="O237" s="221"/>
      <c r="P237" s="220"/>
      <c r="AF237" s="199"/>
      <c r="AG237" s="199"/>
      <c r="AH237" s="199"/>
      <c r="AI237" s="279"/>
      <c r="AJ237" s="199"/>
      <c r="AK237" s="199"/>
      <c r="AL237" s="199"/>
      <c r="AM237" s="199"/>
      <c r="AN237" s="199"/>
      <c r="AO237" s="199"/>
      <c r="AP237" s="199"/>
      <c r="AQ237" s="199"/>
      <c r="AR237" s="199"/>
      <c r="AS237" s="199"/>
      <c r="AT237" s="199"/>
      <c r="AU237" s="199"/>
      <c r="AV237" s="199"/>
      <c r="AW237" s="199"/>
      <c r="AX237" s="199"/>
      <c r="AY237" s="199"/>
      <c r="AZ237" s="199"/>
      <c r="BA237" s="199"/>
      <c r="BB237" s="199"/>
      <c r="BF237" s="199"/>
      <c r="BG237" s="199"/>
      <c r="BI237" s="279"/>
      <c r="BJ237" s="279"/>
      <c r="BL237" s="199"/>
      <c r="BX237" s="172">
        <v>199</v>
      </c>
    </row>
    <row r="238" spans="1:76">
      <c r="A238" s="199"/>
      <c r="F238" s="199"/>
      <c r="G238" s="198"/>
      <c r="H238" s="198"/>
      <c r="I238" s="198"/>
      <c r="J238" s="199"/>
      <c r="K238" s="199"/>
      <c r="L238" s="199"/>
      <c r="M238" s="220"/>
      <c r="N238" s="221"/>
      <c r="O238" s="221"/>
      <c r="P238" s="220"/>
      <c r="AF238" s="199"/>
      <c r="AG238" s="199"/>
      <c r="AH238" s="199"/>
      <c r="AI238" s="279"/>
      <c r="AJ238" s="199"/>
      <c r="AK238" s="199"/>
      <c r="AL238" s="199"/>
      <c r="AM238" s="199"/>
      <c r="AN238" s="199"/>
      <c r="AO238" s="199"/>
      <c r="AP238" s="199"/>
      <c r="AQ238" s="199"/>
      <c r="AR238" s="199"/>
      <c r="AS238" s="199"/>
      <c r="AT238" s="199"/>
      <c r="AU238" s="199"/>
      <c r="AV238" s="199"/>
      <c r="AW238" s="199"/>
      <c r="AX238" s="199"/>
      <c r="AY238" s="199"/>
      <c r="AZ238" s="199"/>
      <c r="BA238" s="199"/>
      <c r="BB238" s="199"/>
      <c r="BF238" s="199"/>
      <c r="BG238" s="199"/>
      <c r="BI238" s="279"/>
      <c r="BJ238" s="279"/>
      <c r="BL238" s="199"/>
      <c r="BX238" s="172">
        <v>200</v>
      </c>
    </row>
    <row r="239" spans="1:76">
      <c r="A239" s="199"/>
      <c r="F239" s="199"/>
      <c r="G239" s="198"/>
      <c r="H239" s="198"/>
      <c r="I239" s="198"/>
      <c r="J239" s="199"/>
      <c r="K239" s="199"/>
      <c r="L239" s="199"/>
      <c r="M239" s="220"/>
      <c r="N239" s="221"/>
      <c r="O239" s="221"/>
      <c r="P239" s="220"/>
      <c r="AF239" s="199"/>
      <c r="AG239" s="199"/>
      <c r="AH239" s="199"/>
      <c r="AI239" s="279"/>
      <c r="AJ239" s="199"/>
      <c r="AK239" s="199"/>
      <c r="AL239" s="199"/>
      <c r="AM239" s="199"/>
      <c r="AN239" s="199"/>
      <c r="AO239" s="199"/>
      <c r="AP239" s="199"/>
      <c r="AQ239" s="199"/>
      <c r="AR239" s="199"/>
      <c r="AS239" s="199"/>
      <c r="AT239" s="199"/>
      <c r="AU239" s="199"/>
      <c r="AV239" s="199"/>
      <c r="AW239" s="199"/>
      <c r="AX239" s="199"/>
      <c r="AY239" s="199"/>
      <c r="AZ239" s="199"/>
      <c r="BA239" s="199"/>
      <c r="BB239" s="199"/>
      <c r="BF239" s="199"/>
      <c r="BG239" s="199"/>
      <c r="BI239" s="279"/>
      <c r="BJ239" s="279"/>
      <c r="BL239" s="199"/>
      <c r="BX239" s="172">
        <v>201</v>
      </c>
    </row>
    <row r="240" spans="1:76">
      <c r="A240" s="199"/>
      <c r="F240" s="199"/>
      <c r="G240" s="198"/>
      <c r="H240" s="198"/>
      <c r="I240" s="198"/>
      <c r="J240" s="199"/>
      <c r="K240" s="199"/>
      <c r="L240" s="199"/>
      <c r="M240" s="220"/>
      <c r="N240" s="221"/>
      <c r="O240" s="221"/>
      <c r="P240" s="220"/>
      <c r="AF240" s="199"/>
      <c r="AG240" s="199"/>
      <c r="AH240" s="199"/>
      <c r="AI240" s="279"/>
      <c r="AJ240" s="199"/>
      <c r="AK240" s="199"/>
      <c r="AL240" s="199"/>
      <c r="AM240" s="199"/>
      <c r="AN240" s="199"/>
      <c r="AO240" s="199"/>
      <c r="AP240" s="199"/>
      <c r="AQ240" s="199"/>
      <c r="AR240" s="199"/>
      <c r="AS240" s="199"/>
      <c r="AT240" s="199"/>
      <c r="AU240" s="199"/>
      <c r="AV240" s="199"/>
      <c r="AW240" s="199"/>
      <c r="AX240" s="199"/>
      <c r="AY240" s="199"/>
      <c r="AZ240" s="199"/>
      <c r="BA240" s="199"/>
      <c r="BB240" s="199"/>
      <c r="BF240" s="199"/>
      <c r="BG240" s="199"/>
      <c r="BI240" s="279"/>
      <c r="BJ240" s="279"/>
      <c r="BL240" s="199"/>
      <c r="BX240" s="172">
        <v>202</v>
      </c>
    </row>
    <row r="241" spans="1:76">
      <c r="A241" s="199"/>
      <c r="F241" s="199"/>
      <c r="G241" s="198"/>
      <c r="H241" s="198"/>
      <c r="I241" s="198"/>
      <c r="J241" s="199"/>
      <c r="K241" s="199"/>
      <c r="L241" s="199"/>
      <c r="M241" s="220"/>
      <c r="N241" s="221"/>
      <c r="O241" s="221"/>
      <c r="P241" s="220"/>
      <c r="AF241" s="199"/>
      <c r="AG241" s="199"/>
      <c r="AH241" s="199"/>
      <c r="AI241" s="279"/>
      <c r="AJ241" s="199"/>
      <c r="AK241" s="199"/>
      <c r="AL241" s="199"/>
      <c r="AM241" s="199"/>
      <c r="AN241" s="199"/>
      <c r="AO241" s="199"/>
      <c r="AP241" s="199"/>
      <c r="AQ241" s="199"/>
      <c r="AR241" s="199"/>
      <c r="AS241" s="199"/>
      <c r="AT241" s="199"/>
      <c r="AU241" s="199"/>
      <c r="AV241" s="199"/>
      <c r="AW241" s="199"/>
      <c r="AX241" s="199"/>
      <c r="AY241" s="199"/>
      <c r="AZ241" s="199"/>
      <c r="BA241" s="199"/>
      <c r="BB241" s="199"/>
      <c r="BF241" s="199"/>
      <c r="BG241" s="199"/>
      <c r="BI241" s="279"/>
      <c r="BJ241" s="279"/>
      <c r="BL241" s="199"/>
      <c r="BX241" s="172">
        <v>203</v>
      </c>
    </row>
    <row r="242" spans="1:76">
      <c r="A242" s="199"/>
      <c r="F242" s="199"/>
      <c r="G242" s="198"/>
      <c r="H242" s="198"/>
      <c r="I242" s="198"/>
      <c r="J242" s="199"/>
      <c r="K242" s="199"/>
      <c r="L242" s="199"/>
      <c r="M242" s="220"/>
      <c r="N242" s="221"/>
      <c r="O242" s="221"/>
      <c r="P242" s="220"/>
      <c r="AF242" s="199"/>
      <c r="AG242" s="199"/>
      <c r="AH242" s="199"/>
      <c r="AI242" s="279"/>
      <c r="AJ242" s="199"/>
      <c r="AK242" s="199"/>
      <c r="AL242" s="199"/>
      <c r="AM242" s="199"/>
      <c r="AN242" s="199"/>
      <c r="AO242" s="199"/>
      <c r="AP242" s="199"/>
      <c r="AQ242" s="199"/>
      <c r="AR242" s="199"/>
      <c r="AS242" s="199"/>
      <c r="AT242" s="199"/>
      <c r="AU242" s="199"/>
      <c r="AV242" s="199"/>
      <c r="AW242" s="199"/>
      <c r="AX242" s="199"/>
      <c r="AY242" s="199"/>
      <c r="AZ242" s="199"/>
      <c r="BA242" s="199"/>
      <c r="BB242" s="199"/>
      <c r="BF242" s="199"/>
      <c r="BG242" s="199"/>
      <c r="BI242" s="279"/>
      <c r="BJ242" s="279"/>
      <c r="BL242" s="199"/>
      <c r="BX242" s="172">
        <v>204</v>
      </c>
    </row>
    <row r="243" spans="1:76">
      <c r="A243" s="199"/>
      <c r="F243" s="199"/>
      <c r="G243" s="198"/>
      <c r="H243" s="198"/>
      <c r="I243" s="198"/>
      <c r="J243" s="199"/>
      <c r="K243" s="199"/>
      <c r="L243" s="199"/>
      <c r="M243" s="220"/>
      <c r="N243" s="221"/>
      <c r="O243" s="221"/>
      <c r="P243" s="220"/>
      <c r="AF243" s="199"/>
      <c r="AG243" s="199"/>
      <c r="AH243" s="199"/>
      <c r="AI243" s="279"/>
      <c r="AJ243" s="199"/>
      <c r="AK243" s="199"/>
      <c r="AL243" s="199"/>
      <c r="AM243" s="199"/>
      <c r="AN243" s="199"/>
      <c r="AO243" s="199"/>
      <c r="AP243" s="199"/>
      <c r="AQ243" s="199"/>
      <c r="AR243" s="199"/>
      <c r="AS243" s="199"/>
      <c r="AT243" s="199"/>
      <c r="AU243" s="199"/>
      <c r="AV243" s="199"/>
      <c r="AW243" s="199"/>
      <c r="AX243" s="199"/>
      <c r="AY243" s="199"/>
      <c r="AZ243" s="199"/>
      <c r="BA243" s="199"/>
      <c r="BB243" s="199"/>
      <c r="BF243" s="199"/>
      <c r="BG243" s="199"/>
      <c r="BI243" s="279"/>
      <c r="BJ243" s="279"/>
      <c r="BL243" s="199"/>
      <c r="BX243" s="172">
        <v>205</v>
      </c>
    </row>
    <row r="244" spans="1:76">
      <c r="A244" s="199"/>
      <c r="F244" s="199"/>
      <c r="G244" s="198"/>
      <c r="H244" s="198"/>
      <c r="I244" s="198"/>
      <c r="J244" s="199"/>
      <c r="K244" s="199"/>
      <c r="L244" s="199"/>
      <c r="M244" s="220"/>
      <c r="N244" s="221"/>
      <c r="O244" s="221"/>
      <c r="P244" s="220"/>
      <c r="AF244" s="199"/>
      <c r="AG244" s="199"/>
      <c r="AH244" s="199"/>
      <c r="AI244" s="279"/>
      <c r="AJ244" s="199"/>
      <c r="AK244" s="199"/>
      <c r="AL244" s="199"/>
      <c r="AM244" s="199"/>
      <c r="AN244" s="199"/>
      <c r="AO244" s="199"/>
      <c r="AP244" s="199"/>
      <c r="AQ244" s="199"/>
      <c r="AR244" s="199"/>
      <c r="AS244" s="199"/>
      <c r="AT244" s="199"/>
      <c r="AU244" s="199"/>
      <c r="AV244" s="199"/>
      <c r="AW244" s="199"/>
      <c r="AX244" s="199"/>
      <c r="AY244" s="199"/>
      <c r="AZ244" s="199"/>
      <c r="BA244" s="199"/>
      <c r="BB244" s="199"/>
      <c r="BF244" s="199"/>
      <c r="BG244" s="199"/>
      <c r="BI244" s="279"/>
      <c r="BJ244" s="279"/>
      <c r="BL244" s="199"/>
      <c r="BX244" s="172">
        <v>206</v>
      </c>
    </row>
    <row r="245" spans="1:76">
      <c r="A245" s="199"/>
      <c r="F245" s="199"/>
      <c r="G245" s="198"/>
      <c r="H245" s="198"/>
      <c r="I245" s="198"/>
      <c r="J245" s="199"/>
      <c r="K245" s="199"/>
      <c r="L245" s="199"/>
      <c r="M245" s="220"/>
      <c r="N245" s="221"/>
      <c r="O245" s="221"/>
      <c r="P245" s="220"/>
      <c r="AF245" s="199"/>
      <c r="AG245" s="199"/>
      <c r="AH245" s="199"/>
      <c r="AI245" s="279"/>
      <c r="AJ245" s="199"/>
      <c r="AK245" s="199"/>
      <c r="AL245" s="199"/>
      <c r="AM245" s="199"/>
      <c r="AN245" s="199"/>
      <c r="AO245" s="199"/>
      <c r="AP245" s="199"/>
      <c r="AQ245" s="199"/>
      <c r="AR245" s="199"/>
      <c r="AS245" s="199"/>
      <c r="AT245" s="199"/>
      <c r="AU245" s="199"/>
      <c r="AV245" s="199"/>
      <c r="AW245" s="199"/>
      <c r="AX245" s="199"/>
      <c r="AY245" s="199"/>
      <c r="AZ245" s="199"/>
      <c r="BA245" s="199"/>
      <c r="BB245" s="199"/>
      <c r="BF245" s="199"/>
      <c r="BG245" s="199"/>
      <c r="BI245" s="279"/>
      <c r="BJ245" s="279"/>
      <c r="BL245" s="199"/>
      <c r="BX245" s="172">
        <v>207</v>
      </c>
    </row>
    <row r="246" spans="1:76">
      <c r="A246" s="199"/>
      <c r="F246" s="199"/>
      <c r="G246" s="198"/>
      <c r="H246" s="198"/>
      <c r="I246" s="198"/>
      <c r="J246" s="199"/>
      <c r="K246" s="199"/>
      <c r="L246" s="199"/>
      <c r="M246" s="220"/>
      <c r="N246" s="221"/>
      <c r="O246" s="221"/>
      <c r="P246" s="220"/>
      <c r="AF246" s="199"/>
      <c r="AG246" s="199"/>
      <c r="AH246" s="199"/>
      <c r="AI246" s="279"/>
      <c r="AJ246" s="199"/>
      <c r="AK246" s="199"/>
      <c r="AL246" s="199"/>
      <c r="AM246" s="199"/>
      <c r="AN246" s="199"/>
      <c r="AO246" s="199"/>
      <c r="AP246" s="199"/>
      <c r="AQ246" s="199"/>
      <c r="AR246" s="199"/>
      <c r="AS246" s="199"/>
      <c r="AT246" s="199"/>
      <c r="AU246" s="199"/>
      <c r="AV246" s="199"/>
      <c r="AW246" s="199"/>
      <c r="AX246" s="199"/>
      <c r="AY246" s="199"/>
      <c r="AZ246" s="199"/>
      <c r="BA246" s="199"/>
      <c r="BB246" s="199"/>
      <c r="BF246" s="199"/>
      <c r="BG246" s="199"/>
      <c r="BI246" s="279"/>
      <c r="BJ246" s="279"/>
      <c r="BL246" s="199"/>
      <c r="BX246" s="172">
        <v>208</v>
      </c>
    </row>
    <row r="247" spans="1:76">
      <c r="A247" s="199"/>
      <c r="F247" s="199"/>
      <c r="G247" s="198"/>
      <c r="H247" s="198"/>
      <c r="I247" s="198"/>
      <c r="J247" s="199"/>
      <c r="K247" s="199"/>
      <c r="L247" s="199"/>
      <c r="M247" s="220"/>
      <c r="N247" s="221"/>
      <c r="O247" s="221"/>
      <c r="P247" s="220"/>
      <c r="AF247" s="199"/>
      <c r="AG247" s="199"/>
      <c r="AH247" s="199"/>
      <c r="AI247" s="279"/>
      <c r="AJ247" s="199"/>
      <c r="AK247" s="199"/>
      <c r="AL247" s="199"/>
      <c r="AM247" s="199"/>
      <c r="AN247" s="199"/>
      <c r="AO247" s="199"/>
      <c r="AP247" s="199"/>
      <c r="AQ247" s="199"/>
      <c r="AR247" s="199"/>
      <c r="AS247" s="199"/>
      <c r="AT247" s="199"/>
      <c r="AU247" s="199"/>
      <c r="AV247" s="199"/>
      <c r="AW247" s="199"/>
      <c r="AX247" s="199"/>
      <c r="AY247" s="199"/>
      <c r="AZ247" s="199"/>
      <c r="BA247" s="199"/>
      <c r="BB247" s="199"/>
      <c r="BF247" s="199"/>
      <c r="BG247" s="199"/>
      <c r="BI247" s="279"/>
      <c r="BJ247" s="279"/>
      <c r="BL247" s="199"/>
      <c r="BX247" s="172">
        <v>209</v>
      </c>
    </row>
    <row r="248" spans="1:76">
      <c r="A248" s="199"/>
      <c r="F248" s="199"/>
      <c r="G248" s="198"/>
      <c r="H248" s="198"/>
      <c r="I248" s="198"/>
      <c r="J248" s="199"/>
      <c r="K248" s="199"/>
      <c r="L248" s="199"/>
      <c r="M248" s="220"/>
      <c r="N248" s="221"/>
      <c r="O248" s="221"/>
      <c r="P248" s="220"/>
      <c r="AF248" s="199"/>
      <c r="AG248" s="199"/>
      <c r="AH248" s="199"/>
      <c r="AI248" s="279"/>
      <c r="AJ248" s="199"/>
      <c r="AK248" s="199"/>
      <c r="AL248" s="199"/>
      <c r="AM248" s="199"/>
      <c r="AN248" s="199"/>
      <c r="AO248" s="199"/>
      <c r="AP248" s="199"/>
      <c r="AQ248" s="199"/>
      <c r="AR248" s="199"/>
      <c r="AS248" s="199"/>
      <c r="AT248" s="199"/>
      <c r="AU248" s="199"/>
      <c r="AV248" s="199"/>
      <c r="AW248" s="199"/>
      <c r="AX248" s="199"/>
      <c r="AY248" s="199"/>
      <c r="AZ248" s="199"/>
      <c r="BA248" s="199"/>
      <c r="BB248" s="199"/>
      <c r="BF248" s="199"/>
      <c r="BG248" s="199"/>
      <c r="BI248" s="279"/>
      <c r="BJ248" s="279"/>
      <c r="BL248" s="199"/>
      <c r="BX248" s="172">
        <v>210</v>
      </c>
    </row>
    <row r="249" spans="1:76">
      <c r="A249" s="199"/>
      <c r="F249" s="199"/>
      <c r="G249" s="198"/>
      <c r="H249" s="198"/>
      <c r="I249" s="198"/>
      <c r="J249" s="199"/>
      <c r="K249" s="199"/>
      <c r="L249" s="199"/>
      <c r="M249" s="220"/>
      <c r="N249" s="221"/>
      <c r="O249" s="221"/>
      <c r="P249" s="220"/>
      <c r="AF249" s="199"/>
      <c r="AG249" s="199"/>
      <c r="AH249" s="199"/>
      <c r="AI249" s="279"/>
      <c r="AJ249" s="199"/>
      <c r="AK249" s="199"/>
      <c r="AL249" s="199"/>
      <c r="AM249" s="199"/>
      <c r="AN249" s="199"/>
      <c r="AO249" s="199"/>
      <c r="AP249" s="199"/>
      <c r="AQ249" s="199"/>
      <c r="AR249" s="199"/>
      <c r="AS249" s="199"/>
      <c r="AT249" s="199"/>
      <c r="AU249" s="199"/>
      <c r="AV249" s="199"/>
      <c r="AW249" s="199"/>
      <c r="AX249" s="199"/>
      <c r="AY249" s="199"/>
      <c r="AZ249" s="199"/>
      <c r="BA249" s="199"/>
      <c r="BB249" s="199"/>
      <c r="BF249" s="199"/>
      <c r="BG249" s="199"/>
      <c r="BI249" s="279"/>
      <c r="BJ249" s="279"/>
      <c r="BL249" s="199"/>
      <c r="BX249" s="172">
        <v>211</v>
      </c>
    </row>
    <row r="250" spans="1:76">
      <c r="A250" s="199"/>
      <c r="F250" s="199"/>
      <c r="G250" s="198"/>
      <c r="H250" s="198"/>
      <c r="I250" s="198"/>
      <c r="J250" s="199"/>
      <c r="K250" s="199"/>
      <c r="L250" s="199"/>
      <c r="M250" s="220"/>
      <c r="N250" s="221"/>
      <c r="O250" s="221"/>
      <c r="P250" s="220"/>
      <c r="AF250" s="199"/>
      <c r="AG250" s="199"/>
      <c r="AH250" s="199"/>
      <c r="AI250" s="279"/>
      <c r="AJ250" s="199"/>
      <c r="AK250" s="199"/>
      <c r="AL250" s="199"/>
      <c r="AM250" s="199"/>
      <c r="AN250" s="199"/>
      <c r="AO250" s="199"/>
      <c r="AP250" s="199"/>
      <c r="AQ250" s="199"/>
      <c r="AR250" s="199"/>
      <c r="AS250" s="199"/>
      <c r="AT250" s="199"/>
      <c r="AU250" s="199"/>
      <c r="AV250" s="199"/>
      <c r="AW250" s="199"/>
      <c r="AX250" s="199"/>
      <c r="AY250" s="199"/>
      <c r="AZ250" s="199"/>
      <c r="BA250" s="199"/>
      <c r="BB250" s="199"/>
      <c r="BF250" s="199"/>
      <c r="BG250" s="199"/>
      <c r="BI250" s="279"/>
      <c r="BJ250" s="279"/>
      <c r="BL250" s="199"/>
      <c r="BX250" s="172">
        <v>212</v>
      </c>
    </row>
    <row r="251" spans="1:76">
      <c r="A251" s="199"/>
      <c r="F251" s="199"/>
      <c r="G251" s="198"/>
      <c r="H251" s="198"/>
      <c r="I251" s="198"/>
      <c r="J251" s="199"/>
      <c r="K251" s="199"/>
      <c r="L251" s="199"/>
      <c r="M251" s="220"/>
      <c r="N251" s="221"/>
      <c r="O251" s="221"/>
      <c r="P251" s="220"/>
      <c r="AF251" s="199"/>
      <c r="AG251" s="199"/>
      <c r="AH251" s="199"/>
      <c r="AI251" s="279"/>
      <c r="AJ251" s="199"/>
      <c r="AK251" s="199"/>
      <c r="AL251" s="199"/>
      <c r="AM251" s="199"/>
      <c r="AN251" s="199"/>
      <c r="AO251" s="199"/>
      <c r="AP251" s="199"/>
      <c r="AQ251" s="199"/>
      <c r="AR251" s="199"/>
      <c r="AS251" s="199"/>
      <c r="AT251" s="199"/>
      <c r="AU251" s="199"/>
      <c r="AV251" s="199"/>
      <c r="AW251" s="199"/>
      <c r="AX251" s="199"/>
      <c r="AY251" s="199"/>
      <c r="AZ251" s="199"/>
      <c r="BA251" s="199"/>
      <c r="BB251" s="199"/>
      <c r="BF251" s="199"/>
      <c r="BG251" s="199"/>
      <c r="BI251" s="279"/>
      <c r="BJ251" s="279"/>
      <c r="BL251" s="199"/>
      <c r="BX251" s="172">
        <v>213</v>
      </c>
    </row>
    <row r="252" spans="1:76">
      <c r="A252" s="199"/>
      <c r="F252" s="199"/>
      <c r="G252" s="198"/>
      <c r="H252" s="198"/>
      <c r="I252" s="198"/>
      <c r="J252" s="199"/>
      <c r="K252" s="199"/>
      <c r="L252" s="199"/>
      <c r="M252" s="220"/>
      <c r="N252" s="221"/>
      <c r="O252" s="221"/>
      <c r="P252" s="220"/>
      <c r="AF252" s="199"/>
      <c r="AG252" s="199"/>
      <c r="AH252" s="199"/>
      <c r="AI252" s="279"/>
      <c r="AJ252" s="199"/>
      <c r="AK252" s="199"/>
      <c r="AL252" s="199"/>
      <c r="AM252" s="199"/>
      <c r="AN252" s="199"/>
      <c r="AO252" s="199"/>
      <c r="AP252" s="199"/>
      <c r="AQ252" s="199"/>
      <c r="AR252" s="199"/>
      <c r="AS252" s="199"/>
      <c r="AT252" s="199"/>
      <c r="AU252" s="199"/>
      <c r="AV252" s="199"/>
      <c r="AW252" s="199"/>
      <c r="AX252" s="199"/>
      <c r="AY252" s="199"/>
      <c r="AZ252" s="199"/>
      <c r="BA252" s="199"/>
      <c r="BB252" s="199"/>
      <c r="BF252" s="199"/>
      <c r="BG252" s="199"/>
      <c r="BI252" s="279"/>
      <c r="BJ252" s="279"/>
      <c r="BL252" s="199"/>
      <c r="BX252" s="172">
        <v>214</v>
      </c>
    </row>
    <row r="253" spans="1:76">
      <c r="A253" s="199"/>
      <c r="F253" s="199"/>
      <c r="G253" s="198"/>
      <c r="H253" s="198"/>
      <c r="I253" s="198"/>
      <c r="J253" s="199"/>
      <c r="K253" s="199"/>
      <c r="L253" s="199"/>
      <c r="M253" s="220"/>
      <c r="N253" s="221"/>
      <c r="O253" s="221"/>
      <c r="P253" s="220"/>
      <c r="AF253" s="199"/>
      <c r="AG253" s="199"/>
      <c r="AH253" s="199"/>
      <c r="AI253" s="279"/>
      <c r="AJ253" s="199"/>
      <c r="AK253" s="199"/>
      <c r="AL253" s="199"/>
      <c r="AM253" s="199"/>
      <c r="AN253" s="199"/>
      <c r="AO253" s="199"/>
      <c r="AP253" s="199"/>
      <c r="AQ253" s="199"/>
      <c r="AR253" s="199"/>
      <c r="AS253" s="199"/>
      <c r="AT253" s="199"/>
      <c r="AU253" s="199"/>
      <c r="AV253" s="199"/>
      <c r="AW253" s="199"/>
      <c r="AX253" s="199"/>
      <c r="AY253" s="199"/>
      <c r="AZ253" s="199"/>
      <c r="BA253" s="199"/>
      <c r="BB253" s="199"/>
      <c r="BF253" s="199"/>
      <c r="BG253" s="199"/>
      <c r="BI253" s="279"/>
      <c r="BJ253" s="279"/>
      <c r="BL253" s="199"/>
      <c r="BX253" s="172">
        <v>215</v>
      </c>
    </row>
    <row r="254" spans="1:76">
      <c r="A254" s="199"/>
      <c r="F254" s="199"/>
      <c r="G254" s="198"/>
      <c r="H254" s="198"/>
      <c r="I254" s="198"/>
      <c r="J254" s="199"/>
      <c r="K254" s="199"/>
      <c r="L254" s="199"/>
      <c r="M254" s="220"/>
      <c r="N254" s="221"/>
      <c r="O254" s="221"/>
      <c r="P254" s="220"/>
      <c r="AF254" s="199"/>
      <c r="AG254" s="199"/>
      <c r="AH254" s="199"/>
      <c r="AI254" s="279"/>
      <c r="AJ254" s="199"/>
      <c r="AK254" s="199"/>
      <c r="AL254" s="199"/>
      <c r="AM254" s="199"/>
      <c r="AN254" s="199"/>
      <c r="AO254" s="199"/>
      <c r="AP254" s="199"/>
      <c r="AQ254" s="199"/>
      <c r="AR254" s="199"/>
      <c r="AS254" s="199"/>
      <c r="AT254" s="199"/>
      <c r="AU254" s="199"/>
      <c r="AV254" s="199"/>
      <c r="AW254" s="199"/>
      <c r="AX254" s="199"/>
      <c r="AY254" s="199"/>
      <c r="AZ254" s="199"/>
      <c r="BA254" s="199"/>
      <c r="BB254" s="199"/>
      <c r="BF254" s="199"/>
      <c r="BG254" s="199"/>
      <c r="BI254" s="279"/>
      <c r="BJ254" s="279"/>
      <c r="BL254" s="199"/>
      <c r="BX254" s="172">
        <v>216</v>
      </c>
    </row>
    <row r="255" spans="1:76">
      <c r="A255" s="199"/>
      <c r="F255" s="199"/>
      <c r="G255" s="198"/>
      <c r="H255" s="198"/>
      <c r="I255" s="198"/>
      <c r="J255" s="199"/>
      <c r="K255" s="199"/>
      <c r="L255" s="199"/>
      <c r="M255" s="220"/>
      <c r="N255" s="221"/>
      <c r="O255" s="221"/>
      <c r="P255" s="220"/>
      <c r="AF255" s="199"/>
      <c r="AG255" s="199"/>
      <c r="AH255" s="199"/>
      <c r="AI255" s="279"/>
      <c r="AJ255" s="199"/>
      <c r="AK255" s="199"/>
      <c r="AL255" s="199"/>
      <c r="AM255" s="199"/>
      <c r="AN255" s="199"/>
      <c r="AO255" s="199"/>
      <c r="AP255" s="199"/>
      <c r="AQ255" s="199"/>
      <c r="AR255" s="199"/>
      <c r="AS255" s="199"/>
      <c r="AT255" s="199"/>
      <c r="AU255" s="199"/>
      <c r="AV255" s="199"/>
      <c r="AW255" s="199"/>
      <c r="AX255" s="199"/>
      <c r="AY255" s="199"/>
      <c r="AZ255" s="199"/>
      <c r="BA255" s="199"/>
      <c r="BB255" s="199"/>
      <c r="BF255" s="199"/>
      <c r="BG255" s="199"/>
      <c r="BI255" s="279"/>
      <c r="BJ255" s="279"/>
      <c r="BL255" s="199"/>
      <c r="BX255" s="172">
        <v>217</v>
      </c>
    </row>
    <row r="256" spans="1:76">
      <c r="A256" s="199"/>
      <c r="F256" s="199"/>
      <c r="G256" s="198"/>
      <c r="H256" s="198"/>
      <c r="I256" s="198"/>
      <c r="J256" s="199"/>
      <c r="K256" s="199"/>
      <c r="L256" s="199"/>
      <c r="M256" s="220"/>
      <c r="N256" s="221"/>
      <c r="O256" s="221"/>
      <c r="P256" s="220"/>
      <c r="AF256" s="199"/>
      <c r="AG256" s="199"/>
      <c r="AH256" s="199"/>
      <c r="AI256" s="279"/>
      <c r="AJ256" s="199"/>
      <c r="AK256" s="199"/>
      <c r="AL256" s="199"/>
      <c r="AM256" s="199"/>
      <c r="AN256" s="199"/>
      <c r="AO256" s="199"/>
      <c r="AP256" s="199"/>
      <c r="AQ256" s="199"/>
      <c r="AR256" s="199"/>
      <c r="AS256" s="199"/>
      <c r="AT256" s="199"/>
      <c r="AU256" s="199"/>
      <c r="AV256" s="199"/>
      <c r="AW256" s="199"/>
      <c r="AX256" s="199"/>
      <c r="AY256" s="199"/>
      <c r="AZ256" s="199"/>
      <c r="BA256" s="199"/>
      <c r="BB256" s="199"/>
      <c r="BF256" s="199"/>
      <c r="BG256" s="199"/>
      <c r="BI256" s="279"/>
      <c r="BJ256" s="279"/>
      <c r="BL256" s="199"/>
      <c r="BX256" s="172">
        <v>218</v>
      </c>
    </row>
    <row r="257" spans="1:80">
      <c r="A257" s="199"/>
      <c r="F257" s="199"/>
      <c r="G257" s="198"/>
      <c r="H257" s="198"/>
      <c r="I257" s="198"/>
      <c r="J257" s="199"/>
      <c r="K257" s="199"/>
      <c r="L257" s="199"/>
      <c r="M257" s="220"/>
      <c r="N257" s="221"/>
      <c r="O257" s="221"/>
      <c r="P257" s="220"/>
      <c r="AF257" s="199"/>
      <c r="AG257" s="199"/>
      <c r="AH257" s="199"/>
      <c r="AI257" s="279"/>
      <c r="AJ257" s="199"/>
      <c r="AK257" s="199"/>
      <c r="AL257" s="199"/>
      <c r="AM257" s="199"/>
      <c r="AN257" s="199"/>
      <c r="AO257" s="199"/>
      <c r="AP257" s="199"/>
      <c r="AQ257" s="199"/>
      <c r="AR257" s="199"/>
      <c r="AS257" s="199"/>
      <c r="AT257" s="199"/>
      <c r="AU257" s="199"/>
      <c r="AV257" s="199"/>
      <c r="AW257" s="199"/>
      <c r="AX257" s="199"/>
      <c r="AY257" s="199"/>
      <c r="AZ257" s="199"/>
      <c r="BA257" s="199"/>
      <c r="BB257" s="199"/>
      <c r="BF257" s="199"/>
      <c r="BG257" s="199"/>
      <c r="BI257" s="279"/>
      <c r="BJ257" s="279"/>
      <c r="BL257" s="199"/>
      <c r="BX257" s="172">
        <v>219</v>
      </c>
    </row>
    <row r="258" spans="1:80">
      <c r="A258" s="199"/>
      <c r="F258" s="199"/>
      <c r="G258" s="198"/>
      <c r="H258" s="198"/>
      <c r="I258" s="198"/>
      <c r="J258" s="199"/>
      <c r="K258" s="199"/>
      <c r="L258" s="199"/>
      <c r="M258" s="220"/>
      <c r="N258" s="221"/>
      <c r="O258" s="221"/>
      <c r="P258" s="220"/>
      <c r="AF258" s="199"/>
      <c r="AG258" s="199"/>
      <c r="AH258" s="199"/>
      <c r="AI258" s="279"/>
      <c r="AJ258" s="199"/>
      <c r="AK258" s="199"/>
      <c r="AL258" s="199"/>
      <c r="AM258" s="199"/>
      <c r="AN258" s="199"/>
      <c r="AO258" s="199"/>
      <c r="AP258" s="199"/>
      <c r="AQ258" s="199"/>
      <c r="AR258" s="199"/>
      <c r="AS258" s="199"/>
      <c r="AT258" s="199"/>
      <c r="AU258" s="199"/>
      <c r="AV258" s="199"/>
      <c r="AW258" s="199"/>
      <c r="AX258" s="199"/>
      <c r="AY258" s="199"/>
      <c r="AZ258" s="199"/>
      <c r="BA258" s="199"/>
      <c r="BB258" s="199"/>
      <c r="BF258" s="199"/>
      <c r="BG258" s="199"/>
      <c r="BI258" s="279"/>
      <c r="BJ258" s="279"/>
      <c r="BL258" s="199"/>
      <c r="BX258" s="172">
        <v>220</v>
      </c>
    </row>
    <row r="259" spans="1:80">
      <c r="A259" s="199"/>
      <c r="F259" s="199"/>
      <c r="G259" s="198"/>
      <c r="H259" s="198"/>
      <c r="I259" s="198"/>
      <c r="J259" s="199"/>
      <c r="K259" s="199"/>
      <c r="L259" s="199"/>
      <c r="M259" s="220"/>
      <c r="N259" s="221"/>
      <c r="O259" s="221"/>
      <c r="P259" s="220"/>
      <c r="AF259" s="199"/>
      <c r="AG259" s="199"/>
      <c r="AH259" s="199"/>
      <c r="AI259" s="279"/>
      <c r="AJ259" s="199"/>
      <c r="AK259" s="199"/>
      <c r="AL259" s="199"/>
      <c r="AM259" s="199"/>
      <c r="AN259" s="199"/>
      <c r="AO259" s="199"/>
      <c r="AP259" s="199"/>
      <c r="AQ259" s="199"/>
      <c r="AR259" s="199"/>
      <c r="AS259" s="199"/>
      <c r="AT259" s="199"/>
      <c r="AU259" s="199"/>
      <c r="AV259" s="199"/>
      <c r="AW259" s="199"/>
      <c r="AX259" s="199"/>
      <c r="AY259" s="199"/>
      <c r="AZ259" s="199"/>
      <c r="BA259" s="199"/>
      <c r="BB259" s="199"/>
      <c r="BF259" s="199"/>
      <c r="BG259" s="199"/>
      <c r="BI259" s="279"/>
      <c r="BJ259" s="279"/>
      <c r="BL259" s="199"/>
      <c r="BX259" s="172">
        <v>221</v>
      </c>
    </row>
    <row r="260" spans="1:80">
      <c r="A260" s="199"/>
      <c r="F260" s="199"/>
      <c r="G260" s="198"/>
      <c r="H260" s="198"/>
      <c r="I260" s="198"/>
      <c r="J260" s="199"/>
      <c r="K260" s="199"/>
      <c r="L260" s="199"/>
      <c r="M260" s="220"/>
      <c r="N260" s="221"/>
      <c r="O260" s="221"/>
      <c r="P260" s="220"/>
      <c r="AF260" s="199"/>
      <c r="AG260" s="199"/>
      <c r="AH260" s="199"/>
      <c r="AI260" s="279"/>
      <c r="AJ260" s="199"/>
      <c r="AK260" s="199"/>
      <c r="AL260" s="199"/>
      <c r="AM260" s="199"/>
      <c r="AN260" s="199"/>
      <c r="AO260" s="199"/>
      <c r="AP260" s="199"/>
      <c r="AQ260" s="199"/>
      <c r="AR260" s="199"/>
      <c r="AS260" s="199"/>
      <c r="AT260" s="199"/>
      <c r="AU260" s="199"/>
      <c r="AV260" s="199"/>
      <c r="AW260" s="199"/>
      <c r="AX260" s="199"/>
      <c r="AY260" s="199"/>
      <c r="AZ260" s="199"/>
      <c r="BA260" s="199"/>
      <c r="BB260" s="199"/>
      <c r="BF260" s="199"/>
      <c r="BG260" s="199"/>
      <c r="BI260" s="279"/>
      <c r="BJ260" s="279"/>
      <c r="BL260" s="199"/>
      <c r="BX260" s="172">
        <v>222</v>
      </c>
    </row>
    <row r="261" spans="1:80">
      <c r="A261" s="199"/>
      <c r="F261" s="199"/>
      <c r="G261" s="198"/>
      <c r="H261" s="198"/>
      <c r="I261" s="198"/>
      <c r="J261" s="199"/>
      <c r="K261" s="199"/>
      <c r="L261" s="199"/>
      <c r="M261" s="220"/>
      <c r="N261" s="221"/>
      <c r="O261" s="221"/>
      <c r="P261" s="220"/>
      <c r="AF261" s="199"/>
      <c r="AG261" s="199"/>
      <c r="AH261" s="199"/>
      <c r="AI261" s="279"/>
      <c r="AJ261" s="199"/>
      <c r="AK261" s="199"/>
      <c r="AL261" s="199"/>
      <c r="AM261" s="199"/>
      <c r="AN261" s="199"/>
      <c r="AO261" s="199"/>
      <c r="AP261" s="199"/>
      <c r="AQ261" s="199"/>
      <c r="AR261" s="199"/>
      <c r="AS261" s="199"/>
      <c r="AT261" s="199"/>
      <c r="AU261" s="199"/>
      <c r="AV261" s="199"/>
      <c r="AW261" s="199"/>
      <c r="AX261" s="199"/>
      <c r="AY261" s="199"/>
      <c r="AZ261" s="199"/>
      <c r="BA261" s="199"/>
      <c r="BB261" s="199"/>
      <c r="BF261" s="199"/>
      <c r="BG261" s="199"/>
      <c r="BI261" s="279"/>
      <c r="BJ261" s="279"/>
      <c r="BL261" s="199"/>
      <c r="BX261" s="172">
        <v>223</v>
      </c>
    </row>
    <row r="262" spans="1:80">
      <c r="A262" s="199"/>
      <c r="F262" s="199"/>
      <c r="G262" s="198"/>
      <c r="H262" s="198"/>
      <c r="I262" s="198"/>
      <c r="J262" s="199"/>
      <c r="K262" s="199"/>
      <c r="L262" s="199"/>
      <c r="M262" s="220"/>
      <c r="N262" s="221"/>
      <c r="O262" s="221"/>
      <c r="P262" s="220"/>
      <c r="AF262" s="199"/>
      <c r="AG262" s="199"/>
      <c r="AH262" s="199"/>
      <c r="AI262" s="279"/>
      <c r="AJ262" s="199"/>
      <c r="AK262" s="199"/>
      <c r="AL262" s="199"/>
      <c r="AM262" s="199"/>
      <c r="AN262" s="199"/>
      <c r="AO262" s="199"/>
      <c r="AP262" s="199"/>
      <c r="AQ262" s="199"/>
      <c r="AR262" s="199"/>
      <c r="AS262" s="199"/>
      <c r="AT262" s="199"/>
      <c r="AU262" s="199"/>
      <c r="AV262" s="199"/>
      <c r="AW262" s="199"/>
      <c r="AX262" s="199"/>
      <c r="AY262" s="199"/>
      <c r="AZ262" s="199"/>
      <c r="BA262" s="199"/>
      <c r="BB262" s="199"/>
      <c r="BF262" s="199"/>
      <c r="BG262" s="199"/>
      <c r="BI262" s="279"/>
      <c r="BJ262" s="279"/>
      <c r="BL262" s="199"/>
      <c r="BX262" s="172">
        <v>224</v>
      </c>
    </row>
    <row r="263" spans="1:80">
      <c r="BM263" s="171"/>
      <c r="BN263" s="171"/>
      <c r="BO263" s="171"/>
      <c r="BP263" s="171"/>
      <c r="BQ263" s="171"/>
      <c r="BR263" s="171"/>
      <c r="BS263" s="171"/>
      <c r="BT263" s="171"/>
      <c r="BU263" s="171"/>
      <c r="BV263" s="171"/>
      <c r="BW263" s="171"/>
      <c r="BX263" s="172">
        <v>225</v>
      </c>
      <c r="BY263" s="171"/>
      <c r="BZ263" s="171"/>
      <c r="CA263" s="171"/>
      <c r="CB263" s="171"/>
    </row>
    <row r="264" spans="1:80">
      <c r="BM264" s="171"/>
      <c r="BN264" s="171"/>
      <c r="BO264" s="171"/>
      <c r="BP264" s="171"/>
      <c r="BQ264" s="171"/>
      <c r="BR264" s="171"/>
      <c r="BS264" s="171"/>
      <c r="BT264" s="171"/>
      <c r="BU264" s="171"/>
      <c r="BV264" s="171"/>
      <c r="BW264" s="171"/>
      <c r="BX264" s="172">
        <v>226</v>
      </c>
      <c r="BY264" s="171"/>
      <c r="BZ264" s="171"/>
      <c r="CA264" s="171"/>
      <c r="CB264" s="171"/>
    </row>
    <row r="265" spans="1:80">
      <c r="BM265" s="171"/>
      <c r="BN265" s="171"/>
      <c r="BO265" s="171"/>
      <c r="BP265" s="171"/>
      <c r="BQ265" s="171"/>
      <c r="BR265" s="171"/>
      <c r="BS265" s="171"/>
      <c r="BT265" s="171"/>
      <c r="BU265" s="171"/>
      <c r="BV265" s="171"/>
      <c r="BW265" s="171"/>
      <c r="BX265" s="172">
        <v>227</v>
      </c>
      <c r="BY265" s="171"/>
      <c r="BZ265" s="171"/>
      <c r="CA265" s="171"/>
      <c r="CB265" s="171"/>
    </row>
    <row r="266" spans="1:80">
      <c r="BM266" s="171"/>
      <c r="BN266" s="171"/>
      <c r="BO266" s="171"/>
      <c r="BP266" s="171"/>
      <c r="BQ266" s="171"/>
      <c r="BR266" s="171"/>
      <c r="BS266" s="171"/>
      <c r="BT266" s="171"/>
      <c r="BU266" s="171"/>
      <c r="BV266" s="171"/>
      <c r="BW266" s="171"/>
      <c r="BX266" s="172">
        <v>228</v>
      </c>
      <c r="BY266" s="171"/>
      <c r="BZ266" s="171"/>
      <c r="CA266" s="171"/>
      <c r="CB266" s="171"/>
    </row>
    <row r="267" spans="1:80">
      <c r="BM267" s="171"/>
      <c r="BN267" s="171"/>
      <c r="BO267" s="171"/>
      <c r="BP267" s="171"/>
      <c r="BQ267" s="171"/>
      <c r="BR267" s="171"/>
      <c r="BS267" s="171"/>
      <c r="BT267" s="171"/>
      <c r="BU267" s="171"/>
      <c r="BV267" s="171"/>
      <c r="BW267" s="171"/>
      <c r="BX267" s="172">
        <v>229</v>
      </c>
      <c r="BY267" s="171"/>
      <c r="BZ267" s="171"/>
      <c r="CA267" s="171"/>
      <c r="CB267" s="171"/>
    </row>
    <row r="268" spans="1:80">
      <c r="BM268" s="171"/>
      <c r="BN268" s="171"/>
      <c r="BO268" s="171"/>
      <c r="BP268" s="171"/>
      <c r="BQ268" s="171"/>
      <c r="BR268" s="171"/>
      <c r="BS268" s="171"/>
      <c r="BT268" s="171"/>
      <c r="BU268" s="171"/>
      <c r="BV268" s="171"/>
      <c r="BW268" s="171"/>
      <c r="BX268" s="172">
        <v>230</v>
      </c>
      <c r="BY268" s="171"/>
      <c r="BZ268" s="171"/>
      <c r="CA268" s="171"/>
      <c r="CB268" s="171"/>
    </row>
    <row r="269" spans="1:80">
      <c r="BM269" s="171"/>
      <c r="BN269" s="171"/>
      <c r="BO269" s="171"/>
      <c r="BP269" s="171"/>
      <c r="BQ269" s="171"/>
      <c r="BR269" s="171"/>
      <c r="BS269" s="171"/>
      <c r="BT269" s="171"/>
      <c r="BU269" s="171"/>
      <c r="BV269" s="171"/>
      <c r="BW269" s="171"/>
      <c r="BX269" s="172">
        <v>231</v>
      </c>
      <c r="BY269" s="171"/>
      <c r="BZ269" s="171"/>
      <c r="CA269" s="171"/>
      <c r="CB269" s="171"/>
    </row>
    <row r="270" spans="1:80">
      <c r="BM270" s="171"/>
      <c r="BN270" s="171"/>
      <c r="BO270" s="171"/>
      <c r="BP270" s="171"/>
      <c r="BQ270" s="171"/>
      <c r="BR270" s="171"/>
      <c r="BS270" s="171"/>
      <c r="BT270" s="171"/>
      <c r="BU270" s="171"/>
      <c r="BV270" s="171"/>
      <c r="BW270" s="171"/>
      <c r="BX270" s="172">
        <v>232</v>
      </c>
      <c r="BY270" s="171"/>
      <c r="BZ270" s="171"/>
      <c r="CA270" s="171"/>
      <c r="CB270" s="171"/>
    </row>
    <row r="271" spans="1:80">
      <c r="BM271" s="171"/>
      <c r="BN271" s="171"/>
      <c r="BO271" s="171"/>
      <c r="BP271" s="171"/>
      <c r="BQ271" s="171"/>
      <c r="BR271" s="171"/>
      <c r="BS271" s="171"/>
      <c r="BT271" s="171"/>
      <c r="BU271" s="171"/>
      <c r="BV271" s="171"/>
      <c r="BW271" s="171"/>
      <c r="BX271" s="172">
        <v>233</v>
      </c>
      <c r="BY271" s="171"/>
      <c r="BZ271" s="171"/>
      <c r="CA271" s="171"/>
      <c r="CB271" s="171"/>
    </row>
    <row r="272" spans="1:80">
      <c r="BM272" s="171"/>
      <c r="BN272" s="171"/>
      <c r="BO272" s="171"/>
      <c r="BP272" s="171"/>
      <c r="BQ272" s="171"/>
      <c r="BR272" s="171"/>
      <c r="BS272" s="171"/>
      <c r="BT272" s="171"/>
      <c r="BU272" s="171"/>
      <c r="BV272" s="171"/>
      <c r="BW272" s="171"/>
      <c r="BX272" s="172">
        <v>234</v>
      </c>
      <c r="BY272" s="171"/>
      <c r="BZ272" s="171"/>
      <c r="CA272" s="171"/>
    </row>
    <row r="273" spans="65:79">
      <c r="BM273" s="171"/>
      <c r="BN273" s="171"/>
      <c r="BO273" s="171"/>
      <c r="BP273" s="171"/>
      <c r="BQ273" s="171"/>
      <c r="BR273" s="171"/>
      <c r="BS273" s="171"/>
      <c r="BT273" s="171"/>
      <c r="BU273" s="171"/>
      <c r="BV273" s="171"/>
      <c r="BW273" s="171"/>
      <c r="BX273" s="172">
        <v>235</v>
      </c>
      <c r="BY273" s="171"/>
      <c r="BZ273" s="171"/>
      <c r="CA273" s="171"/>
    </row>
    <row r="274" spans="65:79">
      <c r="BM274" s="171"/>
      <c r="BN274" s="171"/>
      <c r="BO274" s="171"/>
      <c r="BP274" s="171"/>
      <c r="BQ274" s="171"/>
      <c r="BR274" s="171"/>
      <c r="BS274" s="171"/>
      <c r="BT274" s="171"/>
      <c r="BU274" s="171"/>
      <c r="BV274" s="171"/>
      <c r="BW274" s="171"/>
      <c r="BX274" s="172">
        <v>236</v>
      </c>
      <c r="BY274" s="171"/>
      <c r="BZ274" s="171"/>
      <c r="CA274" s="171"/>
    </row>
    <row r="275" spans="65:79">
      <c r="BM275" s="171"/>
      <c r="BN275" s="171"/>
      <c r="BO275" s="171"/>
      <c r="BP275" s="171"/>
      <c r="BQ275" s="171"/>
      <c r="BR275" s="171"/>
      <c r="BS275" s="171"/>
      <c r="BT275" s="171"/>
      <c r="BU275" s="171"/>
      <c r="BV275" s="171"/>
      <c r="BW275" s="171"/>
      <c r="BX275" s="172">
        <v>237</v>
      </c>
      <c r="BY275" s="171"/>
      <c r="BZ275" s="171"/>
      <c r="CA275" s="171"/>
    </row>
    <row r="276" spans="65:79">
      <c r="BM276" s="171"/>
      <c r="BN276" s="171"/>
      <c r="BO276" s="171"/>
      <c r="BP276" s="171"/>
      <c r="BQ276" s="171"/>
      <c r="BR276" s="171"/>
      <c r="BS276" s="171"/>
      <c r="BT276" s="171"/>
      <c r="BU276" s="171"/>
      <c r="BV276" s="171"/>
      <c r="BW276" s="171"/>
      <c r="BX276" s="172">
        <v>238</v>
      </c>
      <c r="BY276" s="171"/>
      <c r="BZ276" s="171"/>
      <c r="CA276" s="171"/>
    </row>
    <row r="277" spans="65:79">
      <c r="BM277" s="171"/>
      <c r="BN277" s="171"/>
      <c r="BO277" s="171"/>
      <c r="BP277" s="171"/>
      <c r="BQ277" s="171"/>
      <c r="BR277" s="171"/>
      <c r="BS277" s="171"/>
      <c r="BT277" s="171"/>
      <c r="BU277" s="171"/>
      <c r="BV277" s="171"/>
      <c r="BW277" s="171"/>
      <c r="BX277" s="172">
        <v>239</v>
      </c>
      <c r="BY277" s="171"/>
      <c r="BZ277" s="171"/>
      <c r="CA277" s="171"/>
    </row>
    <row r="278" spans="65:79">
      <c r="BM278" s="171"/>
      <c r="BN278" s="171"/>
      <c r="BO278" s="171"/>
      <c r="BP278" s="171"/>
      <c r="BQ278" s="171"/>
      <c r="BR278" s="171"/>
      <c r="BS278" s="171"/>
      <c r="BT278" s="171"/>
      <c r="BU278" s="171"/>
      <c r="BV278" s="171"/>
      <c r="BW278" s="171"/>
      <c r="BX278" s="172">
        <v>240</v>
      </c>
      <c r="BY278" s="171"/>
      <c r="BZ278" s="171"/>
      <c r="CA278" s="171"/>
    </row>
    <row r="279" spans="65:79">
      <c r="BM279" s="171"/>
      <c r="BN279" s="171"/>
      <c r="BO279" s="171"/>
      <c r="BP279" s="171"/>
      <c r="BQ279" s="171"/>
      <c r="BR279" s="171"/>
      <c r="BS279" s="171"/>
      <c r="BT279" s="171"/>
      <c r="BU279" s="171"/>
      <c r="BV279" s="171"/>
      <c r="BW279" s="171"/>
      <c r="BX279" s="172">
        <v>241</v>
      </c>
      <c r="BY279" s="171"/>
      <c r="BZ279" s="171"/>
      <c r="CA279" s="171"/>
    </row>
    <row r="280" spans="65:79">
      <c r="BM280" s="171"/>
      <c r="BN280" s="171"/>
      <c r="BO280" s="171"/>
      <c r="BP280" s="171"/>
      <c r="BQ280" s="171"/>
      <c r="BR280" s="171"/>
      <c r="BS280" s="171"/>
      <c r="BT280" s="171"/>
      <c r="BU280" s="171"/>
      <c r="BV280" s="171"/>
      <c r="BW280" s="171"/>
      <c r="BX280" s="172">
        <v>242</v>
      </c>
      <c r="BY280" s="171"/>
      <c r="BZ280" s="171"/>
      <c r="CA280" s="171"/>
    </row>
    <row r="281" spans="65:79">
      <c r="BM281" s="171"/>
      <c r="BN281" s="171"/>
      <c r="BO281" s="171"/>
      <c r="BP281" s="171"/>
      <c r="BQ281" s="171"/>
      <c r="BR281" s="171"/>
      <c r="BS281" s="171"/>
      <c r="BT281" s="171"/>
      <c r="BU281" s="171"/>
      <c r="BV281" s="171"/>
      <c r="BW281" s="171"/>
      <c r="BX281" s="172">
        <v>243</v>
      </c>
      <c r="BY281" s="171"/>
      <c r="BZ281" s="171"/>
      <c r="CA281" s="171"/>
    </row>
    <row r="282" spans="65:79">
      <c r="BM282" s="171"/>
      <c r="BN282" s="171"/>
      <c r="BO282" s="171"/>
      <c r="BP282" s="171"/>
      <c r="BQ282" s="171"/>
      <c r="BR282" s="171"/>
      <c r="BS282" s="171"/>
      <c r="BT282" s="171"/>
      <c r="BU282" s="171"/>
      <c r="BV282" s="171"/>
      <c r="BW282" s="171"/>
      <c r="BX282" s="172">
        <v>244</v>
      </c>
      <c r="BY282" s="171"/>
      <c r="BZ282" s="171"/>
      <c r="CA282" s="171"/>
    </row>
    <row r="283" spans="65:79">
      <c r="BM283" s="171"/>
      <c r="BN283" s="171"/>
      <c r="BO283" s="171"/>
      <c r="BP283" s="171"/>
      <c r="BQ283" s="171"/>
      <c r="BR283" s="171"/>
      <c r="BS283" s="171"/>
      <c r="BT283" s="171"/>
      <c r="BU283" s="171"/>
      <c r="BV283" s="171"/>
      <c r="BW283" s="171"/>
      <c r="BX283" s="172">
        <v>245</v>
      </c>
      <c r="BY283" s="171"/>
      <c r="BZ283" s="171"/>
      <c r="CA283" s="171"/>
    </row>
    <row r="284" spans="65:79">
      <c r="BM284" s="171"/>
      <c r="BN284" s="171"/>
      <c r="BO284" s="171"/>
      <c r="BP284" s="171"/>
      <c r="BQ284" s="171"/>
      <c r="BR284" s="171"/>
      <c r="BS284" s="171"/>
      <c r="BT284" s="171"/>
      <c r="BU284" s="171"/>
      <c r="BV284" s="171"/>
      <c r="BW284" s="171"/>
      <c r="BX284" s="172">
        <v>246</v>
      </c>
      <c r="BY284" s="171"/>
      <c r="BZ284" s="171"/>
      <c r="CA284" s="171"/>
    </row>
    <row r="285" spans="65:79">
      <c r="BM285" s="171"/>
      <c r="BN285" s="171"/>
      <c r="BO285" s="171"/>
      <c r="BP285" s="171"/>
      <c r="BQ285" s="171"/>
      <c r="BR285" s="171"/>
      <c r="BS285" s="171"/>
      <c r="BT285" s="171"/>
      <c r="BU285" s="171"/>
      <c r="BV285" s="171"/>
      <c r="BW285" s="171"/>
      <c r="BX285" s="172">
        <v>247</v>
      </c>
      <c r="BY285" s="171"/>
      <c r="BZ285" s="171"/>
      <c r="CA285" s="171"/>
    </row>
    <row r="286" spans="65:79">
      <c r="BM286" s="171"/>
      <c r="BN286" s="171"/>
      <c r="BO286" s="171"/>
      <c r="BP286" s="171"/>
      <c r="BQ286" s="171"/>
      <c r="BR286" s="171"/>
      <c r="BS286" s="171"/>
      <c r="BT286" s="171"/>
      <c r="BU286" s="171"/>
      <c r="BV286" s="171"/>
      <c r="BW286" s="171"/>
      <c r="BX286" s="172">
        <v>248</v>
      </c>
      <c r="BY286" s="171"/>
      <c r="BZ286" s="171"/>
      <c r="CA286" s="171"/>
    </row>
    <row r="287" spans="65:79">
      <c r="BM287" s="171"/>
      <c r="BN287" s="171"/>
      <c r="BO287" s="171"/>
      <c r="BP287" s="171"/>
      <c r="BQ287" s="171"/>
      <c r="BR287" s="171"/>
      <c r="BS287" s="171"/>
      <c r="BT287" s="171"/>
      <c r="BU287" s="171"/>
      <c r="BV287" s="171"/>
      <c r="BW287" s="171"/>
      <c r="BX287" s="172">
        <v>249</v>
      </c>
      <c r="BY287" s="171"/>
      <c r="BZ287" s="171"/>
      <c r="CA287" s="171"/>
    </row>
    <row r="288" spans="65:79">
      <c r="BM288" s="171"/>
      <c r="BN288" s="171"/>
      <c r="BO288" s="171"/>
      <c r="BP288" s="171"/>
      <c r="BQ288" s="171"/>
      <c r="BR288" s="171"/>
      <c r="BS288" s="171"/>
      <c r="BT288" s="171"/>
      <c r="BU288" s="171"/>
      <c r="BV288" s="171"/>
      <c r="BW288" s="171"/>
      <c r="BX288" s="172">
        <v>250</v>
      </c>
      <c r="BY288" s="171"/>
      <c r="BZ288" s="171"/>
      <c r="CA288" s="171"/>
    </row>
    <row r="289" spans="65:79">
      <c r="BM289" s="171"/>
      <c r="BN289" s="171"/>
      <c r="BO289" s="171"/>
      <c r="BP289" s="171"/>
      <c r="BQ289" s="171"/>
      <c r="BR289" s="171"/>
      <c r="BS289" s="171"/>
      <c r="BT289" s="171"/>
      <c r="BU289" s="171"/>
      <c r="BV289" s="171"/>
      <c r="BW289" s="171"/>
      <c r="BX289" s="172">
        <v>251</v>
      </c>
      <c r="BY289" s="171"/>
      <c r="BZ289" s="171"/>
      <c r="CA289" s="171"/>
    </row>
    <row r="290" spans="65:79">
      <c r="BM290" s="171"/>
      <c r="BN290" s="171"/>
      <c r="BO290" s="171"/>
      <c r="BP290" s="171"/>
      <c r="BQ290" s="171"/>
      <c r="BR290" s="171"/>
      <c r="BS290" s="171"/>
      <c r="BT290" s="171"/>
      <c r="BU290" s="171"/>
      <c r="BV290" s="171"/>
      <c r="BW290" s="171"/>
      <c r="BX290" s="172">
        <v>252</v>
      </c>
      <c r="BY290" s="171"/>
      <c r="BZ290" s="171"/>
      <c r="CA290" s="171"/>
    </row>
    <row r="291" spans="65:79">
      <c r="BM291" s="171"/>
      <c r="BN291" s="171"/>
      <c r="BO291" s="171"/>
      <c r="BP291" s="171"/>
      <c r="BQ291" s="171"/>
      <c r="BR291" s="171"/>
      <c r="BS291" s="171"/>
      <c r="BT291" s="171"/>
      <c r="BU291" s="171"/>
      <c r="BV291" s="171"/>
      <c r="BW291" s="171"/>
      <c r="BX291" s="172">
        <v>253</v>
      </c>
      <c r="BY291" s="171"/>
      <c r="BZ291" s="171"/>
      <c r="CA291" s="171"/>
    </row>
    <row r="292" spans="65:79">
      <c r="BM292" s="171"/>
      <c r="BN292" s="171"/>
      <c r="BO292" s="171"/>
      <c r="BP292" s="171"/>
      <c r="BQ292" s="171"/>
      <c r="BR292" s="171"/>
      <c r="BS292" s="171"/>
      <c r="BT292" s="171"/>
      <c r="BU292" s="171"/>
      <c r="BV292" s="171"/>
      <c r="BW292" s="171"/>
      <c r="BX292" s="172">
        <v>254</v>
      </c>
      <c r="BY292" s="171"/>
      <c r="BZ292" s="171"/>
      <c r="CA292" s="171"/>
    </row>
    <row r="293" spans="65:79">
      <c r="BM293" s="171"/>
      <c r="BN293" s="171"/>
      <c r="BO293" s="171"/>
      <c r="BP293" s="171"/>
      <c r="BQ293" s="171"/>
      <c r="BR293" s="171"/>
      <c r="BS293" s="171"/>
      <c r="BT293" s="171"/>
      <c r="BU293" s="171"/>
      <c r="BV293" s="171"/>
      <c r="BW293" s="171"/>
      <c r="BX293" s="172">
        <v>255</v>
      </c>
      <c r="BY293" s="171"/>
      <c r="BZ293" s="171"/>
      <c r="CA293" s="171"/>
    </row>
    <row r="294" spans="65:79">
      <c r="BM294" s="171"/>
      <c r="BN294" s="171"/>
      <c r="BO294" s="171"/>
      <c r="BP294" s="171"/>
      <c r="BQ294" s="171"/>
      <c r="BR294" s="171"/>
      <c r="BS294" s="171"/>
      <c r="BT294" s="171"/>
      <c r="BU294" s="171"/>
      <c r="BV294" s="171"/>
      <c r="BW294" s="171"/>
      <c r="BX294" s="172">
        <v>256</v>
      </c>
      <c r="BY294" s="171"/>
      <c r="BZ294" s="171"/>
      <c r="CA294" s="171"/>
    </row>
    <row r="295" spans="65:79">
      <c r="BM295" s="171"/>
      <c r="BN295" s="171"/>
      <c r="BO295" s="171"/>
      <c r="BP295" s="171"/>
      <c r="BQ295" s="171"/>
      <c r="BR295" s="171"/>
      <c r="BS295" s="171"/>
      <c r="BT295" s="171"/>
      <c r="BU295" s="171"/>
      <c r="BV295" s="171"/>
      <c r="BW295" s="171"/>
      <c r="BX295" s="171"/>
      <c r="BY295" s="171"/>
      <c r="BZ295" s="171"/>
      <c r="CA295" s="171"/>
    </row>
    <row r="296" spans="65:79">
      <c r="BM296" s="171"/>
      <c r="BN296" s="171"/>
      <c r="BO296" s="171"/>
      <c r="BP296" s="171"/>
      <c r="BQ296" s="171"/>
      <c r="BR296" s="171"/>
      <c r="BS296" s="171"/>
      <c r="BT296" s="171"/>
      <c r="BU296" s="171"/>
      <c r="BV296" s="171"/>
      <c r="BW296" s="171"/>
      <c r="BX296" s="171"/>
      <c r="BY296" s="171"/>
      <c r="BZ296" s="171"/>
      <c r="CA296" s="171"/>
    </row>
    <row r="297" spans="65:79">
      <c r="BM297" s="171"/>
      <c r="BN297" s="171"/>
      <c r="BO297" s="171"/>
      <c r="BP297" s="171"/>
      <c r="BQ297" s="171"/>
      <c r="BR297" s="171"/>
      <c r="BS297" s="171"/>
      <c r="BT297" s="171"/>
      <c r="BU297" s="171"/>
      <c r="BV297" s="171"/>
      <c r="BW297" s="171"/>
      <c r="BX297" s="171"/>
      <c r="BY297" s="171"/>
      <c r="BZ297" s="171"/>
      <c r="CA297" s="171"/>
    </row>
    <row r="298" spans="65:79">
      <c r="BM298" s="171"/>
      <c r="BN298" s="171"/>
      <c r="BO298" s="171"/>
      <c r="BP298" s="171"/>
      <c r="BQ298" s="171"/>
      <c r="BR298" s="171"/>
      <c r="BS298" s="171"/>
      <c r="BT298" s="171"/>
      <c r="BU298" s="171"/>
      <c r="BV298" s="171"/>
      <c r="BW298" s="171"/>
      <c r="BX298" s="171"/>
      <c r="BY298" s="171"/>
      <c r="BZ298" s="171"/>
      <c r="CA298" s="171"/>
    </row>
    <row r="299" spans="65:79">
      <c r="BM299" s="171"/>
      <c r="BN299" s="171"/>
      <c r="BO299" s="171"/>
      <c r="BP299" s="171"/>
      <c r="BQ299" s="171"/>
      <c r="BR299" s="171"/>
      <c r="BS299" s="171"/>
      <c r="BT299" s="171"/>
      <c r="BU299" s="171"/>
      <c r="BV299" s="171"/>
      <c r="BW299" s="171"/>
      <c r="BX299" s="171"/>
      <c r="BY299" s="171"/>
      <c r="BZ299" s="171"/>
      <c r="CA299" s="171"/>
    </row>
    <row r="300" spans="65:79">
      <c r="BM300" s="171"/>
      <c r="BN300" s="171"/>
      <c r="BO300" s="171"/>
      <c r="BP300" s="171"/>
      <c r="BQ300" s="171"/>
      <c r="BR300" s="171"/>
      <c r="BS300" s="171"/>
      <c r="BT300" s="171"/>
      <c r="BU300" s="171"/>
      <c r="BV300" s="171"/>
      <c r="BW300" s="171"/>
      <c r="BX300" s="171"/>
      <c r="BY300" s="171"/>
      <c r="BZ300" s="171"/>
      <c r="CA300" s="171"/>
    </row>
    <row r="301" spans="65:79">
      <c r="BM301" s="171"/>
      <c r="BN301" s="171"/>
      <c r="BO301" s="171"/>
      <c r="BP301" s="171"/>
      <c r="BQ301" s="171"/>
      <c r="BR301" s="171"/>
      <c r="BS301" s="171"/>
      <c r="BT301" s="171"/>
      <c r="BU301" s="171"/>
      <c r="BV301" s="171"/>
      <c r="BW301" s="171"/>
      <c r="BX301" s="171"/>
      <c r="BY301" s="171"/>
      <c r="BZ301" s="171"/>
      <c r="CA301" s="171"/>
    </row>
    <row r="302" spans="65:79">
      <c r="BM302" s="171"/>
      <c r="BN302" s="171"/>
      <c r="BO302" s="171"/>
      <c r="BP302" s="171"/>
      <c r="BQ302" s="171"/>
      <c r="BR302" s="171"/>
      <c r="BS302" s="171"/>
      <c r="BT302" s="171"/>
      <c r="BU302" s="171"/>
      <c r="BV302" s="171"/>
      <c r="BW302" s="171"/>
      <c r="BX302" s="171"/>
      <c r="BY302" s="171"/>
      <c r="BZ302" s="171"/>
      <c r="CA302" s="171"/>
    </row>
  </sheetData>
  <phoneticPr fontId="5"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FA106"/>
  <sheetViews>
    <sheetView workbookViewId="0">
      <pane xSplit="5" ySplit="2" topLeftCell="F3" activePane="bottomRight" state="frozen"/>
      <selection pane="topRight"/>
      <selection pane="bottomLeft"/>
      <selection pane="bottomRight" activeCell="F24" sqref="F24"/>
    </sheetView>
  </sheetViews>
  <sheetFormatPr defaultColWidth="9" defaultRowHeight="15" customHeight="1"/>
  <cols>
    <col min="1" max="1" width="4.75" style="108" customWidth="1"/>
    <col min="2" max="2" width="9" style="109"/>
    <col min="3" max="3" width="11" style="110" customWidth="1"/>
    <col min="4" max="5" width="9" style="109"/>
    <col min="6" max="6" width="7.25" style="109" customWidth="1"/>
    <col min="7" max="7" width="7.5" style="109" customWidth="1"/>
    <col min="8" max="8" width="7.125" style="109" customWidth="1"/>
    <col min="9" max="9" width="8" style="111" customWidth="1"/>
    <col min="10" max="10" width="5.125" style="109" customWidth="1"/>
    <col min="11" max="11" width="10.25" style="109" customWidth="1"/>
    <col min="12" max="12" width="5" style="109" customWidth="1"/>
    <col min="13" max="13" width="6.625" style="109" customWidth="1"/>
    <col min="14" max="14" width="13.25" style="109" customWidth="1"/>
    <col min="15" max="15" width="19.125" style="109" customWidth="1"/>
    <col min="16" max="16" width="14" style="109" customWidth="1"/>
    <col min="17" max="17" width="29.5" style="112" customWidth="1"/>
    <col min="18" max="18" width="11.75" style="109" customWidth="1"/>
    <col min="19" max="19" width="9.875" style="109" customWidth="1"/>
    <col min="20" max="20" width="9" style="109"/>
    <col min="21" max="21" width="9.125" style="109" customWidth="1"/>
    <col min="22" max="22" width="9.625" style="109" customWidth="1"/>
    <col min="23" max="25" width="9" style="109"/>
    <col min="26" max="26" width="11.375" style="109" customWidth="1"/>
    <col min="27" max="27" width="17.625" style="109" customWidth="1"/>
    <col min="28" max="28" width="11.25" style="109" customWidth="1"/>
    <col min="29" max="29" width="11.125" style="108" customWidth="1"/>
    <col min="30" max="30" width="9" style="108"/>
    <col min="31" max="31" width="9.375" style="108" customWidth="1"/>
    <col min="32" max="32" width="9" style="108"/>
    <col min="33" max="33" width="13.625" style="108" customWidth="1"/>
    <col min="34" max="35" width="9" style="109"/>
    <col min="36" max="36" width="11.25" style="108" customWidth="1"/>
    <col min="37" max="38" width="9" style="109"/>
    <col min="39" max="39" width="10.5" style="108" customWidth="1"/>
    <col min="40" max="40" width="18.375" style="108" customWidth="1"/>
    <col min="41" max="41" width="11.625" style="111" customWidth="1"/>
    <col min="42" max="42" width="9.75" style="109" customWidth="1"/>
    <col min="43" max="43" width="22.375" style="109" customWidth="1"/>
    <col min="44" max="45" width="21.875" style="109" customWidth="1"/>
    <col min="46" max="46" width="9" style="109"/>
    <col min="47" max="53" width="9" style="109" hidden="1" customWidth="1"/>
    <col min="54" max="16384" width="9" style="109"/>
  </cols>
  <sheetData>
    <row r="1" spans="1:157" s="105" customFormat="1" ht="27" customHeight="1">
      <c r="A1" s="113" t="s">
        <v>38</v>
      </c>
      <c r="B1" s="114" t="s">
        <v>40</v>
      </c>
      <c r="C1" s="114" t="s">
        <v>181</v>
      </c>
      <c r="D1" s="114" t="s">
        <v>47</v>
      </c>
      <c r="E1" s="114" t="s">
        <v>41</v>
      </c>
      <c r="F1" s="114" t="s">
        <v>42</v>
      </c>
      <c r="G1" s="114" t="s">
        <v>45</v>
      </c>
      <c r="H1" s="114" t="s">
        <v>182</v>
      </c>
      <c r="I1" s="124" t="s">
        <v>183</v>
      </c>
      <c r="J1" s="114" t="s">
        <v>184</v>
      </c>
      <c r="K1" s="125" t="s">
        <v>185</v>
      </c>
      <c r="L1" s="114" t="s">
        <v>186</v>
      </c>
      <c r="M1" s="126" t="s">
        <v>187</v>
      </c>
      <c r="N1" s="114" t="s">
        <v>188</v>
      </c>
      <c r="O1" s="127" t="s">
        <v>189</v>
      </c>
      <c r="P1" s="114" t="s">
        <v>190</v>
      </c>
      <c r="Q1" s="135" t="s">
        <v>191</v>
      </c>
      <c r="R1" s="124" t="s">
        <v>192</v>
      </c>
      <c r="S1" s="136" t="s">
        <v>193</v>
      </c>
      <c r="T1" s="136" t="s">
        <v>194</v>
      </c>
      <c r="U1" s="136" t="s">
        <v>195</v>
      </c>
      <c r="V1" s="137" t="s">
        <v>196</v>
      </c>
      <c r="W1" s="137" t="s">
        <v>197</v>
      </c>
      <c r="X1" s="137" t="s">
        <v>198</v>
      </c>
      <c r="Y1" s="137" t="s">
        <v>199</v>
      </c>
      <c r="Z1" s="146" t="s">
        <v>200</v>
      </c>
      <c r="AA1" s="114" t="s">
        <v>201</v>
      </c>
      <c r="AB1" s="126" t="s">
        <v>202</v>
      </c>
      <c r="AC1" s="147" t="s">
        <v>203</v>
      </c>
      <c r="AD1" s="148" t="s">
        <v>204</v>
      </c>
      <c r="AE1" s="125" t="s">
        <v>205</v>
      </c>
      <c r="AF1" s="125" t="s">
        <v>206</v>
      </c>
      <c r="AG1" s="148" t="s">
        <v>207</v>
      </c>
      <c r="AH1" s="125" t="s">
        <v>208</v>
      </c>
      <c r="AI1" s="125" t="s">
        <v>209</v>
      </c>
      <c r="AJ1" s="157" t="s">
        <v>210</v>
      </c>
      <c r="AK1" s="158" t="s">
        <v>211</v>
      </c>
      <c r="AL1" s="126" t="s">
        <v>212</v>
      </c>
      <c r="AM1" s="126" t="s">
        <v>213</v>
      </c>
      <c r="AN1" s="159" t="s">
        <v>214</v>
      </c>
      <c r="AO1" s="164" t="s">
        <v>96</v>
      </c>
      <c r="AP1" s="114" t="s">
        <v>215</v>
      </c>
      <c r="AQ1" s="114" t="s">
        <v>216</v>
      </c>
      <c r="AR1" s="114" t="s">
        <v>217</v>
      </c>
      <c r="AS1" s="114" t="s">
        <v>218</v>
      </c>
      <c r="AT1" s="109"/>
      <c r="AU1" s="109"/>
      <c r="AV1" s="109"/>
      <c r="AW1" s="109"/>
      <c r="AX1" s="109"/>
      <c r="AY1" s="109"/>
      <c r="AZ1" s="109"/>
      <c r="BA1" s="109"/>
      <c r="BB1" s="109"/>
      <c r="BC1" s="109"/>
      <c r="BD1" s="109"/>
      <c r="BE1" s="167"/>
      <c r="BF1" s="167"/>
      <c r="BG1" s="167"/>
      <c r="BH1" s="167"/>
      <c r="BI1" s="167"/>
      <c r="BJ1" s="167"/>
      <c r="BK1" s="167"/>
      <c r="BL1" s="167"/>
      <c r="BM1" s="167"/>
      <c r="BN1" s="167"/>
      <c r="BO1" s="167"/>
      <c r="BP1" s="167"/>
      <c r="BQ1" s="167"/>
      <c r="BR1" s="167"/>
      <c r="BS1" s="167"/>
      <c r="BT1" s="167"/>
      <c r="BU1" s="167"/>
      <c r="BV1" s="167"/>
      <c r="BW1" s="167"/>
      <c r="BX1" s="167"/>
      <c r="BY1" s="167"/>
      <c r="BZ1" s="167"/>
      <c r="CA1" s="167"/>
      <c r="CB1" s="167"/>
      <c r="CC1" s="167"/>
      <c r="CD1" s="167"/>
      <c r="CE1" s="167"/>
      <c r="CF1" s="167"/>
      <c r="CG1" s="167"/>
      <c r="CH1" s="167"/>
      <c r="CI1" s="167"/>
      <c r="CJ1" s="167"/>
      <c r="CK1" s="167"/>
      <c r="CL1" s="167"/>
      <c r="CM1" s="167"/>
      <c r="CN1" s="167"/>
      <c r="CO1" s="167"/>
      <c r="CP1" s="167"/>
      <c r="CQ1" s="167"/>
      <c r="CR1" s="167"/>
      <c r="CS1" s="167"/>
      <c r="CT1" s="167"/>
      <c r="CU1" s="167"/>
      <c r="CV1" s="167"/>
      <c r="CW1" s="167"/>
      <c r="CX1" s="167"/>
      <c r="CY1" s="167"/>
      <c r="CZ1" s="167"/>
      <c r="DA1" s="167"/>
      <c r="DB1" s="167"/>
      <c r="DC1" s="167"/>
      <c r="DD1" s="167"/>
      <c r="DE1" s="167"/>
      <c r="DF1" s="167"/>
      <c r="DG1" s="167"/>
      <c r="DH1" s="167"/>
      <c r="DI1" s="167"/>
      <c r="DJ1" s="167"/>
      <c r="DK1" s="167"/>
      <c r="DL1" s="167"/>
      <c r="DM1" s="167"/>
      <c r="DN1" s="167"/>
      <c r="DO1" s="167"/>
      <c r="DP1" s="167"/>
      <c r="DQ1" s="167"/>
      <c r="DR1" s="167"/>
      <c r="DS1" s="167"/>
      <c r="DT1" s="167"/>
      <c r="DU1" s="167"/>
      <c r="DV1" s="167"/>
      <c r="DW1" s="167"/>
      <c r="DX1" s="167"/>
      <c r="DY1" s="167"/>
      <c r="DZ1" s="167"/>
      <c r="EA1" s="167"/>
      <c r="EB1" s="167"/>
      <c r="EC1" s="167"/>
      <c r="ED1" s="167"/>
      <c r="EE1" s="167"/>
      <c r="EF1" s="167"/>
      <c r="EG1" s="167"/>
      <c r="EH1" s="167"/>
      <c r="EI1" s="167"/>
      <c r="EJ1" s="167"/>
      <c r="EK1" s="167"/>
      <c r="EL1" s="167"/>
      <c r="EM1" s="167"/>
      <c r="EN1" s="167"/>
      <c r="EO1" s="167"/>
      <c r="EP1" s="167"/>
      <c r="EQ1" s="167"/>
      <c r="ER1" s="167"/>
      <c r="ES1" s="167"/>
      <c r="ET1" s="167"/>
      <c r="EU1" s="167"/>
      <c r="EV1" s="167"/>
      <c r="EW1" s="167"/>
      <c r="EX1" s="167"/>
      <c r="EY1" s="167"/>
      <c r="EZ1" s="167"/>
      <c r="FA1" s="167"/>
    </row>
    <row r="2" spans="1:157" s="106" customFormat="1" ht="18" customHeight="1">
      <c r="A2" s="115">
        <v>1</v>
      </c>
      <c r="B2" s="116" t="s">
        <v>102</v>
      </c>
      <c r="C2" s="117" t="s">
        <v>219</v>
      </c>
      <c r="D2" s="116" t="s">
        <v>107</v>
      </c>
      <c r="E2" s="118" t="s">
        <v>103</v>
      </c>
      <c r="F2" s="118"/>
      <c r="G2" s="119" t="s">
        <v>105</v>
      </c>
      <c r="H2" s="118" t="s">
        <v>106</v>
      </c>
      <c r="I2" s="118" t="s">
        <v>104</v>
      </c>
      <c r="J2" s="115" t="s">
        <v>220</v>
      </c>
      <c r="K2" s="115" t="s">
        <v>221</v>
      </c>
      <c r="L2" s="115" t="s">
        <v>222</v>
      </c>
      <c r="M2" s="115" t="s">
        <v>222</v>
      </c>
      <c r="N2" s="115" t="s">
        <v>223</v>
      </c>
      <c r="O2" s="117" t="s">
        <v>224</v>
      </c>
      <c r="P2" s="128">
        <v>15018404459</v>
      </c>
      <c r="Q2" s="138" t="s">
        <v>225</v>
      </c>
      <c r="R2" s="139" t="s">
        <v>226</v>
      </c>
      <c r="S2" s="115" t="s">
        <v>227</v>
      </c>
      <c r="T2" s="128" t="s">
        <v>228</v>
      </c>
      <c r="U2" s="128" t="s">
        <v>229</v>
      </c>
      <c r="V2" s="140" t="s">
        <v>230</v>
      </c>
      <c r="W2" s="115" t="s">
        <v>227</v>
      </c>
      <c r="X2" s="128" t="s">
        <v>228</v>
      </c>
      <c r="Y2" s="128" t="s">
        <v>229</v>
      </c>
      <c r="Z2" s="149" t="s">
        <v>230</v>
      </c>
      <c r="AA2" s="150" t="s">
        <v>231</v>
      </c>
      <c r="AB2" s="151" t="s">
        <v>232</v>
      </c>
      <c r="AC2" s="149">
        <v>41802</v>
      </c>
      <c r="AD2" s="120">
        <v>102</v>
      </c>
      <c r="AE2" s="152" t="s">
        <v>233</v>
      </c>
      <c r="AF2" s="153" t="s">
        <v>234</v>
      </c>
      <c r="AG2" s="141" t="s">
        <v>235</v>
      </c>
      <c r="AH2" s="160" t="s">
        <v>236</v>
      </c>
      <c r="AI2" s="161" t="s">
        <v>237</v>
      </c>
      <c r="AJ2" s="129">
        <v>13632041241</v>
      </c>
      <c r="AK2" s="161" t="s">
        <v>238</v>
      </c>
      <c r="AL2" s="160" t="s">
        <v>238</v>
      </c>
      <c r="AM2" s="161" t="s">
        <v>238</v>
      </c>
      <c r="AN2" s="162" t="s">
        <v>238</v>
      </c>
      <c r="AO2" s="161"/>
      <c r="AP2" s="165" t="s">
        <v>239</v>
      </c>
      <c r="AQ2" s="166" t="s">
        <v>240</v>
      </c>
      <c r="AR2" s="166"/>
      <c r="AS2" s="166"/>
      <c r="AT2" s="109"/>
      <c r="AU2" s="109"/>
      <c r="AV2" s="109"/>
      <c r="AW2" s="109"/>
      <c r="AX2" s="109"/>
      <c r="AY2" s="109"/>
      <c r="AZ2" s="109"/>
      <c r="BA2" s="109"/>
      <c r="BB2" s="109"/>
      <c r="BC2" s="109"/>
      <c r="BD2" s="109"/>
    </row>
    <row r="3" spans="1:157" s="106" customFormat="1" ht="18" customHeight="1">
      <c r="A3" s="115">
        <v>2</v>
      </c>
      <c r="B3" s="116" t="s">
        <v>102</v>
      </c>
      <c r="C3" s="117" t="s">
        <v>241</v>
      </c>
      <c r="D3" s="120" t="s">
        <v>109</v>
      </c>
      <c r="E3" s="118" t="s">
        <v>103</v>
      </c>
      <c r="F3" s="120"/>
      <c r="G3" s="119" t="s">
        <v>105</v>
      </c>
      <c r="H3" s="118" t="s">
        <v>106</v>
      </c>
      <c r="I3" s="120" t="s">
        <v>108</v>
      </c>
      <c r="J3" s="115" t="s">
        <v>220</v>
      </c>
      <c r="K3" s="115" t="s">
        <v>242</v>
      </c>
      <c r="L3" s="115" t="s">
        <v>243</v>
      </c>
      <c r="M3" s="115" t="s">
        <v>243</v>
      </c>
      <c r="N3" s="115" t="s">
        <v>223</v>
      </c>
      <c r="O3" s="117" t="s">
        <v>244</v>
      </c>
      <c r="P3" s="129">
        <v>13533458782</v>
      </c>
      <c r="Q3" s="141" t="s">
        <v>245</v>
      </c>
      <c r="R3" s="139" t="s">
        <v>246</v>
      </c>
      <c r="S3" s="115" t="s">
        <v>247</v>
      </c>
      <c r="T3" s="115" t="s">
        <v>248</v>
      </c>
      <c r="U3" s="115" t="s">
        <v>248</v>
      </c>
      <c r="V3" s="129" t="s">
        <v>248</v>
      </c>
      <c r="W3" s="115" t="s">
        <v>248</v>
      </c>
      <c r="X3" s="115" t="s">
        <v>248</v>
      </c>
      <c r="Y3" s="115" t="s">
        <v>248</v>
      </c>
      <c r="Z3" s="154" t="s">
        <v>248</v>
      </c>
      <c r="AA3" s="150" t="s">
        <v>248</v>
      </c>
      <c r="AB3" s="115" t="s">
        <v>248</v>
      </c>
      <c r="AC3" s="149">
        <v>42491</v>
      </c>
      <c r="AD3" s="154">
        <v>0</v>
      </c>
      <c r="AE3" s="153" t="s">
        <v>249</v>
      </c>
      <c r="AF3" s="153" t="s">
        <v>250</v>
      </c>
      <c r="AG3" s="141" t="s">
        <v>235</v>
      </c>
      <c r="AH3" s="115" t="s">
        <v>251</v>
      </c>
      <c r="AI3" s="115" t="s">
        <v>252</v>
      </c>
      <c r="AJ3" s="129">
        <v>13418043098</v>
      </c>
      <c r="AK3" s="163" t="s">
        <v>238</v>
      </c>
      <c r="AL3" s="115" t="s">
        <v>238</v>
      </c>
      <c r="AM3" s="129" t="s">
        <v>238</v>
      </c>
      <c r="AN3" s="162" t="s">
        <v>238</v>
      </c>
      <c r="AO3" s="115"/>
      <c r="AP3" s="165" t="s">
        <v>253</v>
      </c>
      <c r="AQ3" s="166" t="s">
        <v>254</v>
      </c>
      <c r="AR3" s="166"/>
      <c r="AS3" s="166"/>
      <c r="AT3" s="167"/>
      <c r="AU3" s="109"/>
      <c r="AV3" s="109"/>
      <c r="AW3" s="109"/>
      <c r="AX3" s="109"/>
      <c r="AY3" s="109"/>
      <c r="AZ3" s="109"/>
      <c r="BA3" s="109"/>
      <c r="BB3" s="167"/>
      <c r="BC3" s="167"/>
      <c r="BD3" s="167"/>
    </row>
    <row r="4" spans="1:157" s="106" customFormat="1" ht="18" customHeight="1">
      <c r="A4" s="115">
        <v>3</v>
      </c>
      <c r="B4" s="120" t="s">
        <v>102</v>
      </c>
      <c r="C4" s="117" t="s">
        <v>255</v>
      </c>
      <c r="D4" s="120" t="s">
        <v>111</v>
      </c>
      <c r="E4" s="120" t="s">
        <v>103</v>
      </c>
      <c r="F4" s="120"/>
      <c r="G4" s="119" t="s">
        <v>105</v>
      </c>
      <c r="H4" s="118" t="s">
        <v>136</v>
      </c>
      <c r="I4" s="120" t="s">
        <v>110</v>
      </c>
      <c r="J4" s="115" t="s">
        <v>220</v>
      </c>
      <c r="K4" s="115" t="s">
        <v>256</v>
      </c>
      <c r="L4" s="115" t="s">
        <v>222</v>
      </c>
      <c r="M4" s="115" t="s">
        <v>222</v>
      </c>
      <c r="N4" s="115" t="s">
        <v>257</v>
      </c>
      <c r="O4" s="117" t="s">
        <v>258</v>
      </c>
      <c r="P4" s="129">
        <v>18476301991</v>
      </c>
      <c r="Q4" s="106" t="s">
        <v>259</v>
      </c>
      <c r="R4" s="139" t="s">
        <v>260</v>
      </c>
      <c r="S4" s="115" t="s">
        <v>261</v>
      </c>
      <c r="T4" s="115" t="s">
        <v>262</v>
      </c>
      <c r="U4" s="115" t="s">
        <v>263</v>
      </c>
      <c r="V4" s="129">
        <v>42559</v>
      </c>
      <c r="W4" s="115" t="s">
        <v>261</v>
      </c>
      <c r="X4" s="115" t="s">
        <v>262</v>
      </c>
      <c r="Y4" s="115" t="s">
        <v>263</v>
      </c>
      <c r="Z4" s="154" t="s">
        <v>264</v>
      </c>
      <c r="AA4" s="150" t="s">
        <v>265</v>
      </c>
      <c r="AB4" s="140" t="s">
        <v>266</v>
      </c>
      <c r="AC4" s="149">
        <v>42676</v>
      </c>
      <c r="AD4" s="154">
        <v>0</v>
      </c>
      <c r="AE4" s="153">
        <v>42676</v>
      </c>
      <c r="AF4" s="129">
        <v>43770</v>
      </c>
      <c r="AG4" s="141" t="s">
        <v>267</v>
      </c>
      <c r="AH4" s="115" t="s">
        <v>268</v>
      </c>
      <c r="AI4" s="115" t="s">
        <v>269</v>
      </c>
      <c r="AJ4" s="129">
        <v>18814374044</v>
      </c>
      <c r="AK4" s="155" t="s">
        <v>238</v>
      </c>
      <c r="AL4" s="115" t="s">
        <v>238</v>
      </c>
      <c r="AM4" s="129" t="s">
        <v>238</v>
      </c>
      <c r="AN4" s="162" t="s">
        <v>238</v>
      </c>
      <c r="AO4" s="163"/>
      <c r="AP4" s="165" t="s">
        <v>270</v>
      </c>
      <c r="AQ4" s="166" t="s">
        <v>271</v>
      </c>
      <c r="AR4" s="166"/>
      <c r="AS4" s="166"/>
      <c r="AU4" s="109"/>
      <c r="AV4" s="109"/>
      <c r="AW4" s="109"/>
      <c r="AX4" s="109"/>
      <c r="AY4" s="109"/>
      <c r="AZ4" s="109"/>
      <c r="BA4" s="109"/>
    </row>
    <row r="5" spans="1:157" s="106" customFormat="1" ht="18" customHeight="1">
      <c r="A5" s="115">
        <v>4</v>
      </c>
      <c r="B5" s="120" t="s">
        <v>102</v>
      </c>
      <c r="C5" s="117" t="s">
        <v>888</v>
      </c>
      <c r="D5" s="120" t="s">
        <v>481</v>
      </c>
      <c r="E5" s="120" t="s">
        <v>103</v>
      </c>
      <c r="F5" s="120"/>
      <c r="G5" s="119" t="s">
        <v>105</v>
      </c>
      <c r="H5" s="118" t="s">
        <v>136</v>
      </c>
      <c r="I5" s="120" t="s">
        <v>104</v>
      </c>
      <c r="J5" s="115" t="s">
        <v>220</v>
      </c>
      <c r="K5" s="380">
        <v>29269</v>
      </c>
      <c r="L5" s="115" t="s">
        <v>222</v>
      </c>
      <c r="M5" s="115" t="s">
        <v>222</v>
      </c>
      <c r="N5" s="115" t="s">
        <v>482</v>
      </c>
      <c r="O5" s="117" t="s">
        <v>483</v>
      </c>
      <c r="P5" s="129">
        <v>18680231613</v>
      </c>
      <c r="Q5" s="141" t="s">
        <v>484</v>
      </c>
      <c r="R5" s="139" t="s">
        <v>485</v>
      </c>
      <c r="S5" s="115" t="s">
        <v>261</v>
      </c>
      <c r="T5" s="115" t="s">
        <v>486</v>
      </c>
      <c r="U5" s="115" t="s">
        <v>487</v>
      </c>
      <c r="V5" s="129">
        <v>37832</v>
      </c>
      <c r="W5" s="115" t="s">
        <v>261</v>
      </c>
      <c r="X5" s="115" t="s">
        <v>486</v>
      </c>
      <c r="Y5" s="115" t="s">
        <v>487</v>
      </c>
      <c r="Z5" s="149">
        <v>37832</v>
      </c>
      <c r="AA5" s="381" t="s">
        <v>488</v>
      </c>
      <c r="AB5" s="376" t="s">
        <v>238</v>
      </c>
      <c r="AC5" s="149">
        <v>42812</v>
      </c>
      <c r="AD5" s="154">
        <v>0</v>
      </c>
      <c r="AE5" s="382">
        <v>42812</v>
      </c>
      <c r="AF5" s="375">
        <v>43907</v>
      </c>
      <c r="AG5" s="378" t="s">
        <v>267</v>
      </c>
      <c r="AH5" s="377" t="s">
        <v>489</v>
      </c>
      <c r="AI5" s="379" t="s">
        <v>490</v>
      </c>
      <c r="AJ5" s="379">
        <v>13650982293</v>
      </c>
      <c r="AK5" s="155"/>
      <c r="AL5" s="115"/>
      <c r="AM5" s="129"/>
      <c r="AN5" s="162"/>
      <c r="AO5" s="115"/>
      <c r="AP5" s="165" t="s">
        <v>660</v>
      </c>
      <c r="AQ5" s="166"/>
      <c r="AR5" s="166"/>
      <c r="AS5" s="166"/>
      <c r="AU5" s="109"/>
      <c r="AV5" s="109"/>
      <c r="AW5" s="109"/>
      <c r="AX5" s="109"/>
      <c r="AY5" s="109"/>
      <c r="AZ5" s="109"/>
      <c r="BA5" s="109"/>
    </row>
    <row r="6" spans="1:157" s="106" customFormat="1" ht="18" customHeight="1">
      <c r="A6" s="115">
        <v>5</v>
      </c>
      <c r="B6" s="120" t="s">
        <v>887</v>
      </c>
      <c r="C6" s="117" t="s">
        <v>889</v>
      </c>
      <c r="D6" s="120" t="s">
        <v>893</v>
      </c>
      <c r="E6" s="120" t="s">
        <v>103</v>
      </c>
      <c r="F6" s="120"/>
      <c r="G6" s="119" t="s">
        <v>105</v>
      </c>
      <c r="H6" s="118" t="s">
        <v>136</v>
      </c>
      <c r="I6" s="120" t="s">
        <v>110</v>
      </c>
      <c r="J6" s="115" t="s">
        <v>220</v>
      </c>
      <c r="K6" s="380" t="s">
        <v>791</v>
      </c>
      <c r="L6" s="115" t="s">
        <v>612</v>
      </c>
      <c r="M6" s="115" t="s">
        <v>222</v>
      </c>
      <c r="N6" s="115" t="s">
        <v>257</v>
      </c>
      <c r="O6" s="117" t="s">
        <v>792</v>
      </c>
      <c r="P6" s="129">
        <v>13138610080</v>
      </c>
      <c r="Q6" s="141" t="s">
        <v>894</v>
      </c>
      <c r="R6" s="139" t="s">
        <v>895</v>
      </c>
      <c r="S6" s="115" t="s">
        <v>261</v>
      </c>
      <c r="T6" s="115" t="s">
        <v>795</v>
      </c>
      <c r="U6" s="115" t="s">
        <v>796</v>
      </c>
      <c r="V6" s="129">
        <v>38533</v>
      </c>
      <c r="W6" s="115" t="s">
        <v>261</v>
      </c>
      <c r="X6" s="115" t="s">
        <v>795</v>
      </c>
      <c r="Y6" s="115" t="s">
        <v>796</v>
      </c>
      <c r="Z6" s="149">
        <v>38533</v>
      </c>
      <c r="AA6" s="381" t="s">
        <v>896</v>
      </c>
      <c r="AB6" s="376"/>
      <c r="AC6" s="149">
        <v>42881</v>
      </c>
      <c r="AD6" s="154">
        <v>0</v>
      </c>
      <c r="AE6" s="382">
        <v>42881</v>
      </c>
      <c r="AF6" s="375">
        <v>43976</v>
      </c>
      <c r="AG6" s="378" t="s">
        <v>267</v>
      </c>
      <c r="AH6" s="377" t="s">
        <v>798</v>
      </c>
      <c r="AI6" s="379" t="s">
        <v>799</v>
      </c>
      <c r="AJ6" s="379">
        <v>18607775228</v>
      </c>
      <c r="AK6" s="155"/>
      <c r="AL6" s="115"/>
      <c r="AM6" s="129"/>
      <c r="AN6" s="162"/>
      <c r="AO6" s="115"/>
      <c r="AP6" s="165" t="s">
        <v>891</v>
      </c>
      <c r="AQ6" s="166" t="s">
        <v>892</v>
      </c>
      <c r="AR6" s="166"/>
      <c r="AS6" s="166"/>
      <c r="AU6" s="109"/>
      <c r="AV6" s="109"/>
      <c r="AW6" s="109"/>
      <c r="AX6" s="109"/>
      <c r="AY6" s="109"/>
      <c r="AZ6" s="109"/>
      <c r="BA6" s="109"/>
    </row>
    <row r="7" spans="1:157" s="106" customFormat="1" ht="18" customHeight="1">
      <c r="A7" s="115">
        <v>6</v>
      </c>
      <c r="B7" s="120" t="s">
        <v>276</v>
      </c>
      <c r="C7" s="117" t="s">
        <v>897</v>
      </c>
      <c r="D7" s="120" t="s">
        <v>898</v>
      </c>
      <c r="E7" s="120" t="s">
        <v>103</v>
      </c>
      <c r="F7" s="120"/>
      <c r="G7" s="119" t="s">
        <v>105</v>
      </c>
      <c r="H7" s="118" t="s">
        <v>136</v>
      </c>
      <c r="I7" s="120" t="s">
        <v>110</v>
      </c>
      <c r="J7" s="115" t="s">
        <v>220</v>
      </c>
      <c r="K7" s="115" t="s">
        <v>899</v>
      </c>
      <c r="L7" s="115" t="s">
        <v>612</v>
      </c>
      <c r="M7" s="115" t="s">
        <v>222</v>
      </c>
      <c r="N7" s="115" t="s">
        <v>223</v>
      </c>
      <c r="O7" s="117" t="s">
        <v>900</v>
      </c>
      <c r="P7" s="129">
        <v>13872274212</v>
      </c>
      <c r="Q7" s="141" t="s">
        <v>901</v>
      </c>
      <c r="R7" s="115" t="s">
        <v>902</v>
      </c>
      <c r="S7" s="115" t="s">
        <v>261</v>
      </c>
      <c r="T7" s="115" t="s">
        <v>903</v>
      </c>
      <c r="U7" s="115" t="s">
        <v>904</v>
      </c>
      <c r="V7" s="129">
        <v>42546</v>
      </c>
      <c r="W7" s="115" t="s">
        <v>261</v>
      </c>
      <c r="X7" s="115" t="s">
        <v>903</v>
      </c>
      <c r="Y7" s="115" t="s">
        <v>904</v>
      </c>
      <c r="Z7" s="154">
        <v>42546</v>
      </c>
      <c r="AA7" s="150" t="s">
        <v>905</v>
      </c>
      <c r="AB7" s="115" t="s">
        <v>906</v>
      </c>
      <c r="AC7" s="149">
        <v>42893</v>
      </c>
      <c r="AD7" s="154">
        <v>0</v>
      </c>
      <c r="AE7" s="129">
        <v>42893</v>
      </c>
      <c r="AF7" s="129">
        <v>43988</v>
      </c>
      <c r="AG7" s="141" t="s">
        <v>267</v>
      </c>
      <c r="AH7" s="115" t="s">
        <v>907</v>
      </c>
      <c r="AI7" s="115" t="s">
        <v>269</v>
      </c>
      <c r="AJ7" s="129">
        <v>15927062290</v>
      </c>
      <c r="AK7" s="115"/>
      <c r="AL7" s="115"/>
      <c r="AM7" s="129"/>
      <c r="AN7" s="162"/>
      <c r="AO7" s="115"/>
      <c r="AP7" s="165" t="s">
        <v>908</v>
      </c>
      <c r="AQ7" s="166"/>
      <c r="AR7" s="166"/>
      <c r="AS7" s="166"/>
      <c r="AU7" s="109"/>
      <c r="AV7" s="109"/>
      <c r="AW7" s="109"/>
      <c r="AX7" s="109"/>
      <c r="AY7" s="109"/>
      <c r="AZ7" s="109"/>
      <c r="BA7" s="109"/>
    </row>
    <row r="8" spans="1:157" s="106" customFormat="1" ht="18" customHeight="1">
      <c r="A8" s="115">
        <v>7</v>
      </c>
      <c r="B8" s="120" t="s">
        <v>276</v>
      </c>
      <c r="C8" s="117" t="s">
        <v>1028</v>
      </c>
      <c r="D8" s="120" t="s">
        <v>1030</v>
      </c>
      <c r="E8" s="120" t="s">
        <v>103</v>
      </c>
      <c r="F8" s="120"/>
      <c r="G8" s="119" t="s">
        <v>105</v>
      </c>
      <c r="H8" s="118" t="s">
        <v>136</v>
      </c>
      <c r="I8" s="120" t="s">
        <v>110</v>
      </c>
      <c r="J8" s="115" t="s">
        <v>220</v>
      </c>
      <c r="K8" s="115" t="s">
        <v>1032</v>
      </c>
      <c r="L8" s="115" t="s">
        <v>612</v>
      </c>
      <c r="M8" s="115" t="s">
        <v>222</v>
      </c>
      <c r="N8" s="115" t="s">
        <v>257</v>
      </c>
      <c r="O8" s="117" t="s">
        <v>1031</v>
      </c>
      <c r="P8" s="129">
        <v>13242522810</v>
      </c>
      <c r="Q8" s="141" t="s">
        <v>1033</v>
      </c>
      <c r="R8" s="115" t="s">
        <v>1034</v>
      </c>
      <c r="S8" s="115" t="s">
        <v>1035</v>
      </c>
      <c r="T8" s="142" t="s">
        <v>1036</v>
      </c>
      <c r="U8" s="142" t="s">
        <v>487</v>
      </c>
      <c r="V8" s="129">
        <v>41913</v>
      </c>
      <c r="W8" s="115" t="s">
        <v>261</v>
      </c>
      <c r="X8" s="142" t="s">
        <v>1037</v>
      </c>
      <c r="Y8" s="142" t="s">
        <v>487</v>
      </c>
      <c r="Z8" s="154">
        <v>44470</v>
      </c>
      <c r="AA8" s="150" t="s">
        <v>1038</v>
      </c>
      <c r="AB8" s="151" t="s">
        <v>1039</v>
      </c>
      <c r="AC8" s="149">
        <v>42928</v>
      </c>
      <c r="AD8" s="154">
        <v>0</v>
      </c>
      <c r="AE8" s="129">
        <v>42928</v>
      </c>
      <c r="AF8" s="129">
        <v>44024</v>
      </c>
      <c r="AG8" s="141" t="s">
        <v>267</v>
      </c>
      <c r="AH8" s="115" t="s">
        <v>1040</v>
      </c>
      <c r="AI8" s="115" t="s">
        <v>1041</v>
      </c>
      <c r="AJ8" s="129">
        <v>13242524180</v>
      </c>
      <c r="AK8" s="115"/>
      <c r="AL8" s="115"/>
      <c r="AM8" s="129"/>
      <c r="AN8" s="162"/>
      <c r="AO8" s="115"/>
      <c r="AP8" s="165" t="s">
        <v>1042</v>
      </c>
      <c r="AQ8" s="166" t="s">
        <v>1043</v>
      </c>
      <c r="AR8" s="166"/>
      <c r="AS8" s="166"/>
      <c r="AU8" s="109"/>
      <c r="AV8" s="109"/>
      <c r="AW8" s="109"/>
      <c r="AX8" s="109"/>
      <c r="AY8" s="109"/>
      <c r="AZ8" s="109"/>
      <c r="BA8" s="109"/>
    </row>
    <row r="9" spans="1:157" s="106" customFormat="1" ht="18" customHeight="1">
      <c r="A9" s="115">
        <v>8</v>
      </c>
      <c r="B9" s="120"/>
      <c r="C9" s="117"/>
      <c r="D9" s="120"/>
      <c r="E9" s="120"/>
      <c r="F9" s="120"/>
      <c r="G9" s="119"/>
      <c r="H9" s="118"/>
      <c r="I9" s="120"/>
      <c r="J9" s="115"/>
      <c r="K9" s="115"/>
      <c r="L9" s="115"/>
      <c r="M9" s="115"/>
      <c r="N9" s="115"/>
      <c r="O9" s="117"/>
      <c r="P9" s="129"/>
      <c r="Q9" s="143"/>
      <c r="R9" s="115"/>
      <c r="S9" s="115"/>
      <c r="T9" s="144"/>
      <c r="U9" s="142"/>
      <c r="V9" s="129"/>
      <c r="W9" s="115"/>
      <c r="X9" s="144"/>
      <c r="Y9" s="142"/>
      <c r="Z9" s="154"/>
      <c r="AA9" s="150"/>
      <c r="AB9" s="155"/>
      <c r="AC9" s="149"/>
      <c r="AD9" s="154"/>
      <c r="AE9" s="129"/>
      <c r="AF9" s="129"/>
      <c r="AG9" s="141"/>
      <c r="AH9" s="115"/>
      <c r="AI9" s="115"/>
      <c r="AJ9" s="129"/>
      <c r="AK9" s="115"/>
      <c r="AL9" s="115"/>
      <c r="AM9" s="129"/>
      <c r="AN9" s="162"/>
      <c r="AO9" s="115"/>
      <c r="AP9" s="165"/>
      <c r="AQ9" s="166"/>
      <c r="AR9" s="166"/>
      <c r="AS9" s="166"/>
      <c r="AU9" s="109"/>
      <c r="AV9" s="109"/>
      <c r="AW9" s="109"/>
      <c r="AX9" s="109"/>
      <c r="AY9" s="109"/>
      <c r="AZ9" s="109"/>
      <c r="BA9" s="109"/>
    </row>
    <row r="10" spans="1:157" s="106" customFormat="1" ht="18" customHeight="1">
      <c r="A10" s="115">
        <v>9</v>
      </c>
      <c r="B10" s="121"/>
      <c r="C10" s="117"/>
      <c r="D10" s="121"/>
      <c r="E10" s="121"/>
      <c r="F10" s="121"/>
      <c r="G10" s="119"/>
      <c r="H10" s="118"/>
      <c r="I10" s="121"/>
      <c r="J10" s="115"/>
      <c r="K10" s="115"/>
      <c r="L10" s="130"/>
      <c r="M10" s="130"/>
      <c r="N10" s="130"/>
      <c r="O10" s="117"/>
      <c r="P10" s="130"/>
      <c r="Q10" s="145"/>
      <c r="R10" s="130"/>
      <c r="S10" s="130"/>
      <c r="T10" s="130"/>
      <c r="U10" s="130"/>
      <c r="V10" s="130"/>
      <c r="W10" s="130"/>
      <c r="X10" s="130"/>
      <c r="Y10" s="130"/>
      <c r="Z10" s="121"/>
      <c r="AA10" s="145"/>
      <c r="AB10" s="130"/>
      <c r="AC10" s="156"/>
      <c r="AD10" s="121"/>
      <c r="AE10" s="130"/>
      <c r="AF10" s="129"/>
      <c r="AG10" s="145"/>
      <c r="AH10" s="130"/>
      <c r="AI10" s="130"/>
      <c r="AJ10" s="130"/>
      <c r="AK10" s="130"/>
      <c r="AL10" s="130"/>
      <c r="AM10" s="130"/>
      <c r="AN10" s="162"/>
      <c r="AO10" s="130"/>
      <c r="AP10" s="165"/>
      <c r="AQ10" s="166"/>
      <c r="AR10" s="166"/>
      <c r="AS10" s="166"/>
      <c r="AU10" s="109"/>
      <c r="AV10" s="109"/>
      <c r="AW10" s="109"/>
      <c r="AX10" s="109"/>
      <c r="AY10" s="109"/>
      <c r="AZ10" s="109"/>
      <c r="BA10" s="109"/>
    </row>
    <row r="11" spans="1:157" s="106" customFormat="1" ht="18" customHeight="1">
      <c r="A11" s="115">
        <v>10</v>
      </c>
      <c r="B11" s="121"/>
      <c r="C11" s="117"/>
      <c r="D11" s="121"/>
      <c r="E11" s="121"/>
      <c r="F11" s="121"/>
      <c r="G11" s="119"/>
      <c r="H11" s="118"/>
      <c r="I11" s="121"/>
      <c r="J11" s="115"/>
      <c r="K11" s="115"/>
      <c r="L11" s="130"/>
      <c r="M11" s="130"/>
      <c r="N11" s="130"/>
      <c r="O11" s="117"/>
      <c r="P11" s="130"/>
      <c r="Q11" s="145"/>
      <c r="R11" s="130"/>
      <c r="S11" s="130"/>
      <c r="T11" s="130"/>
      <c r="U11" s="130"/>
      <c r="V11" s="130"/>
      <c r="W11" s="130"/>
      <c r="X11" s="130"/>
      <c r="Y11" s="130"/>
      <c r="Z11" s="121"/>
      <c r="AA11" s="130"/>
      <c r="AB11" s="130"/>
      <c r="AC11" s="149"/>
      <c r="AD11" s="121"/>
      <c r="AE11" s="130"/>
      <c r="AF11" s="129"/>
      <c r="AG11" s="130"/>
      <c r="AH11" s="130"/>
      <c r="AI11" s="130"/>
      <c r="AJ11" s="130"/>
      <c r="AK11" s="130"/>
      <c r="AL11" s="130"/>
      <c r="AM11" s="130"/>
      <c r="AN11" s="162"/>
      <c r="AO11" s="130"/>
      <c r="AP11" s="165"/>
      <c r="AQ11" s="166"/>
      <c r="AR11" s="166"/>
      <c r="AS11" s="166"/>
      <c r="AU11" s="109"/>
      <c r="AV11" s="109"/>
      <c r="AW11" s="109"/>
      <c r="AX11" s="109"/>
      <c r="AY11" s="109"/>
      <c r="AZ11" s="109"/>
      <c r="BA11" s="109"/>
    </row>
    <row r="12" spans="1:157" s="106" customFormat="1" ht="18" customHeight="1">
      <c r="A12" s="115">
        <v>11</v>
      </c>
      <c r="B12" s="121"/>
      <c r="C12" s="117"/>
      <c r="D12" s="121"/>
      <c r="E12" s="121"/>
      <c r="F12" s="121"/>
      <c r="G12" s="119"/>
      <c r="H12" s="118"/>
      <c r="I12" s="121"/>
      <c r="J12" s="115"/>
      <c r="K12" s="115"/>
      <c r="L12" s="130"/>
      <c r="M12" s="130"/>
      <c r="N12" s="130"/>
      <c r="O12" s="117"/>
      <c r="P12" s="130"/>
      <c r="Q12" s="145"/>
      <c r="R12" s="130"/>
      <c r="S12" s="130"/>
      <c r="T12" s="130"/>
      <c r="U12" s="130"/>
      <c r="V12" s="130"/>
      <c r="W12" s="130"/>
      <c r="X12" s="130"/>
      <c r="Y12" s="130"/>
      <c r="Z12" s="121"/>
      <c r="AA12" s="130"/>
      <c r="AB12" s="130"/>
      <c r="AC12" s="149"/>
      <c r="AD12" s="121"/>
      <c r="AE12" s="130"/>
      <c r="AF12" s="129"/>
      <c r="AG12" s="130"/>
      <c r="AH12" s="130"/>
      <c r="AI12" s="130"/>
      <c r="AJ12" s="130"/>
      <c r="AK12" s="130"/>
      <c r="AL12" s="130"/>
      <c r="AM12" s="130"/>
      <c r="AN12" s="162"/>
      <c r="AO12" s="130"/>
      <c r="AP12" s="165"/>
      <c r="AQ12" s="166"/>
      <c r="AR12" s="166"/>
      <c r="AS12" s="166"/>
      <c r="AU12" s="109"/>
      <c r="AV12" s="109"/>
      <c r="AW12" s="109"/>
      <c r="AX12" s="109"/>
      <c r="AY12" s="109"/>
      <c r="AZ12" s="109"/>
      <c r="BA12" s="109"/>
    </row>
    <row r="13" spans="1:157" s="106" customFormat="1" ht="18" customHeight="1">
      <c r="A13" s="115">
        <v>12</v>
      </c>
      <c r="B13" s="121"/>
      <c r="C13" s="117"/>
      <c r="D13" s="121"/>
      <c r="E13" s="121"/>
      <c r="F13" s="121"/>
      <c r="G13" s="119"/>
      <c r="H13" s="118"/>
      <c r="I13" s="121"/>
      <c r="J13" s="115"/>
      <c r="K13" s="115"/>
      <c r="L13" s="130"/>
      <c r="M13" s="130"/>
      <c r="N13" s="130"/>
      <c r="O13" s="117"/>
      <c r="P13" s="130"/>
      <c r="Q13" s="145"/>
      <c r="R13" s="130"/>
      <c r="S13" s="130"/>
      <c r="T13" s="130"/>
      <c r="U13" s="130"/>
      <c r="V13" s="130"/>
      <c r="W13" s="130"/>
      <c r="X13" s="130"/>
      <c r="Y13" s="130"/>
      <c r="Z13" s="121"/>
      <c r="AA13" s="130"/>
      <c r="AB13" s="130"/>
      <c r="AC13" s="149"/>
      <c r="AD13" s="121"/>
      <c r="AE13" s="130"/>
      <c r="AF13" s="129"/>
      <c r="AG13" s="130"/>
      <c r="AH13" s="130"/>
      <c r="AI13" s="130"/>
      <c r="AJ13" s="130"/>
      <c r="AK13" s="130"/>
      <c r="AL13" s="130"/>
      <c r="AM13" s="130"/>
      <c r="AN13" s="162"/>
      <c r="AO13" s="130"/>
      <c r="AP13" s="165"/>
      <c r="AQ13" s="166"/>
      <c r="AR13" s="166"/>
      <c r="AS13" s="166"/>
      <c r="AU13" s="109"/>
      <c r="AV13" s="109"/>
      <c r="AW13" s="109"/>
      <c r="AX13" s="109"/>
      <c r="AY13" s="109"/>
      <c r="AZ13" s="109"/>
      <c r="BA13" s="109"/>
    </row>
    <row r="14" spans="1:157" s="106" customFormat="1" ht="18" customHeight="1">
      <c r="A14" s="115">
        <v>13</v>
      </c>
      <c r="B14" s="121"/>
      <c r="C14" s="117"/>
      <c r="D14" s="121"/>
      <c r="E14" s="121"/>
      <c r="F14" s="121"/>
      <c r="G14" s="119"/>
      <c r="H14" s="118"/>
      <c r="I14" s="121"/>
      <c r="J14" s="115"/>
      <c r="K14" s="115"/>
      <c r="L14" s="130"/>
      <c r="M14" s="130"/>
      <c r="N14" s="130"/>
      <c r="O14" s="117"/>
      <c r="P14" s="130"/>
      <c r="Q14" s="145"/>
      <c r="R14" s="130"/>
      <c r="S14" s="130"/>
      <c r="T14" s="130"/>
      <c r="U14" s="130"/>
      <c r="V14" s="130"/>
      <c r="W14" s="130"/>
      <c r="X14" s="130"/>
      <c r="Y14" s="130"/>
      <c r="Z14" s="121"/>
      <c r="AA14" s="130"/>
      <c r="AB14" s="130"/>
      <c r="AC14" s="149"/>
      <c r="AD14" s="121"/>
      <c r="AE14" s="130"/>
      <c r="AF14" s="129"/>
      <c r="AG14" s="130"/>
      <c r="AH14" s="130"/>
      <c r="AI14" s="130"/>
      <c r="AJ14" s="130"/>
      <c r="AK14" s="130"/>
      <c r="AL14" s="130"/>
      <c r="AM14" s="130"/>
      <c r="AN14" s="162"/>
      <c r="AO14" s="130"/>
      <c r="AP14" s="165"/>
      <c r="AQ14" s="166"/>
      <c r="AR14" s="166"/>
      <c r="AS14" s="166"/>
      <c r="AU14" s="109"/>
      <c r="AV14" s="109"/>
      <c r="AW14" s="109"/>
      <c r="AX14" s="109"/>
      <c r="AY14" s="109"/>
      <c r="AZ14" s="109"/>
      <c r="BA14" s="109"/>
    </row>
    <row r="15" spans="1:157" s="106" customFormat="1" ht="18" customHeight="1">
      <c r="A15" s="115">
        <v>14</v>
      </c>
      <c r="B15" s="121"/>
      <c r="C15" s="117"/>
      <c r="D15" s="121"/>
      <c r="E15" s="121"/>
      <c r="F15" s="121"/>
      <c r="G15" s="121"/>
      <c r="H15" s="121"/>
      <c r="I15" s="121"/>
      <c r="J15" s="130"/>
      <c r="K15" s="115" t="str">
        <f t="shared" ref="K15" si="0">IF(LEN(O15)=15,"19"&amp;MID(O15,7,2)&amp;"-"&amp;MID(O15,9,2)&amp;"-"&amp;MID(O15,11,2),MID(O15,7,4)&amp;"-"&amp;MID(O15,11,2)&amp;"-"&amp;MID(O15,13,2))</f>
        <v>--</v>
      </c>
      <c r="L15" s="130"/>
      <c r="M15" s="130"/>
      <c r="N15" s="130"/>
      <c r="O15" s="117"/>
      <c r="P15" s="130"/>
      <c r="Q15" s="145"/>
      <c r="R15" s="130"/>
      <c r="S15" s="130"/>
      <c r="T15" s="130"/>
      <c r="U15" s="130"/>
      <c r="V15" s="130"/>
      <c r="W15" s="130"/>
      <c r="X15" s="130"/>
      <c r="Y15" s="130"/>
      <c r="Z15" s="121"/>
      <c r="AA15" s="130"/>
      <c r="AB15" s="130"/>
      <c r="AC15" s="156"/>
      <c r="AD15" s="121"/>
      <c r="AE15" s="130"/>
      <c r="AF15" s="129"/>
      <c r="AG15" s="130"/>
      <c r="AH15" s="130"/>
      <c r="AI15" s="130"/>
      <c r="AJ15" s="130"/>
      <c r="AK15" s="130"/>
      <c r="AL15" s="130"/>
      <c r="AM15" s="130"/>
      <c r="AN15" s="162"/>
      <c r="AO15" s="130"/>
      <c r="AP15" s="165"/>
      <c r="AQ15" s="166"/>
      <c r="AR15" s="166"/>
      <c r="AS15" s="166"/>
      <c r="AU15" s="109"/>
      <c r="AV15" s="109"/>
      <c r="AW15" s="109"/>
      <c r="AX15" s="109"/>
      <c r="AY15" s="109"/>
      <c r="AZ15" s="109"/>
      <c r="BA15" s="109"/>
    </row>
    <row r="16" spans="1:157" s="106" customFormat="1" ht="18" customHeight="1">
      <c r="A16" s="115">
        <v>15</v>
      </c>
      <c r="B16" s="121"/>
      <c r="C16" s="117"/>
      <c r="D16" s="121"/>
      <c r="E16" s="121"/>
      <c r="F16" s="121"/>
      <c r="G16" s="121"/>
      <c r="H16" s="121"/>
      <c r="I16" s="121"/>
      <c r="J16" s="130"/>
      <c r="K16" s="115" t="str">
        <f t="shared" ref="K16:K29" si="1">IF(LEN(O16)=15,"19"&amp;MID(O16,7,2)&amp;"-"&amp;MID(O16,9,2)&amp;"-"&amp;MID(O16,11,2),MID(O16,7,4)&amp;"-"&amp;MID(O16,11,2)&amp;"-"&amp;MID(O16,13,2))</f>
        <v>--</v>
      </c>
      <c r="L16" s="130"/>
      <c r="M16" s="130"/>
      <c r="N16" s="130"/>
      <c r="O16" s="117"/>
      <c r="P16" s="130"/>
      <c r="Q16" s="145"/>
      <c r="R16" s="130"/>
      <c r="S16" s="130"/>
      <c r="T16" s="130"/>
      <c r="U16" s="130"/>
      <c r="V16" s="130"/>
      <c r="W16" s="130"/>
      <c r="X16" s="130"/>
      <c r="Y16" s="130"/>
      <c r="Z16" s="121"/>
      <c r="AA16" s="130"/>
      <c r="AB16" s="130"/>
      <c r="AC16" s="156"/>
      <c r="AD16" s="121"/>
      <c r="AE16" s="130"/>
      <c r="AF16" s="129"/>
      <c r="AG16" s="130"/>
      <c r="AH16" s="130"/>
      <c r="AI16" s="130"/>
      <c r="AJ16" s="130"/>
      <c r="AK16" s="130"/>
      <c r="AL16" s="130"/>
      <c r="AM16" s="130"/>
      <c r="AN16" s="162"/>
      <c r="AO16" s="130"/>
      <c r="AP16" s="165"/>
      <c r="AQ16" s="166"/>
      <c r="AR16" s="166"/>
      <c r="AS16" s="166"/>
      <c r="AU16" s="109"/>
      <c r="AV16" s="109"/>
      <c r="AW16" s="109"/>
      <c r="AX16" s="109"/>
      <c r="AY16" s="109"/>
      <c r="AZ16" s="109"/>
      <c r="BA16" s="109"/>
    </row>
    <row r="17" spans="1:56" s="106" customFormat="1" ht="18" customHeight="1">
      <c r="A17" s="115">
        <v>16</v>
      </c>
      <c r="B17" s="121"/>
      <c r="C17" s="117"/>
      <c r="D17" s="121"/>
      <c r="E17" s="121"/>
      <c r="F17" s="121"/>
      <c r="G17" s="121"/>
      <c r="H17" s="121"/>
      <c r="I17" s="121"/>
      <c r="J17" s="130"/>
      <c r="K17" s="115" t="str">
        <f t="shared" si="1"/>
        <v>--</v>
      </c>
      <c r="L17" s="130"/>
      <c r="M17" s="130"/>
      <c r="N17" s="130"/>
      <c r="O17" s="117"/>
      <c r="P17" s="130"/>
      <c r="Q17" s="145"/>
      <c r="R17" s="130"/>
      <c r="S17" s="130"/>
      <c r="T17" s="130"/>
      <c r="U17" s="130"/>
      <c r="V17" s="130"/>
      <c r="W17" s="130"/>
      <c r="X17" s="130"/>
      <c r="Y17" s="130"/>
      <c r="Z17" s="121"/>
      <c r="AA17" s="130"/>
      <c r="AB17" s="130"/>
      <c r="AC17" s="156"/>
      <c r="AD17" s="121"/>
      <c r="AE17" s="130"/>
      <c r="AF17" s="129"/>
      <c r="AG17" s="130"/>
      <c r="AH17" s="130"/>
      <c r="AI17" s="130"/>
      <c r="AJ17" s="130"/>
      <c r="AK17" s="130"/>
      <c r="AL17" s="130"/>
      <c r="AM17" s="130"/>
      <c r="AN17" s="162"/>
      <c r="AO17" s="130"/>
      <c r="AP17" s="165"/>
      <c r="AQ17" s="166"/>
      <c r="AR17" s="166"/>
      <c r="AS17" s="166"/>
      <c r="AU17" s="109"/>
      <c r="AV17" s="109"/>
      <c r="AW17" s="109"/>
      <c r="AX17" s="109"/>
      <c r="AY17" s="109"/>
      <c r="AZ17" s="109"/>
      <c r="BA17" s="109"/>
    </row>
    <row r="18" spans="1:56" s="106" customFormat="1" ht="18" customHeight="1">
      <c r="A18" s="115">
        <v>17</v>
      </c>
      <c r="B18" s="121"/>
      <c r="C18" s="117"/>
      <c r="D18" s="121"/>
      <c r="E18" s="121"/>
      <c r="F18" s="121"/>
      <c r="G18" s="121"/>
      <c r="H18" s="121"/>
      <c r="I18" s="121"/>
      <c r="J18" s="130"/>
      <c r="K18" s="115" t="str">
        <f t="shared" ref="K18:K24" si="2">IF(LEN(O18)=15,"19"&amp;MID(O18,7,2)&amp;"-"&amp;MID(O18,9,2)&amp;"-"&amp;MID(O18,11,2),MID(O18,7,4)&amp;"-"&amp;MID(O18,11,2)&amp;"-"&amp;MID(O18,13,2))</f>
        <v>--</v>
      </c>
      <c r="L18" s="130"/>
      <c r="M18" s="130"/>
      <c r="N18" s="130"/>
      <c r="O18" s="117"/>
      <c r="P18" s="130"/>
      <c r="Q18" s="145"/>
      <c r="R18" s="130"/>
      <c r="S18" s="130"/>
      <c r="T18" s="130"/>
      <c r="U18" s="130"/>
      <c r="V18" s="130"/>
      <c r="W18" s="130"/>
      <c r="X18" s="130"/>
      <c r="Y18" s="130"/>
      <c r="Z18" s="121"/>
      <c r="AA18" s="130"/>
      <c r="AB18" s="130"/>
      <c r="AC18" s="156"/>
      <c r="AD18" s="121"/>
      <c r="AE18" s="130"/>
      <c r="AF18" s="129"/>
      <c r="AG18" s="130"/>
      <c r="AH18" s="130"/>
      <c r="AI18" s="130"/>
      <c r="AJ18" s="130"/>
      <c r="AK18" s="130"/>
      <c r="AL18" s="130"/>
      <c r="AM18" s="130"/>
      <c r="AN18" s="162"/>
      <c r="AO18" s="130"/>
      <c r="AP18" s="165"/>
      <c r="AQ18" s="166"/>
      <c r="AR18" s="166"/>
      <c r="AS18" s="166"/>
      <c r="AU18" s="109"/>
      <c r="AV18" s="109"/>
      <c r="AW18" s="109"/>
      <c r="AX18" s="109"/>
      <c r="AY18" s="109"/>
      <c r="AZ18" s="109"/>
      <c r="BA18" s="109"/>
    </row>
    <row r="19" spans="1:56" s="106" customFormat="1" ht="18" customHeight="1">
      <c r="A19" s="115">
        <v>18</v>
      </c>
      <c r="B19" s="121"/>
      <c r="C19" s="117"/>
      <c r="D19" s="121"/>
      <c r="E19" s="121"/>
      <c r="F19" s="121"/>
      <c r="G19" s="121"/>
      <c r="H19" s="121"/>
      <c r="I19" s="121"/>
      <c r="J19" s="130"/>
      <c r="K19" s="115" t="str">
        <f t="shared" si="2"/>
        <v>--</v>
      </c>
      <c r="L19" s="130"/>
      <c r="M19" s="130"/>
      <c r="N19" s="130"/>
      <c r="O19" s="117"/>
      <c r="P19" s="130"/>
      <c r="Q19" s="145"/>
      <c r="R19" s="130"/>
      <c r="S19" s="130"/>
      <c r="T19" s="130"/>
      <c r="U19" s="130"/>
      <c r="V19" s="130"/>
      <c r="W19" s="130"/>
      <c r="X19" s="130"/>
      <c r="Y19" s="130"/>
      <c r="Z19" s="121"/>
      <c r="AA19" s="130"/>
      <c r="AB19" s="130"/>
      <c r="AC19" s="156"/>
      <c r="AD19" s="121"/>
      <c r="AE19" s="130"/>
      <c r="AF19" s="129"/>
      <c r="AG19" s="130"/>
      <c r="AH19" s="130"/>
      <c r="AI19" s="130"/>
      <c r="AJ19" s="130"/>
      <c r="AK19" s="130"/>
      <c r="AL19" s="130"/>
      <c r="AM19" s="130"/>
      <c r="AN19" s="162"/>
      <c r="AO19" s="130"/>
      <c r="AP19" s="165"/>
      <c r="AQ19" s="166"/>
      <c r="AR19" s="166"/>
      <c r="AS19" s="166"/>
      <c r="AU19" s="109"/>
      <c r="AV19" s="109"/>
      <c r="AW19" s="109"/>
      <c r="AX19" s="109"/>
      <c r="AY19" s="109"/>
      <c r="AZ19" s="109"/>
      <c r="BA19" s="109"/>
    </row>
    <row r="20" spans="1:56" s="106" customFormat="1" ht="18" customHeight="1">
      <c r="A20" s="115">
        <v>19</v>
      </c>
      <c r="B20" s="121"/>
      <c r="C20" s="117"/>
      <c r="D20" s="121"/>
      <c r="E20" s="121"/>
      <c r="F20" s="121"/>
      <c r="G20" s="121"/>
      <c r="H20" s="121"/>
      <c r="I20" s="121"/>
      <c r="J20" s="130"/>
      <c r="K20" s="115" t="str">
        <f t="shared" ref="K20" si="3">IF(LEN(O20)=15,"19"&amp;MID(O20,7,2)&amp;"-"&amp;MID(O20,9,2)&amp;"-"&amp;MID(O20,11,2),MID(O20,7,4)&amp;"-"&amp;MID(O20,11,2)&amp;"-"&amp;MID(O20,13,2))</f>
        <v>--</v>
      </c>
      <c r="L20" s="130"/>
      <c r="M20" s="130"/>
      <c r="N20" s="130"/>
      <c r="O20" s="117"/>
      <c r="P20" s="130"/>
      <c r="Q20" s="145"/>
      <c r="R20" s="130"/>
      <c r="S20" s="130"/>
      <c r="T20" s="130"/>
      <c r="U20" s="130"/>
      <c r="V20" s="130"/>
      <c r="W20" s="130"/>
      <c r="X20" s="130"/>
      <c r="Y20" s="130"/>
      <c r="Z20" s="121"/>
      <c r="AA20" s="130"/>
      <c r="AB20" s="130"/>
      <c r="AC20" s="156"/>
      <c r="AD20" s="121"/>
      <c r="AE20" s="130"/>
      <c r="AF20" s="129"/>
      <c r="AG20" s="130"/>
      <c r="AH20" s="130"/>
      <c r="AI20" s="130"/>
      <c r="AJ20" s="130"/>
      <c r="AK20" s="130"/>
      <c r="AL20" s="130"/>
      <c r="AM20" s="130"/>
      <c r="AN20" s="162"/>
      <c r="AO20" s="130"/>
      <c r="AP20" s="165"/>
      <c r="AQ20" s="166"/>
      <c r="AR20" s="166"/>
      <c r="AS20" s="166"/>
      <c r="AU20" s="109"/>
      <c r="AV20" s="109"/>
      <c r="AW20" s="109"/>
      <c r="AX20" s="109"/>
      <c r="AY20" s="109"/>
      <c r="AZ20" s="109"/>
      <c r="BA20" s="109"/>
    </row>
    <row r="21" spans="1:56" s="106" customFormat="1" ht="18" customHeight="1">
      <c r="A21" s="115">
        <v>20</v>
      </c>
      <c r="B21" s="121"/>
      <c r="C21" s="117"/>
      <c r="D21" s="121"/>
      <c r="E21" s="121"/>
      <c r="F21" s="121"/>
      <c r="G21" s="121"/>
      <c r="H21" s="121"/>
      <c r="I21" s="121"/>
      <c r="J21" s="130"/>
      <c r="K21" s="115" t="str">
        <f t="shared" si="2"/>
        <v>--</v>
      </c>
      <c r="L21" s="130"/>
      <c r="M21" s="130"/>
      <c r="N21" s="130"/>
      <c r="O21" s="117"/>
      <c r="P21" s="130"/>
      <c r="Q21" s="145"/>
      <c r="R21" s="130"/>
      <c r="S21" s="130"/>
      <c r="T21" s="130"/>
      <c r="U21" s="130"/>
      <c r="V21" s="130"/>
      <c r="W21" s="130"/>
      <c r="X21" s="130"/>
      <c r="Y21" s="130"/>
      <c r="Z21" s="121"/>
      <c r="AA21" s="130"/>
      <c r="AB21" s="130"/>
      <c r="AC21" s="156"/>
      <c r="AD21" s="121"/>
      <c r="AE21" s="130"/>
      <c r="AF21" s="129"/>
      <c r="AG21" s="130"/>
      <c r="AH21" s="130"/>
      <c r="AI21" s="130"/>
      <c r="AJ21" s="130"/>
      <c r="AK21" s="130"/>
      <c r="AL21" s="130"/>
      <c r="AM21" s="130"/>
      <c r="AN21" s="162"/>
      <c r="AO21" s="130"/>
      <c r="AP21" s="165"/>
      <c r="AQ21" s="166"/>
      <c r="AR21" s="166"/>
      <c r="AS21" s="166"/>
      <c r="AU21" s="109"/>
      <c r="AV21" s="109"/>
      <c r="AW21" s="109"/>
      <c r="AX21" s="109"/>
      <c r="AY21" s="109"/>
      <c r="AZ21" s="109"/>
      <c r="BA21" s="109"/>
    </row>
    <row r="22" spans="1:56" s="106" customFormat="1" ht="18" customHeight="1">
      <c r="A22" s="115">
        <v>21</v>
      </c>
      <c r="B22" s="121"/>
      <c r="C22" s="117"/>
      <c r="D22" s="121"/>
      <c r="E22" s="121"/>
      <c r="F22" s="121"/>
      <c r="G22" s="121"/>
      <c r="H22" s="121"/>
      <c r="I22" s="121"/>
      <c r="J22" s="130"/>
      <c r="K22" s="115" t="str">
        <f t="shared" si="2"/>
        <v>--</v>
      </c>
      <c r="L22" s="130"/>
      <c r="M22" s="130"/>
      <c r="N22" s="130"/>
      <c r="O22" s="117"/>
      <c r="P22" s="130"/>
      <c r="Q22" s="145"/>
      <c r="R22" s="130"/>
      <c r="S22" s="130"/>
      <c r="T22" s="130"/>
      <c r="U22" s="130"/>
      <c r="V22" s="130"/>
      <c r="W22" s="130"/>
      <c r="X22" s="130"/>
      <c r="Y22" s="130"/>
      <c r="Z22" s="121"/>
      <c r="AA22" s="130"/>
      <c r="AB22" s="130"/>
      <c r="AC22" s="156"/>
      <c r="AD22" s="121"/>
      <c r="AE22" s="130"/>
      <c r="AF22" s="129"/>
      <c r="AG22" s="130"/>
      <c r="AH22" s="130"/>
      <c r="AI22" s="130"/>
      <c r="AJ22" s="130"/>
      <c r="AK22" s="130"/>
      <c r="AL22" s="130"/>
      <c r="AM22" s="130"/>
      <c r="AN22" s="162"/>
      <c r="AO22" s="130"/>
      <c r="AP22" s="165"/>
      <c r="AQ22" s="166"/>
      <c r="AR22" s="166"/>
      <c r="AS22" s="166"/>
      <c r="AU22" s="109"/>
      <c r="AV22" s="109"/>
      <c r="AW22" s="109"/>
      <c r="AX22" s="109"/>
      <c r="AY22" s="109"/>
      <c r="AZ22" s="109"/>
      <c r="BA22" s="109"/>
    </row>
    <row r="23" spans="1:56" s="106" customFormat="1" ht="18" customHeight="1">
      <c r="A23" s="115">
        <v>22</v>
      </c>
      <c r="B23" s="121"/>
      <c r="C23" s="117"/>
      <c r="D23" s="121"/>
      <c r="E23" s="121"/>
      <c r="F23" s="121"/>
      <c r="G23" s="121"/>
      <c r="H23" s="121"/>
      <c r="I23" s="121"/>
      <c r="J23" s="130"/>
      <c r="K23" s="115" t="str">
        <f t="shared" si="2"/>
        <v>--</v>
      </c>
      <c r="L23" s="130"/>
      <c r="M23" s="130"/>
      <c r="N23" s="130"/>
      <c r="O23" s="117"/>
      <c r="P23" s="130"/>
      <c r="Q23" s="145"/>
      <c r="R23" s="130"/>
      <c r="S23" s="130"/>
      <c r="T23" s="130"/>
      <c r="U23" s="130"/>
      <c r="V23" s="130"/>
      <c r="W23" s="130"/>
      <c r="X23" s="130"/>
      <c r="Y23" s="130"/>
      <c r="Z23" s="121"/>
      <c r="AA23" s="130"/>
      <c r="AB23" s="130"/>
      <c r="AC23" s="156"/>
      <c r="AD23" s="121"/>
      <c r="AE23" s="130"/>
      <c r="AF23" s="129"/>
      <c r="AG23" s="130"/>
      <c r="AH23" s="130"/>
      <c r="AI23" s="130"/>
      <c r="AJ23" s="130"/>
      <c r="AK23" s="130"/>
      <c r="AL23" s="130"/>
      <c r="AM23" s="130"/>
      <c r="AN23" s="162"/>
      <c r="AO23" s="130"/>
      <c r="AP23" s="165"/>
      <c r="AQ23" s="166"/>
      <c r="AR23" s="166"/>
      <c r="AS23" s="166"/>
      <c r="AU23" s="109"/>
      <c r="AV23" s="109"/>
      <c r="AW23" s="109"/>
      <c r="AX23" s="109"/>
      <c r="AY23" s="109"/>
      <c r="AZ23" s="109"/>
      <c r="BA23" s="109"/>
    </row>
    <row r="24" spans="1:56" s="106" customFormat="1" ht="18" customHeight="1">
      <c r="A24" s="115">
        <v>23</v>
      </c>
      <c r="B24" s="121"/>
      <c r="C24" s="117"/>
      <c r="D24" s="121"/>
      <c r="E24" s="121"/>
      <c r="F24" s="121"/>
      <c r="G24" s="121"/>
      <c r="H24" s="121"/>
      <c r="I24" s="121"/>
      <c r="J24" s="130"/>
      <c r="K24" s="115" t="str">
        <f t="shared" si="2"/>
        <v>--</v>
      </c>
      <c r="L24" s="130"/>
      <c r="M24" s="130"/>
      <c r="N24" s="130"/>
      <c r="O24" s="117"/>
      <c r="P24" s="130"/>
      <c r="Q24" s="145"/>
      <c r="R24" s="130"/>
      <c r="S24" s="130"/>
      <c r="T24" s="130"/>
      <c r="U24" s="130"/>
      <c r="V24" s="130"/>
      <c r="W24" s="130"/>
      <c r="X24" s="130"/>
      <c r="Y24" s="130"/>
      <c r="Z24" s="121"/>
      <c r="AA24" s="130"/>
      <c r="AB24" s="130"/>
      <c r="AC24" s="156"/>
      <c r="AD24" s="121"/>
      <c r="AE24" s="130"/>
      <c r="AF24" s="129"/>
      <c r="AG24" s="130"/>
      <c r="AH24" s="130"/>
      <c r="AI24" s="130"/>
      <c r="AJ24" s="130"/>
      <c r="AK24" s="130"/>
      <c r="AL24" s="130"/>
      <c r="AM24" s="130"/>
      <c r="AN24" s="162"/>
      <c r="AO24" s="130"/>
      <c r="AP24" s="165"/>
      <c r="AQ24" s="166"/>
      <c r="AR24" s="166"/>
      <c r="AS24" s="166"/>
      <c r="AU24" s="109"/>
      <c r="AV24" s="109"/>
      <c r="AW24" s="109"/>
      <c r="AX24" s="109"/>
      <c r="AY24" s="109"/>
      <c r="AZ24" s="109"/>
      <c r="BA24" s="109"/>
    </row>
    <row r="25" spans="1:56" s="106" customFormat="1" ht="18" customHeight="1">
      <c r="A25" s="115">
        <v>24</v>
      </c>
      <c r="B25" s="121"/>
      <c r="C25" s="117"/>
      <c r="D25" s="121"/>
      <c r="E25" s="121"/>
      <c r="F25" s="121"/>
      <c r="G25" s="121"/>
      <c r="H25" s="121"/>
      <c r="I25" s="121"/>
      <c r="J25" s="130"/>
      <c r="K25" s="115" t="str">
        <f t="shared" si="1"/>
        <v>--</v>
      </c>
      <c r="L25" s="130"/>
      <c r="M25" s="130"/>
      <c r="N25" s="130"/>
      <c r="O25" s="117"/>
      <c r="P25" s="130"/>
      <c r="Q25" s="145"/>
      <c r="R25" s="130"/>
      <c r="S25" s="130"/>
      <c r="T25" s="130"/>
      <c r="U25" s="130"/>
      <c r="V25" s="130"/>
      <c r="W25" s="130"/>
      <c r="X25" s="130"/>
      <c r="Y25" s="130"/>
      <c r="Z25" s="121"/>
      <c r="AA25" s="130"/>
      <c r="AB25" s="130"/>
      <c r="AC25" s="156"/>
      <c r="AD25" s="121"/>
      <c r="AE25" s="130"/>
      <c r="AF25" s="129"/>
      <c r="AG25" s="130"/>
      <c r="AH25" s="130"/>
      <c r="AI25" s="130"/>
      <c r="AJ25" s="130"/>
      <c r="AK25" s="130"/>
      <c r="AL25" s="130"/>
      <c r="AM25" s="130"/>
      <c r="AN25" s="162"/>
      <c r="AO25" s="130"/>
      <c r="AP25" s="165"/>
      <c r="AQ25" s="166"/>
      <c r="AR25" s="166"/>
      <c r="AS25" s="166"/>
      <c r="AU25" s="109"/>
      <c r="AV25" s="109"/>
      <c r="AW25" s="109"/>
      <c r="AX25" s="109"/>
      <c r="AY25" s="109"/>
      <c r="AZ25" s="109"/>
      <c r="BA25" s="109"/>
    </row>
    <row r="26" spans="1:56" s="106" customFormat="1" ht="18" customHeight="1">
      <c r="A26" s="115">
        <v>25</v>
      </c>
      <c r="B26" s="121"/>
      <c r="C26" s="117"/>
      <c r="D26" s="121"/>
      <c r="E26" s="121"/>
      <c r="F26" s="121"/>
      <c r="G26" s="121"/>
      <c r="H26" s="121"/>
      <c r="I26" s="121"/>
      <c r="J26" s="130"/>
      <c r="K26" s="115" t="str">
        <f t="shared" si="1"/>
        <v>--</v>
      </c>
      <c r="L26" s="130"/>
      <c r="M26" s="130"/>
      <c r="N26" s="130"/>
      <c r="O26" s="117"/>
      <c r="P26" s="130"/>
      <c r="Q26" s="145"/>
      <c r="R26" s="130"/>
      <c r="S26" s="130"/>
      <c r="T26" s="130"/>
      <c r="U26" s="130"/>
      <c r="V26" s="130"/>
      <c r="W26" s="130"/>
      <c r="X26" s="130"/>
      <c r="Y26" s="130"/>
      <c r="Z26" s="121"/>
      <c r="AA26" s="130"/>
      <c r="AB26" s="130"/>
      <c r="AC26" s="156"/>
      <c r="AD26" s="121"/>
      <c r="AE26" s="130"/>
      <c r="AF26" s="129"/>
      <c r="AG26" s="130"/>
      <c r="AH26" s="130"/>
      <c r="AI26" s="130"/>
      <c r="AJ26" s="130"/>
      <c r="AK26" s="130"/>
      <c r="AL26" s="130"/>
      <c r="AM26" s="130"/>
      <c r="AN26" s="162"/>
      <c r="AO26" s="130"/>
      <c r="AP26" s="165"/>
      <c r="AQ26" s="166"/>
      <c r="AR26" s="166"/>
      <c r="AS26" s="166"/>
      <c r="AU26" s="109"/>
      <c r="AV26" s="109"/>
      <c r="AW26" s="109"/>
      <c r="AX26" s="109"/>
      <c r="AY26" s="109"/>
      <c r="AZ26" s="109"/>
      <c r="BA26" s="109"/>
    </row>
    <row r="27" spans="1:56" s="106" customFormat="1" ht="18" customHeight="1">
      <c r="A27" s="115">
        <v>26</v>
      </c>
      <c r="B27" s="121"/>
      <c r="C27" s="117"/>
      <c r="D27" s="121"/>
      <c r="E27" s="121"/>
      <c r="F27" s="121"/>
      <c r="G27" s="121"/>
      <c r="H27" s="121"/>
      <c r="I27" s="121"/>
      <c r="J27" s="130"/>
      <c r="K27" s="115" t="str">
        <f t="shared" si="1"/>
        <v>--</v>
      </c>
      <c r="L27" s="130"/>
      <c r="M27" s="130"/>
      <c r="N27" s="130"/>
      <c r="O27" s="117"/>
      <c r="P27" s="130"/>
      <c r="Q27" s="145"/>
      <c r="R27" s="130"/>
      <c r="S27" s="130"/>
      <c r="T27" s="130"/>
      <c r="U27" s="130"/>
      <c r="V27" s="130"/>
      <c r="W27" s="130"/>
      <c r="X27" s="130"/>
      <c r="Y27" s="130"/>
      <c r="Z27" s="121"/>
      <c r="AA27" s="130"/>
      <c r="AB27" s="130"/>
      <c r="AC27" s="156"/>
      <c r="AD27" s="121"/>
      <c r="AE27" s="130"/>
      <c r="AF27" s="129"/>
      <c r="AG27" s="130"/>
      <c r="AH27" s="130"/>
      <c r="AI27" s="130"/>
      <c r="AJ27" s="130"/>
      <c r="AK27" s="130"/>
      <c r="AL27" s="130"/>
      <c r="AM27" s="130"/>
      <c r="AN27" s="162"/>
      <c r="AO27" s="130"/>
      <c r="AP27" s="165"/>
      <c r="AQ27" s="166"/>
      <c r="AR27" s="166"/>
      <c r="AS27" s="166"/>
      <c r="AU27" s="109"/>
      <c r="AV27" s="109"/>
      <c r="AW27" s="109"/>
      <c r="AX27" s="109"/>
      <c r="AY27" s="109"/>
      <c r="AZ27" s="109"/>
      <c r="BA27" s="109"/>
    </row>
    <row r="28" spans="1:56" s="106" customFormat="1" ht="18" customHeight="1">
      <c r="A28" s="115">
        <v>27</v>
      </c>
      <c r="B28" s="121"/>
      <c r="C28" s="117"/>
      <c r="D28" s="121"/>
      <c r="E28" s="121"/>
      <c r="F28" s="121"/>
      <c r="G28" s="121"/>
      <c r="H28" s="121"/>
      <c r="I28" s="121"/>
      <c r="J28" s="130"/>
      <c r="K28" s="115" t="str">
        <f t="shared" si="1"/>
        <v>--</v>
      </c>
      <c r="L28" s="130"/>
      <c r="M28" s="130"/>
      <c r="N28" s="130"/>
      <c r="O28" s="117"/>
      <c r="P28" s="130"/>
      <c r="Q28" s="145"/>
      <c r="R28" s="130"/>
      <c r="S28" s="130"/>
      <c r="T28" s="130"/>
      <c r="U28" s="130"/>
      <c r="V28" s="130"/>
      <c r="W28" s="130"/>
      <c r="X28" s="130"/>
      <c r="Y28" s="130"/>
      <c r="Z28" s="121"/>
      <c r="AA28" s="130"/>
      <c r="AB28" s="130"/>
      <c r="AC28" s="156"/>
      <c r="AD28" s="121"/>
      <c r="AE28" s="130"/>
      <c r="AF28" s="129"/>
      <c r="AG28" s="130"/>
      <c r="AH28" s="130"/>
      <c r="AI28" s="130"/>
      <c r="AJ28" s="130"/>
      <c r="AK28" s="130"/>
      <c r="AL28" s="130"/>
      <c r="AM28" s="130"/>
      <c r="AN28" s="162"/>
      <c r="AO28" s="130"/>
      <c r="AP28" s="165"/>
      <c r="AQ28" s="166"/>
      <c r="AR28" s="166"/>
      <c r="AS28" s="166"/>
      <c r="AU28" s="109"/>
      <c r="AV28" s="109"/>
      <c r="AW28" s="109"/>
      <c r="AX28" s="109"/>
      <c r="AY28" s="109"/>
      <c r="AZ28" s="109"/>
      <c r="BA28" s="109"/>
    </row>
    <row r="29" spans="1:56" s="106" customFormat="1" ht="18" customHeight="1">
      <c r="A29" s="115">
        <v>28</v>
      </c>
      <c r="B29" s="121"/>
      <c r="C29" s="117"/>
      <c r="D29" s="121"/>
      <c r="E29" s="121"/>
      <c r="F29" s="121"/>
      <c r="G29" s="121"/>
      <c r="H29" s="121"/>
      <c r="I29" s="121"/>
      <c r="J29" s="130"/>
      <c r="K29" s="115" t="str">
        <f t="shared" si="1"/>
        <v>--</v>
      </c>
      <c r="L29" s="130"/>
      <c r="M29" s="130"/>
      <c r="N29" s="130"/>
      <c r="O29" s="117"/>
      <c r="P29" s="130"/>
      <c r="Q29" s="145"/>
      <c r="R29" s="130"/>
      <c r="S29" s="130"/>
      <c r="T29" s="130"/>
      <c r="U29" s="130"/>
      <c r="V29" s="130"/>
      <c r="W29" s="130"/>
      <c r="X29" s="130"/>
      <c r="Y29" s="130"/>
      <c r="Z29" s="121"/>
      <c r="AA29" s="130"/>
      <c r="AB29" s="130"/>
      <c r="AC29" s="156"/>
      <c r="AD29" s="121"/>
      <c r="AE29" s="130"/>
      <c r="AF29" s="129"/>
      <c r="AG29" s="130"/>
      <c r="AH29" s="130"/>
      <c r="AI29" s="130"/>
      <c r="AJ29" s="130"/>
      <c r="AK29" s="130"/>
      <c r="AL29" s="130"/>
      <c r="AM29" s="130"/>
      <c r="AN29" s="162"/>
      <c r="AO29" s="130"/>
      <c r="AP29" s="165"/>
      <c r="AQ29" s="166"/>
      <c r="AR29" s="166"/>
      <c r="AS29" s="166"/>
      <c r="AU29" s="109"/>
      <c r="AV29" s="109"/>
      <c r="AW29" s="109"/>
      <c r="AX29" s="109"/>
      <c r="AY29" s="109"/>
      <c r="AZ29" s="109"/>
      <c r="BA29" s="109"/>
    </row>
    <row r="30" spans="1:56" s="107" customFormat="1" ht="15" customHeight="1">
      <c r="A30" s="115"/>
      <c r="B30" s="122"/>
      <c r="C30" s="123"/>
      <c r="D30" s="122"/>
      <c r="E30" s="122"/>
      <c r="F30" s="122"/>
      <c r="G30" s="122"/>
      <c r="H30" s="122"/>
      <c r="I30" s="122"/>
      <c r="J30" s="131"/>
      <c r="L30" s="132"/>
      <c r="P30" s="133"/>
      <c r="Q30" s="122"/>
      <c r="AP30" s="131"/>
      <c r="AT30" s="106"/>
      <c r="AU30" s="109"/>
      <c r="AV30" s="109"/>
      <c r="AW30" s="109"/>
      <c r="AX30" s="109"/>
      <c r="AY30" s="109"/>
      <c r="AZ30" s="109"/>
      <c r="BA30" s="109"/>
      <c r="BB30" s="106"/>
      <c r="BC30" s="106"/>
      <c r="BD30" s="106"/>
    </row>
    <row r="31" spans="1:56" s="107" customFormat="1" ht="15" customHeight="1">
      <c r="A31" s="115"/>
      <c r="B31" s="122"/>
      <c r="C31" s="123"/>
      <c r="D31" s="122"/>
      <c r="E31" s="122"/>
      <c r="F31" s="122"/>
      <c r="G31" s="122"/>
      <c r="H31" s="122"/>
      <c r="I31" s="122"/>
      <c r="J31" s="131"/>
      <c r="L31" s="132" t="s">
        <v>272</v>
      </c>
      <c r="O31" s="134" t="s">
        <v>273</v>
      </c>
      <c r="P31" s="133"/>
      <c r="Q31" s="122"/>
      <c r="R31" s="132" t="s">
        <v>274</v>
      </c>
      <c r="AB31" s="107" t="s">
        <v>275</v>
      </c>
      <c r="AP31" s="131"/>
      <c r="AT31" s="106"/>
      <c r="AU31" s="109"/>
      <c r="AV31" s="109"/>
      <c r="AW31" s="109"/>
      <c r="AX31" s="109"/>
      <c r="AY31" s="109"/>
      <c r="AZ31" s="109"/>
      <c r="BA31" s="109"/>
      <c r="BB31" s="106"/>
      <c r="BC31" s="106"/>
      <c r="BD31" s="106"/>
    </row>
    <row r="32" spans="1:56" s="107" customFormat="1" ht="15" customHeight="1">
      <c r="A32" s="115"/>
      <c r="B32" s="122"/>
      <c r="C32" s="123"/>
      <c r="D32" s="122"/>
      <c r="E32" s="122"/>
      <c r="F32" s="122"/>
      <c r="G32" s="122"/>
      <c r="H32" s="122"/>
      <c r="I32" s="122"/>
      <c r="J32" s="131"/>
      <c r="L32" s="132"/>
      <c r="P32" s="133"/>
      <c r="Q32" s="122"/>
      <c r="AP32" s="131"/>
      <c r="AU32" s="109"/>
      <c r="AV32" s="109"/>
      <c r="AW32" s="109"/>
      <c r="AX32" s="109"/>
      <c r="AY32" s="109"/>
      <c r="AZ32" s="109"/>
      <c r="BA32" s="109"/>
    </row>
    <row r="33" spans="46:56" ht="15" customHeight="1">
      <c r="AT33" s="107"/>
      <c r="BB33" s="107"/>
      <c r="BC33" s="107"/>
      <c r="BD33" s="107"/>
    </row>
    <row r="34" spans="46:56" ht="15" customHeight="1">
      <c r="AT34" s="107"/>
      <c r="BB34" s="107"/>
      <c r="BC34" s="107"/>
      <c r="BD34" s="107"/>
    </row>
    <row r="44" spans="46:56" ht="15" customHeight="1">
      <c r="AU44" s="167"/>
      <c r="AV44" s="167"/>
      <c r="AW44" s="167"/>
      <c r="AX44" s="167"/>
      <c r="AY44" s="167"/>
      <c r="AZ44" s="167"/>
      <c r="BA44" s="167"/>
    </row>
    <row r="45" spans="46:56" ht="15" customHeight="1">
      <c r="AU45" s="167"/>
      <c r="AV45" s="167"/>
      <c r="AW45" s="167"/>
      <c r="AX45" s="167"/>
      <c r="AY45" s="167"/>
      <c r="AZ45" s="167"/>
      <c r="BA45" s="167"/>
    </row>
    <row r="46" spans="46:56" ht="15" customHeight="1">
      <c r="AU46" s="167"/>
      <c r="AV46" s="167"/>
      <c r="AW46" s="167"/>
      <c r="AX46" s="167"/>
      <c r="AY46" s="167"/>
      <c r="AZ46" s="167"/>
      <c r="BA46" s="167"/>
    </row>
    <row r="47" spans="46:56" ht="15" customHeight="1">
      <c r="AU47" s="167"/>
      <c r="AV47" s="167"/>
      <c r="AW47" s="167"/>
      <c r="AX47" s="167"/>
      <c r="AY47" s="167"/>
      <c r="AZ47" s="167"/>
      <c r="BA47" s="167"/>
    </row>
    <row r="48" spans="46:56" ht="15" customHeight="1">
      <c r="AU48" s="167"/>
      <c r="AV48" s="167"/>
      <c r="AW48" s="167"/>
      <c r="AX48" s="167"/>
      <c r="AY48" s="167"/>
      <c r="AZ48" s="167"/>
      <c r="BA48" s="167"/>
    </row>
    <row r="49" spans="47:53" ht="15" customHeight="1">
      <c r="AU49" s="167"/>
      <c r="AV49" s="167"/>
      <c r="AW49" s="167"/>
      <c r="AX49" s="167"/>
      <c r="AY49" s="167"/>
      <c r="AZ49" s="167"/>
      <c r="BA49" s="167"/>
    </row>
    <row r="50" spans="47:53" ht="15" customHeight="1">
      <c r="AU50" s="167"/>
      <c r="AV50" s="167"/>
      <c r="AW50" s="167"/>
      <c r="AX50" s="167"/>
      <c r="AY50" s="167"/>
      <c r="AZ50" s="167"/>
      <c r="BA50" s="167"/>
    </row>
    <row r="51" spans="47:53" ht="15" customHeight="1">
      <c r="AU51" s="167"/>
      <c r="AV51" s="167"/>
      <c r="AW51" s="167"/>
      <c r="AX51" s="167"/>
      <c r="AY51" s="167"/>
      <c r="AZ51" s="167"/>
      <c r="BA51" s="167"/>
    </row>
    <row r="52" spans="47:53" ht="15" customHeight="1">
      <c r="AU52" s="167"/>
      <c r="AV52" s="167"/>
      <c r="AW52" s="167"/>
      <c r="AX52" s="167"/>
      <c r="AY52" s="167"/>
      <c r="AZ52" s="167"/>
      <c r="BA52" s="167"/>
    </row>
    <row r="53" spans="47:53" ht="15" customHeight="1">
      <c r="AU53" s="167"/>
      <c r="AV53" s="167"/>
      <c r="AW53" s="167"/>
      <c r="AX53" s="167"/>
      <c r="AY53" s="167"/>
      <c r="AZ53" s="167"/>
      <c r="BA53" s="167"/>
    </row>
    <row r="54" spans="47:53" ht="15" customHeight="1">
      <c r="AU54" s="167"/>
      <c r="AV54" s="167"/>
      <c r="AW54" s="167"/>
      <c r="AX54" s="167"/>
      <c r="AY54" s="167"/>
      <c r="AZ54" s="167"/>
      <c r="BA54" s="167"/>
    </row>
    <row r="55" spans="47:53" ht="15" customHeight="1">
      <c r="AU55" s="167"/>
      <c r="AV55" s="167"/>
      <c r="AW55" s="167"/>
      <c r="AX55" s="167"/>
      <c r="AY55" s="167"/>
      <c r="AZ55" s="167"/>
      <c r="BA55" s="167"/>
    </row>
    <row r="56" spans="47:53" ht="15" customHeight="1">
      <c r="AU56" s="167"/>
      <c r="AV56" s="167"/>
      <c r="AW56" s="167"/>
      <c r="AX56" s="167"/>
      <c r="AY56" s="167"/>
      <c r="AZ56" s="167"/>
      <c r="BA56" s="167"/>
    </row>
    <row r="57" spans="47:53" ht="15" customHeight="1">
      <c r="AU57" s="167"/>
      <c r="AV57" s="167"/>
      <c r="AW57" s="167"/>
      <c r="AX57" s="167"/>
      <c r="AY57" s="167"/>
      <c r="AZ57" s="167"/>
      <c r="BA57" s="167"/>
    </row>
    <row r="58" spans="47:53" ht="15" customHeight="1">
      <c r="AU58" s="167"/>
      <c r="AV58" s="167"/>
      <c r="AW58" s="167"/>
      <c r="AX58" s="167"/>
      <c r="AY58" s="167"/>
      <c r="AZ58" s="167"/>
      <c r="BA58" s="167"/>
    </row>
    <row r="59" spans="47:53" ht="15" customHeight="1">
      <c r="AU59" s="167"/>
      <c r="AV59" s="167"/>
      <c r="AW59" s="167"/>
      <c r="AX59" s="167"/>
      <c r="AY59" s="167"/>
      <c r="AZ59" s="167"/>
      <c r="BA59" s="167"/>
    </row>
    <row r="60" spans="47:53" ht="15" customHeight="1">
      <c r="AU60" s="167"/>
      <c r="AV60" s="167"/>
      <c r="AW60" s="167"/>
      <c r="AX60" s="167"/>
      <c r="AY60" s="167"/>
      <c r="AZ60" s="167"/>
      <c r="BA60" s="167"/>
    </row>
    <row r="61" spans="47:53" ht="15" customHeight="1">
      <c r="AU61" s="167"/>
      <c r="AV61" s="167"/>
      <c r="AW61" s="167"/>
      <c r="AX61" s="167"/>
      <c r="AY61" s="167"/>
      <c r="AZ61" s="167"/>
      <c r="BA61" s="167"/>
    </row>
    <row r="62" spans="47:53" ht="15" customHeight="1">
      <c r="AU62" s="167"/>
      <c r="AV62" s="167"/>
      <c r="AW62" s="167"/>
      <c r="AX62" s="167"/>
      <c r="AY62" s="167"/>
      <c r="AZ62" s="167"/>
      <c r="BA62" s="167"/>
    </row>
    <row r="63" spans="47:53" ht="15" customHeight="1">
      <c r="AU63" s="167"/>
      <c r="AV63" s="167"/>
      <c r="AW63" s="167"/>
      <c r="AX63" s="167"/>
      <c r="AY63" s="167"/>
      <c r="AZ63" s="167"/>
      <c r="BA63" s="167"/>
    </row>
    <row r="64" spans="47:53" ht="15" customHeight="1">
      <c r="AU64" s="167"/>
      <c r="AV64" s="167"/>
      <c r="AW64" s="167"/>
      <c r="AX64" s="167"/>
      <c r="AY64" s="167"/>
      <c r="AZ64" s="167"/>
      <c r="BA64" s="167"/>
    </row>
    <row r="65" spans="47:53" ht="15" customHeight="1">
      <c r="AU65" s="167"/>
      <c r="AV65" s="167"/>
      <c r="AW65" s="167"/>
      <c r="AX65" s="167"/>
      <c r="AY65" s="167"/>
      <c r="AZ65" s="167"/>
      <c r="BA65" s="167"/>
    </row>
    <row r="66" spans="47:53" ht="15" customHeight="1">
      <c r="AU66" s="167"/>
      <c r="AV66" s="167"/>
      <c r="AW66" s="167"/>
      <c r="AX66" s="167"/>
      <c r="AY66" s="167"/>
      <c r="AZ66" s="167"/>
      <c r="BA66" s="167"/>
    </row>
    <row r="67" spans="47:53" ht="15" customHeight="1">
      <c r="AU67" s="167"/>
      <c r="AV67" s="167"/>
      <c r="AW67" s="167"/>
      <c r="AX67" s="167"/>
      <c r="AY67" s="167"/>
      <c r="AZ67" s="167"/>
      <c r="BA67" s="167"/>
    </row>
    <row r="68" spans="47:53" ht="15" customHeight="1">
      <c r="AU68" s="167"/>
      <c r="AV68" s="167"/>
      <c r="AW68" s="167"/>
      <c r="AX68" s="167"/>
      <c r="AY68" s="167"/>
      <c r="AZ68" s="167"/>
      <c r="BA68" s="167"/>
    </row>
    <row r="69" spans="47:53" ht="15" customHeight="1">
      <c r="AU69" s="167"/>
      <c r="AV69" s="167"/>
      <c r="AW69" s="167"/>
      <c r="AX69" s="167"/>
      <c r="AY69" s="167"/>
      <c r="AZ69" s="167"/>
      <c r="BA69" s="167"/>
    </row>
    <row r="70" spans="47:53" ht="15" customHeight="1">
      <c r="AU70" s="167"/>
      <c r="AV70" s="167"/>
      <c r="AW70" s="167"/>
      <c r="AX70" s="167"/>
      <c r="AY70" s="167"/>
      <c r="AZ70" s="167"/>
      <c r="BA70" s="167"/>
    </row>
    <row r="71" spans="47:53" ht="15" customHeight="1">
      <c r="AU71" s="167"/>
      <c r="AV71" s="167"/>
      <c r="AW71" s="167"/>
      <c r="AX71" s="167"/>
      <c r="AY71" s="167"/>
      <c r="AZ71" s="167"/>
      <c r="BA71" s="167"/>
    </row>
    <row r="72" spans="47:53" ht="15" customHeight="1">
      <c r="AU72" s="167"/>
      <c r="AV72" s="167"/>
      <c r="AW72" s="167"/>
      <c r="AX72" s="167"/>
      <c r="AY72" s="167"/>
      <c r="AZ72" s="167"/>
      <c r="BA72" s="167"/>
    </row>
    <row r="73" spans="47:53" ht="15" customHeight="1">
      <c r="AU73" s="167"/>
      <c r="AV73" s="167"/>
      <c r="AW73" s="167"/>
      <c r="AX73" s="167"/>
      <c r="AY73" s="167"/>
      <c r="AZ73" s="167"/>
      <c r="BA73" s="167"/>
    </row>
    <row r="74" spans="47:53" ht="15" customHeight="1">
      <c r="AU74" s="167"/>
      <c r="AV74" s="167"/>
      <c r="AW74" s="167"/>
      <c r="AX74" s="167"/>
      <c r="AY74" s="167"/>
      <c r="AZ74" s="167"/>
      <c r="BA74" s="167"/>
    </row>
    <row r="75" spans="47:53" ht="15" customHeight="1">
      <c r="AU75" s="167"/>
      <c r="AV75" s="167"/>
      <c r="AW75" s="167"/>
      <c r="AX75" s="167"/>
      <c r="AY75" s="167"/>
      <c r="AZ75" s="167"/>
      <c r="BA75" s="167"/>
    </row>
    <row r="76" spans="47:53" ht="15" customHeight="1">
      <c r="AU76" s="167"/>
      <c r="AV76" s="167"/>
      <c r="AW76" s="167"/>
      <c r="AX76" s="167"/>
      <c r="AY76" s="167"/>
      <c r="AZ76" s="167"/>
      <c r="BA76" s="167"/>
    </row>
    <row r="77" spans="47:53" ht="15" customHeight="1">
      <c r="AU77" s="167"/>
      <c r="AV77" s="167"/>
      <c r="AW77" s="167"/>
      <c r="AX77" s="167"/>
      <c r="AY77" s="167"/>
      <c r="AZ77" s="167"/>
      <c r="BA77" s="167"/>
    </row>
    <row r="78" spans="47:53" ht="15" customHeight="1">
      <c r="AU78" s="167"/>
      <c r="AV78" s="167"/>
      <c r="AW78" s="167"/>
      <c r="AX78" s="167"/>
      <c r="AY78" s="167"/>
      <c r="AZ78" s="167"/>
      <c r="BA78" s="167"/>
    </row>
    <row r="79" spans="47:53" ht="15" customHeight="1">
      <c r="AU79" s="106"/>
      <c r="AV79" s="106"/>
      <c r="AW79" s="106"/>
      <c r="AX79" s="106"/>
      <c r="AY79" s="106"/>
      <c r="AZ79" s="106"/>
      <c r="BA79" s="106"/>
    </row>
    <row r="80" spans="47:53" ht="15" customHeight="1">
      <c r="AU80" s="106" t="s">
        <v>40</v>
      </c>
      <c r="AV80" s="106" t="s">
        <v>41</v>
      </c>
      <c r="AW80" s="106" t="s">
        <v>42</v>
      </c>
      <c r="AX80" s="106" t="s">
        <v>43</v>
      </c>
      <c r="AY80" s="106" t="s">
        <v>44</v>
      </c>
      <c r="AZ80" s="106" t="s">
        <v>45</v>
      </c>
      <c r="BA80" s="106" t="s">
        <v>46</v>
      </c>
    </row>
    <row r="81" spans="47:53" ht="15" customHeight="1">
      <c r="AU81" s="106" t="s">
        <v>128</v>
      </c>
      <c r="AV81" s="106" t="s">
        <v>33</v>
      </c>
      <c r="AW81" s="106" t="s">
        <v>129</v>
      </c>
      <c r="AX81" s="106">
        <v>0</v>
      </c>
      <c r="AY81" s="106" t="s">
        <v>130</v>
      </c>
      <c r="AZ81" s="106" t="s">
        <v>105</v>
      </c>
      <c r="BA81" s="106" t="s">
        <v>106</v>
      </c>
    </row>
    <row r="82" spans="47:53" ht="15" customHeight="1">
      <c r="AU82" s="106" t="s">
        <v>132</v>
      </c>
      <c r="AV82" s="106" t="s">
        <v>34</v>
      </c>
      <c r="AW82" s="106" t="s">
        <v>133</v>
      </c>
      <c r="AX82" s="106">
        <v>0.5</v>
      </c>
      <c r="AY82" s="106" t="s">
        <v>134</v>
      </c>
      <c r="AZ82" s="106" t="s">
        <v>135</v>
      </c>
      <c r="BA82" s="106" t="s">
        <v>136</v>
      </c>
    </row>
    <row r="83" spans="47:53" ht="15" customHeight="1">
      <c r="AU83" s="106" t="s">
        <v>102</v>
      </c>
      <c r="AV83" s="106" t="s">
        <v>103</v>
      </c>
      <c r="AW83" s="106" t="s">
        <v>138</v>
      </c>
      <c r="AX83" s="106">
        <v>1</v>
      </c>
      <c r="AY83" s="106" t="s">
        <v>139</v>
      </c>
      <c r="AZ83" s="106"/>
      <c r="BA83" s="106" t="s">
        <v>140</v>
      </c>
    </row>
    <row r="84" spans="47:53" ht="15" customHeight="1">
      <c r="AU84" s="106" t="s">
        <v>142</v>
      </c>
      <c r="AV84" s="106"/>
      <c r="AW84" s="106"/>
      <c r="AX84" s="106">
        <v>1.5</v>
      </c>
      <c r="AY84" s="106" t="s">
        <v>143</v>
      </c>
      <c r="AZ84" s="106"/>
      <c r="BA84" s="106" t="s">
        <v>144</v>
      </c>
    </row>
    <row r="85" spans="47:53" ht="15" customHeight="1">
      <c r="AU85" s="106" t="s">
        <v>146</v>
      </c>
      <c r="AV85" s="106"/>
      <c r="AW85" s="106"/>
      <c r="AX85" s="106"/>
      <c r="AY85" s="106" t="s">
        <v>147</v>
      </c>
      <c r="AZ85" s="106"/>
      <c r="BA85" s="106" t="s">
        <v>148</v>
      </c>
    </row>
    <row r="86" spans="47:53" ht="15" customHeight="1">
      <c r="AU86" s="106" t="s">
        <v>150</v>
      </c>
      <c r="AV86" s="106"/>
      <c r="AW86" s="106"/>
      <c r="AX86" s="106"/>
      <c r="AY86" s="106" t="s">
        <v>151</v>
      </c>
      <c r="AZ86" s="106"/>
      <c r="BA86" s="106"/>
    </row>
    <row r="87" spans="47:53" ht="15" customHeight="1">
      <c r="AU87" s="106" t="s">
        <v>153</v>
      </c>
      <c r="AV87" s="106"/>
      <c r="AW87" s="106"/>
      <c r="AX87" s="106"/>
      <c r="AY87" s="106" t="s">
        <v>154</v>
      </c>
      <c r="AZ87" s="106"/>
      <c r="BA87" s="106"/>
    </row>
    <row r="88" spans="47:53" ht="15" customHeight="1">
      <c r="AU88" s="106" t="s">
        <v>156</v>
      </c>
      <c r="AV88" s="106"/>
      <c r="AW88" s="106"/>
      <c r="AX88" s="106"/>
      <c r="AY88" s="106" t="s">
        <v>157</v>
      </c>
      <c r="AZ88" s="106"/>
      <c r="BA88" s="106"/>
    </row>
    <row r="89" spans="47:53" ht="15" customHeight="1">
      <c r="AU89" s="106" t="s">
        <v>159</v>
      </c>
      <c r="AV89" s="106"/>
      <c r="AW89" s="106"/>
      <c r="AX89" s="106"/>
      <c r="AY89" s="106" t="s">
        <v>160</v>
      </c>
      <c r="AZ89" s="106"/>
      <c r="BA89" s="106"/>
    </row>
    <row r="90" spans="47:53" ht="15" customHeight="1">
      <c r="AU90" s="106" t="s">
        <v>162</v>
      </c>
      <c r="AV90" s="106"/>
      <c r="AW90" s="106"/>
      <c r="AX90" s="106"/>
      <c r="AY90" s="106" t="s">
        <v>163</v>
      </c>
      <c r="AZ90" s="106"/>
      <c r="BA90" s="106"/>
    </row>
    <row r="91" spans="47:53" ht="15" customHeight="1">
      <c r="AU91" s="106" t="s">
        <v>165</v>
      </c>
      <c r="AV91" s="106"/>
      <c r="AW91" s="106"/>
      <c r="AX91" s="106"/>
      <c r="AY91" s="106" t="s">
        <v>166</v>
      </c>
      <c r="AZ91" s="106"/>
      <c r="BA91" s="106"/>
    </row>
    <row r="92" spans="47:53" ht="15" customHeight="1">
      <c r="AU92" s="106" t="s">
        <v>168</v>
      </c>
      <c r="AV92" s="106"/>
      <c r="AW92" s="106"/>
      <c r="AX92" s="106"/>
      <c r="AY92" s="106" t="s">
        <v>169</v>
      </c>
      <c r="AZ92" s="106"/>
      <c r="BA92" s="106"/>
    </row>
    <row r="93" spans="47:53" ht="15" customHeight="1">
      <c r="AU93" s="106" t="s">
        <v>170</v>
      </c>
      <c r="AV93" s="106"/>
      <c r="AW93" s="106"/>
      <c r="AX93" s="106"/>
      <c r="AY93" s="106" t="s">
        <v>104</v>
      </c>
      <c r="AZ93" s="106"/>
      <c r="BA93" s="106"/>
    </row>
    <row r="94" spans="47:53" ht="15" customHeight="1">
      <c r="AU94" s="106" t="s">
        <v>179</v>
      </c>
      <c r="AV94" s="106"/>
      <c r="AW94" s="106"/>
      <c r="AX94" s="106"/>
      <c r="AY94" s="106" t="s">
        <v>104</v>
      </c>
      <c r="AZ94" s="106"/>
      <c r="BA94" s="106"/>
    </row>
    <row r="95" spans="47:53" ht="15" customHeight="1">
      <c r="AU95" s="106" t="s">
        <v>176</v>
      </c>
      <c r="AV95" s="106"/>
      <c r="AW95" s="106"/>
      <c r="AX95" s="106"/>
      <c r="AY95" s="106" t="s">
        <v>104</v>
      </c>
      <c r="AZ95" s="106"/>
      <c r="BA95" s="106"/>
    </row>
    <row r="96" spans="47:53" ht="15" customHeight="1">
      <c r="AU96" s="106" t="s">
        <v>174</v>
      </c>
      <c r="AV96" s="106"/>
      <c r="AW96" s="106"/>
      <c r="AX96" s="106"/>
      <c r="AY96" s="106" t="s">
        <v>172</v>
      </c>
      <c r="AZ96" s="106"/>
      <c r="BA96" s="106"/>
    </row>
    <row r="97" spans="47:53" ht="15" customHeight="1">
      <c r="AU97" s="106" t="s">
        <v>173</v>
      </c>
      <c r="AV97" s="106"/>
      <c r="AW97" s="106"/>
      <c r="AX97" s="106"/>
      <c r="AY97" s="106" t="s">
        <v>110</v>
      </c>
      <c r="AZ97" s="106"/>
      <c r="BA97" s="106"/>
    </row>
    <row r="98" spans="47:53" ht="15" customHeight="1">
      <c r="AU98" s="106" t="s">
        <v>171</v>
      </c>
      <c r="AV98" s="106"/>
      <c r="AW98" s="106"/>
      <c r="AX98" s="106"/>
      <c r="AY98" s="106" t="s">
        <v>175</v>
      </c>
      <c r="AZ98" s="106"/>
      <c r="BA98" s="106"/>
    </row>
    <row r="99" spans="47:53" ht="15" customHeight="1">
      <c r="AU99" s="106" t="s">
        <v>276</v>
      </c>
      <c r="AV99" s="106"/>
      <c r="AW99" s="106"/>
      <c r="AX99" s="106"/>
      <c r="AY99" s="106" t="s">
        <v>104</v>
      </c>
      <c r="AZ99" s="106"/>
      <c r="BA99" s="106"/>
    </row>
    <row r="100" spans="47:53" ht="15" customHeight="1">
      <c r="AU100" s="106" t="s">
        <v>177</v>
      </c>
      <c r="AV100" s="106"/>
      <c r="AW100" s="106"/>
      <c r="AX100" s="106"/>
      <c r="AY100" s="106" t="s">
        <v>172</v>
      </c>
      <c r="AZ100" s="106"/>
      <c r="BA100" s="106"/>
    </row>
    <row r="101" spans="47:53" ht="15" customHeight="1">
      <c r="AU101" s="106"/>
      <c r="AV101" s="106"/>
      <c r="AW101" s="106"/>
      <c r="AX101" s="106"/>
      <c r="AY101" s="106" t="s">
        <v>110</v>
      </c>
      <c r="AZ101" s="106"/>
      <c r="BA101" s="106"/>
    </row>
    <row r="102" spans="47:53" ht="15" customHeight="1">
      <c r="AU102" s="106"/>
      <c r="AV102" s="106"/>
      <c r="AW102" s="106"/>
      <c r="AX102" s="106"/>
      <c r="AY102" s="106" t="s">
        <v>175</v>
      </c>
      <c r="AZ102" s="106"/>
      <c r="BA102" s="106"/>
    </row>
    <row r="103" spans="47:53" ht="15" customHeight="1">
      <c r="AU103" s="106"/>
      <c r="AV103" s="106"/>
      <c r="AW103" s="106"/>
      <c r="AX103" s="106"/>
      <c r="AY103" s="106" t="s">
        <v>108</v>
      </c>
      <c r="AZ103" s="106"/>
      <c r="BA103" s="106"/>
    </row>
    <row r="104" spans="47:53" ht="15" customHeight="1">
      <c r="AU104" s="107"/>
      <c r="AV104" s="107"/>
      <c r="AW104" s="107"/>
      <c r="AX104" s="107"/>
      <c r="AY104" s="107" t="s">
        <v>178</v>
      </c>
      <c r="AZ104" s="107"/>
      <c r="BA104" s="107"/>
    </row>
    <row r="105" spans="47:53" ht="15" customHeight="1">
      <c r="AU105" s="107"/>
      <c r="AV105" s="107"/>
      <c r="AW105" s="107"/>
      <c r="AX105" s="107"/>
      <c r="AY105" s="107"/>
      <c r="AZ105" s="107"/>
      <c r="BA105" s="107"/>
    </row>
    <row r="106" spans="47:53" ht="15" customHeight="1">
      <c r="AU106" s="107"/>
      <c r="AV106" s="107"/>
      <c r="AW106" s="107"/>
      <c r="AX106" s="107"/>
      <c r="AY106" s="107"/>
      <c r="AZ106" s="107"/>
      <c r="BA106" s="107"/>
    </row>
  </sheetData>
  <sheetProtection selectLockedCells="1" selectUnlockedCells="1"/>
  <protectedRanges>
    <protectedRange sqref="B2:I3 B5:I5 B4:H4 B9:I29 B6:B8 D6:H8" name="区域1" securityDescriptor=""/>
    <protectedRange sqref="C6:C8" name="区域1_1"/>
  </protectedRanges>
  <phoneticPr fontId="5" type="noConversion"/>
  <conditionalFormatting sqref="A32 P10 T10:V10 R10 X10:AF10 AO3 I2:I10 A2:AO2 A4:A8 A10 A12 A14:A16 A17:C24 A18:A30 P9:AF9 AH8:AJ10 AO8:AO10 AJ2:AJ10 G3:H15 AC2:AC15 AB10:AB29 K3:K29 AF2:AF29 C2:C5 K3:AN8 A6:I6 B2:B29 C7:C29 D3:I10">
    <cfRule type="cellIs" priority="4" stopIfTrue="1" operator="between">
      <formula>1</formula>
      <formula>24</formula>
    </cfRule>
  </conditionalFormatting>
  <conditionalFormatting sqref="C6:C8">
    <cfRule type="cellIs" priority="1" stopIfTrue="1" operator="between">
      <formula>1</formula>
      <formula>24</formula>
    </cfRule>
  </conditionalFormatting>
  <dataValidations count="10">
    <dataValidation type="list" allowBlank="1" showInputMessage="1" showErrorMessage="1" sqref="G2:G29">
      <formula1>$AZ$81:$AZ$82</formula1>
    </dataValidation>
    <dataValidation type="list" allowBlank="1" showInputMessage="1" showErrorMessage="1" sqref="B2:B29">
      <formula1>$AU$81:$AU$99</formula1>
    </dataValidation>
    <dataValidation type="list" allowBlank="1" showInputMessage="1" showErrorMessage="1" sqref="L10 L65488:L65552">
      <formula1>"已,未"</formula1>
    </dataValidation>
    <dataValidation type="list" allowBlank="1" showInputMessage="1" showErrorMessage="1" sqref="M10 M65488:M65552">
      <formula1>"是,否"</formula1>
    </dataValidation>
    <dataValidation type="list" allowBlank="1" showInputMessage="1" showErrorMessage="1" sqref="H2:H29">
      <formula1>$BA$81:$BA$85</formula1>
    </dataValidation>
    <dataValidation type="list" allowBlank="1" showInputMessage="1" showErrorMessage="1" sqref="N10 N65488:N65552">
      <formula1>"本地非农业户口,本地农业户口,外地非农业户口,外地农业户口"</formula1>
    </dataValidation>
    <dataValidation type="list" allowBlank="1" showInputMessage="1" showErrorMessage="1" sqref="F2:F29">
      <formula1>$AW$81:$AW$83</formula1>
    </dataValidation>
    <dataValidation type="list" allowBlank="1" showInputMessage="1" showErrorMessage="1" sqref="E2:E29">
      <formula1>$AV$81:$AV$83</formula1>
    </dataValidation>
    <dataValidation type="list" allowBlank="1" showInputMessage="1" showErrorMessage="1" sqref="I2:I29">
      <formula1>$AY$81:$AY$104</formula1>
    </dataValidation>
    <dataValidation type="list" allowBlank="1" showInputMessage="1" showErrorMessage="1" sqref="J65487:J65516 J65518:J65552">
      <formula1>"女,男"</formula1>
    </dataValidation>
  </dataValidations>
  <hyperlinks>
    <hyperlink ref="AA5" r:id="rId1"/>
  </hyperlinks>
  <pageMargins left="0.69861111111111096" right="0.69861111111111096" top="0.75" bottom="0.75" header="0.3" footer="0.3"/>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21</vt:i4>
      </vt:variant>
      <vt:variant>
        <vt:lpstr>命名范围</vt:lpstr>
      </vt:variant>
      <vt:variant>
        <vt:i4>12</vt:i4>
      </vt:variant>
    </vt:vector>
  </HeadingPairs>
  <TitlesOfParts>
    <vt:vector size="33" baseType="lpstr">
      <vt:lpstr>工资表编制细则</vt:lpstr>
      <vt:lpstr>7月</vt:lpstr>
      <vt:lpstr>6月</vt:lpstr>
      <vt:lpstr>5月</vt:lpstr>
      <vt:lpstr>4月</vt:lpstr>
      <vt:lpstr>3月</vt:lpstr>
      <vt:lpstr>2月</vt:lpstr>
      <vt:lpstr>1月</vt:lpstr>
      <vt:lpstr>人事资料</vt:lpstr>
      <vt:lpstr>考勤明细</vt:lpstr>
      <vt:lpstr>社保</vt:lpstr>
      <vt:lpstr>升期结算</vt:lpstr>
      <vt:lpstr>收书提成</vt:lpstr>
      <vt:lpstr>出书提成</vt:lpstr>
      <vt:lpstr>工资汇总实发表</vt:lpstr>
      <vt:lpstr>状态分析表</vt:lpstr>
      <vt:lpstr>基础资料</vt:lpstr>
      <vt:lpstr>保洁花茶纸杯数量</vt:lpstr>
      <vt:lpstr>上门登记表</vt:lpstr>
      <vt:lpstr>人事档案</vt:lpstr>
      <vt:lpstr>Sheet1</vt:lpstr>
      <vt:lpstr>二级部门</vt:lpstr>
      <vt:lpstr>分校名称</vt:lpstr>
      <vt:lpstr>岗位</vt:lpstr>
      <vt:lpstr>岗位级别</vt:lpstr>
      <vt:lpstr>岗位类型</vt:lpstr>
      <vt:lpstr>教师课时费级别</vt:lpstr>
      <vt:lpstr>培训师级别</vt:lpstr>
      <vt:lpstr>性别</vt:lpstr>
      <vt:lpstr>一级部门</vt:lpstr>
      <vt:lpstr>月份</vt:lpstr>
      <vt:lpstr>在职状态</vt:lpstr>
      <vt:lpstr>职位</vt:lpstr>
    </vt:vector>
  </TitlesOfParts>
  <Company>tengynn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tengynn</dc:creator>
  <cp:lastModifiedBy>Administrator</cp:lastModifiedBy>
  <cp:lastPrinted>2017-04-05T05:41:36Z</cp:lastPrinted>
  <dcterms:created xsi:type="dcterms:W3CDTF">2012-02-25T01:22:00Z</dcterms:created>
  <dcterms:modified xsi:type="dcterms:W3CDTF">2017-08-08T12:47:43Z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