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3" i="1"/>
  <c r="Y3" s="1"/>
  <c r="T3"/>
  <c r="X3"/>
  <c r="Z3" l="1"/>
  <c r="V3" s="1"/>
  <c r="U3" l="1"/>
</calcChain>
</file>

<file path=xl/sharedStrings.xml><?xml version="1.0" encoding="utf-8"?>
<sst xmlns="http://schemas.openxmlformats.org/spreadsheetml/2006/main" count="19" uniqueCount="19">
  <si>
    <r>
      <rPr>
        <sz val="9"/>
        <color theme="1"/>
        <rFont val="Tahoma"/>
        <family val="2"/>
        <charset val="134"/>
      </rPr>
      <t>上课老师</t>
    </r>
  </si>
  <si>
    <t>精读老师</t>
  </si>
  <si>
    <t>泛读老师</t>
  </si>
  <si>
    <t>外教</t>
  </si>
  <si>
    <t>泛读老师1</t>
  </si>
  <si>
    <t>外教1</t>
  </si>
  <si>
    <t>张佩,STA MARIA ANTONIO III BILLONES,黎洁瑜</t>
  </si>
  <si>
    <t>精读老师公式解析：FIND(",",F2)-1的结果为3-1=2，然后LEFT(F2,FIND(",",F2)-1)简化为LEFT(F2,2)，从左边取2个字符，即返回结果“张佩），最后加上IFERROR函数，IFERROR(LEFT(F2,FIND(",",F2)-1),F2)，意思是第一步没有结果的话直接返回F2的值，这种情况是F的单元格内容中没有逗号，只有一个老师名字的情况下，另外F列中一般第一个老师名字默认是精读老师。</t>
    <phoneticPr fontId="1" type="noConversion"/>
  </si>
  <si>
    <t>泛读老师公式解析：如果Y=Z，则返回X，否则返回W</t>
    <phoneticPr fontId="1" type="noConversion"/>
  </si>
  <si>
    <t>外教老师公式解析：如果Y=Z，则返回W，否则返回X</t>
    <phoneticPr fontId="1" type="noConversion"/>
  </si>
  <si>
    <t>泛读老师1、外教1请参照之前发的公式解析，这里可以简单理解为分别取F单元格中逗号隔开的第二个名字和第三个名字，如果只有1个名字直接返回空白</t>
    <phoneticPr fontId="1" type="noConversion"/>
  </si>
  <si>
    <t>Y、Z列公式解析：1.基本语法及使用:    len(字符串)    lenb(字符串)   
   字符串是指包含数字、字母、符号等的一串字符。
2.Len是返回字符串的字符数，lenb是返回字符串的字节数。
     区别在于，len是按字符数计算的，lenb是按字节数计算的。数字、字母、英文、标点符号（半角状态下输入的哦）都是按1计算的，汉字、全角状态下的标点符号，每个字符按2计算，如果W列返回的是中文名字，则Y、Z得到的值肯定是不相等的，泛读外教为什么要这样设计公式，原因是行政人员在设置泛读外教老师名字的时候，如果先选了外教名字，则会出现在第二个名字，正常时按顺序排，F列显示的应该是精读、泛读、外教名字顺序排列。</t>
    <phoneticPr fontId="1" type="noConversion"/>
  </si>
  <si>
    <t>解析：COUNTIFS('3-班级学员信息表'!$I:$I,"大班",'3-班级学员信息表'!$AC:$AC,'12-经营数据表'!I$25,'3-班级学员信息表'!$Q:$Q,"在读")+COUNTIFS('3-班级学员信息表'!$I:$I,"中班",'3-班级学员信息表'!$AC:$AC,'12-经营数据表'!I$25,'3-班级学员信息表'!$Q:$Q,"在读")+COUNTIFS('3-班级学员信息表'!$I:$I,"小班",'3-班级学员信息表'!$AC:$AC,'12-经营数据表'!I$25,'3-班级学员信息表'!$Q:$Q,"在读")，每个单元格的公式都一样，我解释第一个，幼儿园包括大班、中班、小班，所以幼儿园对应这一行的公式较长，意思是班级学员信息表I列等于大班、中班、小班、并且班级学员信息表等于I25（即KO1)，以及班级学员信息表Q列等于在读，同时满足这3个条件的个数求和。</t>
    <phoneticPr fontId="1" type="noConversion"/>
  </si>
  <si>
    <t>解析：重要数据的第一个表，主要看右图的公式，其余对应的公式都是简单的加减乘除，当月班级数：COUNTIFS('2-班级信息'!AK:AK,'12-经营数据表'!B52,'2-班级信息'!V:V,"未结业")，此函数的意思是“班级信息”AK列等于B52（幼儿部），并且“班级信息”V列等于未结业，同时满足这两个条件的班级个数求和。
人数总计：SUMIFS('2-班级信息'!P:P,'2-班级信息'!AK:AK,'12-经营数据表'!B52,'2-班级信息'!V:V,"未结业")，此函数的意思是“班级信息”AK列等于B52（幼儿部），并且“班级信息”V列等于未结业，对P列当前人数同时满足这两个条件数字求和。</t>
    <phoneticPr fontId="1" type="noConversion"/>
  </si>
  <si>
    <t>一、</t>
    <phoneticPr fontId="1" type="noConversion"/>
  </si>
  <si>
    <t>二、</t>
    <phoneticPr fontId="1" type="noConversion"/>
  </si>
  <si>
    <t>三、</t>
    <phoneticPr fontId="1" type="noConversion"/>
  </si>
  <si>
    <t>四、</t>
    <phoneticPr fontId="1" type="noConversion"/>
  </si>
  <si>
    <t>解析：班级重要数据的第二个表参照此表“二”中的公式解析，同样的逻辑。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</si>
</sst>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Tahoma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23</xdr:col>
      <xdr:colOff>295274</xdr:colOff>
      <xdr:row>32</xdr:row>
      <xdr:rowOff>19050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71925"/>
          <a:ext cx="8543924" cy="293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22</xdr:col>
      <xdr:colOff>2781300</xdr:colOff>
      <xdr:row>57</xdr:row>
      <xdr:rowOff>39993</xdr:rowOff>
    </xdr:to>
    <xdr:pic>
      <xdr:nvPicPr>
        <xdr:cNvPr id="3" name="图片 2" descr="C:\Users\ADMINI~1\AppData\Local\Temp\WeChat Files\fc592b6c7fa7e44fd9cea55f48d5e6b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601075"/>
          <a:ext cx="8191500" cy="2611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2847975</xdr:colOff>
      <xdr:row>70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344275"/>
          <a:ext cx="2847975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73</xdr:row>
      <xdr:rowOff>66675</xdr:rowOff>
    </xdr:from>
    <xdr:to>
      <xdr:col>25</xdr:col>
      <xdr:colOff>0</xdr:colOff>
      <xdr:row>84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8100" y="14420850"/>
          <a:ext cx="9582150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Z87"/>
  <sheetViews>
    <sheetView tabSelected="1" topLeftCell="F82" workbookViewId="0">
      <selection activeCell="F89" sqref="F89"/>
    </sheetView>
  </sheetViews>
  <sheetFormatPr defaultRowHeight="13.5"/>
  <cols>
    <col min="1" max="5" width="0" hidden="1" customWidth="1"/>
    <col min="6" max="6" width="38.125" customWidth="1"/>
    <col min="7" max="19" width="0" hidden="1" customWidth="1"/>
    <col min="22" max="22" width="14.875" customWidth="1"/>
    <col min="23" max="23" width="37.25" customWidth="1"/>
  </cols>
  <sheetData>
    <row r="1" spans="6:26" ht="18.75">
      <c r="F1" s="9" t="s">
        <v>14</v>
      </c>
    </row>
    <row r="2" spans="6:26">
      <c r="F2" s="2" t="s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1</v>
      </c>
      <c r="U2" s="6" t="s">
        <v>2</v>
      </c>
      <c r="V2" s="6" t="s">
        <v>3</v>
      </c>
      <c r="W2" s="6" t="s">
        <v>4</v>
      </c>
      <c r="X2" s="6" t="s">
        <v>5</v>
      </c>
      <c r="Y2" s="6"/>
      <c r="Z2" s="6"/>
    </row>
    <row r="3" spans="6:26">
      <c r="F3" s="3" t="s">
        <v>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6" t="str">
        <f>IFERROR(LEFT(F3,FIND(",",F3)-1),F3)</f>
        <v>张佩</v>
      </c>
      <c r="U3" s="6" t="str">
        <f>IF(Y3=Z3,X3,W3)</f>
        <v>黎洁瑜</v>
      </c>
      <c r="V3" s="8" t="str">
        <f>IF(Y3=Z3,W3,X3)</f>
        <v>STA MARIA ANTONIO III BILLONES</v>
      </c>
      <c r="W3" s="8" t="str">
        <f>IFERROR(MID(F3,FIND(",",F3)+1,FIND("@",SUBSTITUTE(F3,",","@",2))-FIND(",",F3)-1),IF(ISERROR(FIND(",",F3)),"",MID(F3,FIND(",",F3)+1,20)))</f>
        <v>STA MARIA ANTONIO III BILLONES</v>
      </c>
      <c r="X3" s="6" t="str">
        <f>IFERROR(MID(F3,FIND("@",SUBSTITUTE(F3,",","@",2))+1,10),"")</f>
        <v>黎洁瑜</v>
      </c>
      <c r="Y3" s="6">
        <f>LEN(W3)</f>
        <v>30</v>
      </c>
      <c r="Z3" s="6">
        <f>LENB(W3)</f>
        <v>30</v>
      </c>
    </row>
    <row r="5" spans="6:26"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6:26"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6:26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6:26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6:26"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6:26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6:26">
      <c r="F11" s="1" t="s">
        <v>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6:26">
      <c r="F12" s="1" t="s">
        <v>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6:26">
      <c r="F13" s="1" t="s">
        <v>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6:26" ht="137.25" customHeight="1">
      <c r="F14" s="4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6:26" ht="18.75">
      <c r="F15" s="9" t="s">
        <v>15</v>
      </c>
    </row>
    <row r="34" spans="6:23">
      <c r="F34" s="4" t="s">
        <v>12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6:23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6:23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6:23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6:23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6:23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6:23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6:23"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6:23" ht="18.75">
      <c r="F42" s="9" t="s">
        <v>16</v>
      </c>
    </row>
    <row r="59" spans="20:23">
      <c r="T59" s="4" t="s">
        <v>13</v>
      </c>
      <c r="U59" s="4"/>
      <c r="V59" s="4"/>
      <c r="W59" s="4"/>
    </row>
    <row r="60" spans="20:23">
      <c r="T60" s="4"/>
      <c r="U60" s="4"/>
      <c r="V60" s="4"/>
      <c r="W60" s="4"/>
    </row>
    <row r="61" spans="20:23">
      <c r="T61" s="4"/>
      <c r="U61" s="4"/>
      <c r="V61" s="4"/>
      <c r="W61" s="4"/>
    </row>
    <row r="62" spans="20:23">
      <c r="T62" s="4"/>
      <c r="U62" s="4"/>
      <c r="V62" s="4"/>
      <c r="W62" s="4"/>
    </row>
    <row r="63" spans="20:23">
      <c r="T63" s="4"/>
      <c r="U63" s="4"/>
      <c r="V63" s="4"/>
      <c r="W63" s="4"/>
    </row>
    <row r="64" spans="20:23">
      <c r="T64" s="4"/>
      <c r="U64" s="4"/>
      <c r="V64" s="4"/>
      <c r="W64" s="4"/>
    </row>
    <row r="65" spans="6:23">
      <c r="T65" s="4"/>
      <c r="U65" s="4"/>
      <c r="V65" s="4"/>
      <c r="W65" s="4"/>
    </row>
    <row r="66" spans="6:23">
      <c r="T66" s="4"/>
      <c r="U66" s="4"/>
      <c r="V66" s="4"/>
      <c r="W66" s="4"/>
    </row>
    <row r="67" spans="6:23">
      <c r="T67" s="4"/>
      <c r="U67" s="4"/>
      <c r="V67" s="4"/>
      <c r="W67" s="4"/>
    </row>
    <row r="68" spans="6:23">
      <c r="T68" s="4"/>
      <c r="U68" s="4"/>
      <c r="V68" s="4"/>
      <c r="W68" s="4"/>
    </row>
    <row r="69" spans="6:23">
      <c r="T69" s="4"/>
      <c r="U69" s="4"/>
      <c r="V69" s="4"/>
      <c r="W69" s="4"/>
    </row>
    <row r="70" spans="6:23">
      <c r="T70" s="4"/>
      <c r="U70" s="4"/>
      <c r="V70" s="4"/>
      <c r="W70" s="4"/>
    </row>
    <row r="71" spans="6:23">
      <c r="T71" s="4"/>
      <c r="U71" s="4"/>
      <c r="V71" s="4"/>
      <c r="W71" s="4"/>
    </row>
    <row r="73" spans="6:23" ht="18.75">
      <c r="F73" s="9" t="s">
        <v>17</v>
      </c>
    </row>
    <row r="86" spans="6:25">
      <c r="F86" s="10" t="s">
        <v>18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6:25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</sheetData>
  <protectedRanges>
    <protectedRange sqref="F2" name="区域1"/>
  </protectedRanges>
  <mergeCells count="5">
    <mergeCell ref="F5:Z10"/>
    <mergeCell ref="F14:Z14"/>
    <mergeCell ref="F34:W41"/>
    <mergeCell ref="T59:W71"/>
    <mergeCell ref="F86:Y87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2017-08-28T04:43:21Z</dcterms:modified>
</cp:coreProperties>
</file>